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\Documents\Databases Spring 2019\"/>
    </mc:Choice>
  </mc:AlternateContent>
  <xr:revisionPtr revIDLastSave="0" documentId="13_ncr:1_{6FB92694-52A4-4190-8234-55ACDDA827CC}" xr6:coauthVersionLast="45" xr6:coauthVersionMax="45" xr10:uidLastSave="{00000000-0000-0000-0000-000000000000}"/>
  <bookViews>
    <workbookView xWindow="6150" yWindow="975" windowWidth="14295" windowHeight="8730" firstSheet="1" activeTab="1" xr2:uid="{00000000-000D-0000-FFFF-FFFF00000000}"/>
  </bookViews>
  <sheets>
    <sheet name="Sum of Deaths Per Boro" sheetId="4" r:id="rId1"/>
    <sheet name="Sum of Race By Boro" sheetId="5" r:id="rId2"/>
    <sheet name="NYPD_Shooting_Incident_Data__Ye" sheetId="1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5" i="1" l="1"/>
  <c r="W34" i="1"/>
  <c r="W33" i="1"/>
  <c r="W32" i="1"/>
  <c r="W31" i="1"/>
  <c r="W30" i="1"/>
  <c r="W28" i="1"/>
  <c r="W21" i="1"/>
  <c r="W27" i="1"/>
  <c r="W26" i="1"/>
  <c r="W25" i="1"/>
  <c r="W24" i="1"/>
  <c r="W23" i="1"/>
  <c r="W20" i="1"/>
  <c r="W19" i="1"/>
  <c r="W18" i="1"/>
  <c r="W17" i="1"/>
  <c r="W16" i="1"/>
  <c r="W13" i="1"/>
  <c r="W6" i="1"/>
  <c r="W14" i="1"/>
  <c r="W12" i="1"/>
  <c r="W11" i="1"/>
  <c r="W10" i="1"/>
  <c r="W9" i="1"/>
  <c r="W7" i="1"/>
  <c r="W5" i="1"/>
  <c r="W2" i="1"/>
  <c r="W4" i="1"/>
  <c r="W3" i="1"/>
  <c r="U2" i="1" l="1"/>
  <c r="U30" i="1"/>
  <c r="U23" i="1"/>
  <c r="U16" i="1"/>
  <c r="U9" i="1"/>
</calcChain>
</file>

<file path=xl/sharedStrings.xml><?xml version="1.0" encoding="utf-8"?>
<sst xmlns="http://schemas.openxmlformats.org/spreadsheetml/2006/main" count="2707" uniqueCount="73">
  <si>
    <t>INCIDENT_KEY</t>
  </si>
  <si>
    <t>OCCUR_DATE</t>
  </si>
  <si>
    <t>OCCUR_TIME</t>
  </si>
  <si>
    <t>BORO</t>
  </si>
  <si>
    <t>PRECINCT</t>
  </si>
  <si>
    <t>JURISDICTION_CODE</t>
  </si>
  <si>
    <t>LOCATION_DESC</t>
  </si>
  <si>
    <t>STATISTICAL_MURDER_FLAG</t>
  </si>
  <si>
    <t>PERP_AGE_GROUP</t>
  </si>
  <si>
    <t>PERP_SEX</t>
  </si>
  <si>
    <t>PERP_RACE</t>
  </si>
  <si>
    <t>VIC_AGE_GROUP</t>
  </si>
  <si>
    <t>VIC_SEX</t>
  </si>
  <si>
    <t>VIC_RACE</t>
  </si>
  <si>
    <t>X_COORD_CD</t>
  </si>
  <si>
    <t>Y_COORD_CD</t>
  </si>
  <si>
    <t>Latitude</t>
  </si>
  <si>
    <t>Longitude</t>
  </si>
  <si>
    <t>QUEENS</t>
  </si>
  <si>
    <t>25-44</t>
  </si>
  <si>
    <t>M</t>
  </si>
  <si>
    <t>WHITE HISPANIC</t>
  </si>
  <si>
    <t>MANHATTAN</t>
  </si>
  <si>
    <t>MULTI DWELL - PUBLIC HOUS</t>
  </si>
  <si>
    <t>BLACK</t>
  </si>
  <si>
    <t>F</t>
  </si>
  <si>
    <t>STATEN ISLAND</t>
  </si>
  <si>
    <t>18-24</t>
  </si>
  <si>
    <t>BRONX</t>
  </si>
  <si>
    <t>MULTI DWELL - APT BUILD</t>
  </si>
  <si>
    <t>BROOKLYN</t>
  </si>
  <si>
    <t>45-64</t>
  </si>
  <si>
    <t>WHITE</t>
  </si>
  <si>
    <t>PVT HOUSE</t>
  </si>
  <si>
    <t>ASIAN / PACIFIC ISLANDER</t>
  </si>
  <si>
    <t>&lt;18</t>
  </si>
  <si>
    <t>BLACK HISPANIC</t>
  </si>
  <si>
    <t>UNKNOWN</t>
  </si>
  <si>
    <t>65+</t>
  </si>
  <si>
    <t>GROCERY/BODEGA</t>
  </si>
  <si>
    <t>GAS STATION</t>
  </si>
  <si>
    <t>RESTAURANT/DINER</t>
  </si>
  <si>
    <t>SOCIAL CLUB/POLICY LOCATI</t>
  </si>
  <si>
    <t>BAR/NIGHT CLUB</t>
  </si>
  <si>
    <t>U</t>
  </si>
  <si>
    <t>DRUG STORE</t>
  </si>
  <si>
    <t>FAST FOOD</t>
  </si>
  <si>
    <t>HOSPITAL</t>
  </si>
  <si>
    <t>ID</t>
  </si>
  <si>
    <t>Row Labels</t>
  </si>
  <si>
    <t>Grand Total</t>
  </si>
  <si>
    <t>Number per Boro</t>
  </si>
  <si>
    <t>Queens</t>
  </si>
  <si>
    <t>Manhattan</t>
  </si>
  <si>
    <t>Staten Island</t>
  </si>
  <si>
    <t>Bronx</t>
  </si>
  <si>
    <t>Brooklyn</t>
  </si>
  <si>
    <t>Sum of Number per Boro</t>
  </si>
  <si>
    <t>Victims Race</t>
  </si>
  <si>
    <t>Race By Boro</t>
  </si>
  <si>
    <t>Black</t>
  </si>
  <si>
    <t>White</t>
  </si>
  <si>
    <t>White Hispanic</t>
  </si>
  <si>
    <t>Black Hispanic</t>
  </si>
  <si>
    <t>Asian</t>
  </si>
  <si>
    <t>Unknown</t>
  </si>
  <si>
    <t>Sum of Race By Boro</t>
  </si>
  <si>
    <t>Bronx Total</t>
  </si>
  <si>
    <t>Brooklyn Total</t>
  </si>
  <si>
    <t>Manhattan Total</t>
  </si>
  <si>
    <t>Queens Total</t>
  </si>
  <si>
    <t>Staten Island Total</t>
  </si>
  <si>
    <t>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</si>
</sst>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" refreshedDate="43767.516322569441" createdVersion="6" refreshedVersion="6" minRefreshableVersion="3" recordCount="433" xr:uid="{8AD70070-CEC5-4E73-AFBE-51A829931C4D}">
  <cacheSource type="worksheet">
    <worksheetSource ref="A1:U434" sheet="NYPD_Shooting_Incident_Data__Ye"/>
  </cacheSource>
  <cacheFields count="21">
    <cacheField name="ID" numFmtId="0">
      <sharedItems containsSemiMixedTypes="0" containsString="0" containsNumber="1" containsInteger="1" minValue="1" maxValue="433"/>
    </cacheField>
    <cacheField name="INCIDENT_KEY" numFmtId="0">
      <sharedItems containsSemiMixedTypes="0" containsString="0" containsNumber="1" containsInteger="1" minValue="191709964" maxValue="199134406"/>
    </cacheField>
    <cacheField name="OCCUR_DATE" numFmtId="14">
      <sharedItems containsSemiMixedTypes="0" containsNonDate="0" containsDate="1" containsString="0" minDate="2019-01-01T00:00:00" maxDate="2019-07-01T00:00:00"/>
    </cacheField>
    <cacheField name="OCCUR_TIME" numFmtId="21">
      <sharedItems containsSemiMixedTypes="0" containsNonDate="0" containsDate="1" containsString="0" minDate="1899-12-30T00:01:00" maxDate="1899-12-30T23:59:00"/>
    </cacheField>
    <cacheField name="BORO" numFmtId="0">
      <sharedItems count="5">
        <s v="QUEENS"/>
        <s v="MANHATTAN"/>
        <s v="STATEN ISLAND"/>
        <s v="BRONX"/>
        <s v="BROOKLYN"/>
      </sharedItems>
    </cacheField>
    <cacheField name="PRECINCT" numFmtId="0">
      <sharedItems containsSemiMixedTypes="0" containsString="0" containsNumber="1" containsInteger="1" minValue="1" maxValue="122"/>
    </cacheField>
    <cacheField name="JURISDICTION_CODE" numFmtId="0">
      <sharedItems containsString="0" containsBlank="1" containsNumber="1" containsInteger="1" minValue="0" maxValue="2"/>
    </cacheField>
    <cacheField name="LOCATION_DESC" numFmtId="0">
      <sharedItems containsBlank="1"/>
    </cacheField>
    <cacheField name="STATISTICAL_MURDER_FLAG" numFmtId="0">
      <sharedItems/>
    </cacheField>
    <cacheField name="PERP_AGE_GROUP" numFmtId="0">
      <sharedItems containsBlank="1"/>
    </cacheField>
    <cacheField name="PERP_SEX" numFmtId="0">
      <sharedItems containsBlank="1"/>
    </cacheField>
    <cacheField name="PERP_RACE" numFmtId="0">
      <sharedItems containsBlank="1"/>
    </cacheField>
    <cacheField name="VIC_AGE_GROUP" numFmtId="0">
      <sharedItems/>
    </cacheField>
    <cacheField name="VIC_SEX" numFmtId="0">
      <sharedItems/>
    </cacheField>
    <cacheField name="VIC_RACE" numFmtId="0">
      <sharedItems/>
    </cacheField>
    <cacheField name="X_COORD_CD" numFmtId="3">
      <sharedItems containsSemiMixedTypes="0" containsString="0" containsNumber="1" containsInteger="1" minValue="936722" maxValue="1057564"/>
    </cacheField>
    <cacheField name="Y_COORD_CD" numFmtId="3">
      <sharedItems containsSemiMixedTypes="0" containsString="0" containsNumber="1" containsInteger="1" minValue="148311" maxValue="263946"/>
    </cacheField>
    <cacheField name="Latitude" numFmtId="0">
      <sharedItems containsSemiMixedTypes="0" containsString="0" containsNumber="1" minValue="40.573763374999999" maxValue="40.891040193999999"/>
    </cacheField>
    <cacheField name="Longitude" numFmtId="0">
      <sharedItems containsSemiMixedTypes="0" containsString="0" containsNumber="1" minValue="-74.171252304999896" maxValue="-73.735535430999903"/>
    </cacheField>
    <cacheField name="BORO2" numFmtId="0">
      <sharedItems containsBlank="1" count="6">
        <s v="Queens"/>
        <s v="Brooklyn"/>
        <s v="Bronx"/>
        <s v="Manhattan"/>
        <s v="Staten Island"/>
        <m/>
      </sharedItems>
    </cacheField>
    <cacheField name="Number per Boro" numFmtId="0">
      <sharedItems containsString="0" containsBlank="1" containsNumber="1" containsInteger="1" minValue="9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" refreshedDate="43767.574809259262" createdVersion="6" refreshedVersion="6" minRefreshableVersion="3" recordCount="433" xr:uid="{866EFF8F-2AB8-4058-90C9-F49B5072E139}">
  <cacheSource type="worksheet">
    <worksheetSource ref="A1:W434" sheet="NYPD_Shooting_Incident_Data__Ye"/>
  </cacheSource>
  <cacheFields count="23">
    <cacheField name="ID" numFmtId="0">
      <sharedItems containsSemiMixedTypes="0" containsString="0" containsNumber="1" containsInteger="1" minValue="1" maxValue="433"/>
    </cacheField>
    <cacheField name="INCIDENT_KEY" numFmtId="0">
      <sharedItems containsSemiMixedTypes="0" containsString="0" containsNumber="1" containsInteger="1" minValue="191709964" maxValue="199134406"/>
    </cacheField>
    <cacheField name="OCCUR_DATE" numFmtId="14">
      <sharedItems containsSemiMixedTypes="0" containsNonDate="0" containsDate="1" containsString="0" minDate="2019-01-01T00:00:00" maxDate="2019-07-01T00:00:00"/>
    </cacheField>
    <cacheField name="OCCUR_TIME" numFmtId="21">
      <sharedItems containsSemiMixedTypes="0" containsNonDate="0" containsDate="1" containsString="0" minDate="1899-12-30T00:01:00" maxDate="1899-12-30T23:59:00"/>
    </cacheField>
    <cacheField name="BORO" numFmtId="0">
      <sharedItems/>
    </cacheField>
    <cacheField name="PRECINCT" numFmtId="0">
      <sharedItems containsSemiMixedTypes="0" containsString="0" containsNumber="1" containsInteger="1" minValue="1" maxValue="122"/>
    </cacheField>
    <cacheField name="JURISDICTION_CODE" numFmtId="0">
      <sharedItems containsString="0" containsBlank="1" containsNumber="1" containsInteger="1" minValue="0" maxValue="2"/>
    </cacheField>
    <cacheField name="LOCATION_DESC" numFmtId="0">
      <sharedItems containsBlank="1"/>
    </cacheField>
    <cacheField name="STATISTICAL_MURDER_FLAG" numFmtId="0">
      <sharedItems/>
    </cacheField>
    <cacheField name="PERP_AGE_GROUP" numFmtId="0">
      <sharedItems containsBlank="1"/>
    </cacheField>
    <cacheField name="PERP_SEX" numFmtId="0">
      <sharedItems containsBlank="1"/>
    </cacheField>
    <cacheField name="PERP_RACE" numFmtId="0">
      <sharedItems containsBlank="1"/>
    </cacheField>
    <cacheField name="VIC_AGE_GROUP" numFmtId="0">
      <sharedItems/>
    </cacheField>
    <cacheField name="VIC_SEX" numFmtId="0">
      <sharedItems/>
    </cacheField>
    <cacheField name="VIC_RACE" numFmtId="0">
      <sharedItems/>
    </cacheField>
    <cacheField name="X_COORD_CD" numFmtId="3">
      <sharedItems containsSemiMixedTypes="0" containsString="0" containsNumber="1" containsInteger="1" minValue="936722" maxValue="1057564"/>
    </cacheField>
    <cacheField name="Y_COORD_CD" numFmtId="3">
      <sharedItems containsSemiMixedTypes="0" containsString="0" containsNumber="1" containsInteger="1" minValue="148311" maxValue="263946"/>
    </cacheField>
    <cacheField name="Latitude" numFmtId="0">
      <sharedItems containsSemiMixedTypes="0" containsString="0" containsNumber="1" minValue="40.573763374999999" maxValue="40.891040193999999"/>
    </cacheField>
    <cacheField name="Longitude" numFmtId="0">
      <sharedItems containsSemiMixedTypes="0" containsString="0" containsNumber="1" minValue="-74.171252304999896" maxValue="-73.735535430999903"/>
    </cacheField>
    <cacheField name="BORO2" numFmtId="0">
      <sharedItems containsBlank="1" count="6">
        <s v="Queens"/>
        <m/>
        <s v="Brooklyn"/>
        <s v="Bronx"/>
        <s v="Manhattan"/>
        <s v="Staten Island"/>
      </sharedItems>
    </cacheField>
    <cacheField name="Number per Boro" numFmtId="0">
      <sharedItems containsString="0" containsBlank="1" containsNumber="1" containsInteger="1" minValue="9" maxValue="167"/>
    </cacheField>
    <cacheField name="Victims Race" numFmtId="0">
      <sharedItems containsBlank="1" count="7">
        <s v="Black"/>
        <s v="White"/>
        <s v="White Hispanic"/>
        <s v="Black Hispanic"/>
        <s v="Asian"/>
        <s v="Unknown"/>
        <m/>
      </sharedItems>
    </cacheField>
    <cacheField name="Race By Boro" numFmtId="0">
      <sharedItems containsString="0" containsBlank="1" containsNumber="1" containsInteger="1" minValue="0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n v="1"/>
    <n v="199134397"/>
    <d v="2019-06-30T00:00:00"/>
    <d v="1899-12-30T21:35:00"/>
    <x v="0"/>
    <n v="101"/>
    <n v="0"/>
    <m/>
    <b v="0"/>
    <m/>
    <m/>
    <m/>
    <s v="25-44"/>
    <s v="M"/>
    <s v="WHITE HISPANIC"/>
    <n v="1051810"/>
    <n v="158386"/>
    <n v="40.601159957999997"/>
    <n v="-73.756709876999906"/>
    <x v="0"/>
    <n v="71"/>
  </r>
  <r>
    <n v="2"/>
    <n v="199134405"/>
    <d v="2019-06-30T00:00:00"/>
    <d v="1899-12-30T04:24:00"/>
    <x v="1"/>
    <n v="10"/>
    <n v="2"/>
    <s v="MULTI DWELL - PUBLIC HOUS"/>
    <b v="0"/>
    <s v="25-44"/>
    <s v="M"/>
    <s v="BLACK"/>
    <s v="25-44"/>
    <s v="F"/>
    <s v="BLACK"/>
    <n v="982756"/>
    <n v="210140"/>
    <n v="40.743470455000001"/>
    <n v="-74.005393003999899"/>
    <x v="1"/>
    <n v="167"/>
  </r>
  <r>
    <n v="3"/>
    <n v="199134404"/>
    <d v="2019-06-30T00:00:00"/>
    <d v="1899-12-30T03:33:00"/>
    <x v="2"/>
    <n v="120"/>
    <n v="0"/>
    <m/>
    <b v="0"/>
    <m/>
    <m/>
    <m/>
    <s v="18-24"/>
    <s v="M"/>
    <s v="BLACK"/>
    <n v="961586"/>
    <n v="167100"/>
    <n v="40.625306610999999"/>
    <n v="-74.081646623999902"/>
    <x v="2"/>
    <n v="114"/>
  </r>
  <r>
    <n v="4"/>
    <n v="199134399"/>
    <d v="2019-06-30T00:00:00"/>
    <d v="1899-12-30T01:20:00"/>
    <x v="3"/>
    <n v="41"/>
    <n v="0"/>
    <s v="MULTI DWELL - APT BUILD"/>
    <b v="1"/>
    <s v="18-24"/>
    <s v="M"/>
    <s v="BLACK"/>
    <s v="18-24"/>
    <s v="M"/>
    <s v="WHITE HISPANIC"/>
    <n v="1011581"/>
    <n v="235322"/>
    <n v="40.812546267000002"/>
    <n v="-73.901266789999895"/>
    <x v="3"/>
    <n v="72"/>
  </r>
  <r>
    <n v="5"/>
    <n v="199134403"/>
    <d v="2019-06-29T00:00:00"/>
    <d v="1899-12-30T18:39:00"/>
    <x v="4"/>
    <n v="83"/>
    <n v="0"/>
    <m/>
    <b v="0"/>
    <s v="45-64"/>
    <s v="M"/>
    <s v="BLACK"/>
    <s v="25-44"/>
    <s v="M"/>
    <s v="BLACK"/>
    <n v="1003824"/>
    <n v="192762"/>
    <n v="40.695750502999999"/>
    <n v="-73.929413231999902"/>
    <x v="4"/>
    <n v="9"/>
  </r>
  <r>
    <n v="6"/>
    <n v="199134401"/>
    <d v="2019-06-29T00:00:00"/>
    <d v="1899-12-30T06:00:00"/>
    <x v="4"/>
    <n v="70"/>
    <n v="0"/>
    <m/>
    <b v="0"/>
    <s v="18-24"/>
    <s v="M"/>
    <s v="WHITE HISPANIC"/>
    <s v="18-24"/>
    <s v="M"/>
    <s v="WHITE"/>
    <n v="996021"/>
    <n v="167201"/>
    <n v="40.625605010000001"/>
    <n v="-73.957597202999906"/>
    <x v="5"/>
    <m/>
  </r>
  <r>
    <n v="7"/>
    <n v="199134406"/>
    <d v="2019-06-29T00:00:00"/>
    <d v="1899-12-30T05:48:00"/>
    <x v="4"/>
    <n v="69"/>
    <n v="0"/>
    <s v="PVT HOUSE"/>
    <b v="0"/>
    <m/>
    <m/>
    <m/>
    <s v="25-44"/>
    <s v="F"/>
    <s v="BLACK"/>
    <n v="1013573"/>
    <n v="170157"/>
    <n v="40.633677894999998"/>
    <n v="-73.894354501999899"/>
    <x v="5"/>
    <m/>
  </r>
  <r>
    <n v="8"/>
    <n v="199134406"/>
    <d v="2019-06-29T00:00:00"/>
    <d v="1899-12-30T05:48:00"/>
    <x v="4"/>
    <n v="69"/>
    <n v="0"/>
    <s v="PVT HOUSE"/>
    <b v="0"/>
    <m/>
    <m/>
    <m/>
    <s v="25-44"/>
    <s v="M"/>
    <s v="BLACK"/>
    <n v="1013573"/>
    <n v="170157"/>
    <n v="40.633677894999998"/>
    <n v="-73.894354501999899"/>
    <x v="5"/>
    <m/>
  </r>
  <r>
    <n v="9"/>
    <n v="199134398"/>
    <d v="2019-06-28T00:00:00"/>
    <d v="1899-12-30T17:35:00"/>
    <x v="4"/>
    <n v="73"/>
    <n v="0"/>
    <s v="MULTI DWELL - APT BUILD"/>
    <b v="0"/>
    <s v="18-24"/>
    <s v="M"/>
    <s v="BLACK"/>
    <s v="25-44"/>
    <s v="F"/>
    <s v="BLACK"/>
    <n v="1008228"/>
    <n v="183789"/>
    <n v="40.671110833999997"/>
    <n v="-73.913563362999895"/>
    <x v="5"/>
    <m/>
  </r>
  <r>
    <n v="10"/>
    <n v="199134398"/>
    <d v="2019-06-28T00:00:00"/>
    <d v="1899-12-30T17:35:00"/>
    <x v="4"/>
    <n v="73"/>
    <n v="0"/>
    <s v="MULTI DWELL - APT BUILD"/>
    <b v="0"/>
    <s v="18-24"/>
    <s v="M"/>
    <s v="BLACK"/>
    <s v="25-44"/>
    <s v="M"/>
    <s v="BLACK"/>
    <n v="1008228"/>
    <n v="183789"/>
    <n v="40.671110833999997"/>
    <n v="-73.913563362999895"/>
    <x v="5"/>
    <m/>
  </r>
  <r>
    <n v="11"/>
    <n v="199134402"/>
    <d v="2019-06-28T00:00:00"/>
    <d v="1899-12-30T12:34:00"/>
    <x v="4"/>
    <n v="72"/>
    <n v="0"/>
    <s v="MULTI DWELL - APT BUILD"/>
    <b v="1"/>
    <s v="25-44"/>
    <s v="M"/>
    <s v="ASIAN / PACIFIC ISLANDER"/>
    <s v="45-64"/>
    <s v="M"/>
    <s v="ASIAN / PACIFIC ISLANDER"/>
    <n v="982753"/>
    <n v="172890"/>
    <n v="40.641227804000003"/>
    <n v="-74.005395546999907"/>
    <x v="5"/>
    <m/>
  </r>
  <r>
    <n v="12"/>
    <n v="199134400"/>
    <d v="2019-06-28T00:00:00"/>
    <d v="1899-12-30T04:30:00"/>
    <x v="0"/>
    <n v="110"/>
    <n v="0"/>
    <m/>
    <b v="0"/>
    <m/>
    <m/>
    <m/>
    <s v="25-44"/>
    <s v="M"/>
    <s v="BLACK"/>
    <n v="1021509"/>
    <n v="208334"/>
    <n v="40.738435082000002"/>
    <n v="-73.865551059999902"/>
    <x v="5"/>
    <m/>
  </r>
  <r>
    <n v="13"/>
    <n v="199061351"/>
    <d v="2019-06-28T00:00:00"/>
    <d v="1899-12-30T00:26:00"/>
    <x v="4"/>
    <n v="83"/>
    <n v="0"/>
    <m/>
    <b v="0"/>
    <m/>
    <m/>
    <m/>
    <s v="&lt;18"/>
    <s v="M"/>
    <s v="WHITE HISPANIC"/>
    <n v="1003823"/>
    <n v="194497"/>
    <n v="40.700512676000002"/>
    <n v="-73.929411796999901"/>
    <x v="5"/>
    <m/>
  </r>
  <r>
    <n v="14"/>
    <n v="199052835"/>
    <d v="2019-06-28T00:00:00"/>
    <d v="1899-12-30T00:25:00"/>
    <x v="3"/>
    <n v="42"/>
    <n v="2"/>
    <s v="MULTI DWELL - PUBLIC HOUS"/>
    <b v="1"/>
    <m/>
    <m/>
    <m/>
    <s v="25-44"/>
    <s v="M"/>
    <s v="BLACK"/>
    <n v="1009394"/>
    <n v="242828"/>
    <n v="40.833154598999997"/>
    <n v="-73.909139310999905"/>
    <x v="5"/>
    <m/>
  </r>
  <r>
    <n v="15"/>
    <n v="199046249"/>
    <d v="2019-06-27T00:00:00"/>
    <d v="1899-12-30T21:02:00"/>
    <x v="0"/>
    <n v="101"/>
    <n v="0"/>
    <m/>
    <b v="0"/>
    <s v="25-44"/>
    <s v="M"/>
    <s v="WHITE HISPANIC"/>
    <s v="25-44"/>
    <s v="M"/>
    <s v="WHITE HISPANIC"/>
    <n v="1053917"/>
    <n v="159316"/>
    <n v="40.603696296999999"/>
    <n v="-73.749112768999893"/>
    <x v="5"/>
    <m/>
  </r>
  <r>
    <n v="16"/>
    <n v="199046250"/>
    <d v="2019-06-27T00:00:00"/>
    <d v="1899-12-30T01:00:00"/>
    <x v="3"/>
    <n v="52"/>
    <n v="0"/>
    <m/>
    <b v="0"/>
    <m/>
    <m/>
    <m/>
    <s v="18-24"/>
    <s v="M"/>
    <s v="BLACK HISPANIC"/>
    <n v="1009309"/>
    <n v="252307"/>
    <n v="40.8591719"/>
    <n v="-73.909411049999903"/>
    <x v="5"/>
    <m/>
  </r>
  <r>
    <n v="17"/>
    <n v="199046251"/>
    <d v="2019-06-27T00:00:00"/>
    <d v="1899-12-30T00:15:00"/>
    <x v="3"/>
    <n v="46"/>
    <n v="0"/>
    <m/>
    <b v="0"/>
    <m/>
    <m/>
    <m/>
    <s v="25-44"/>
    <s v="M"/>
    <s v="BLACK"/>
    <n v="1005725"/>
    <n v="249742"/>
    <n v="40.852141187000001"/>
    <n v="-73.922375721999899"/>
    <x v="5"/>
    <m/>
  </r>
  <r>
    <n v="18"/>
    <n v="198998743"/>
    <d v="2019-06-26T00:00:00"/>
    <d v="1899-12-30T20:45:00"/>
    <x v="4"/>
    <n v="81"/>
    <n v="0"/>
    <m/>
    <b v="0"/>
    <s v="&lt;18"/>
    <s v="M"/>
    <s v="BLACK"/>
    <s v="&lt;18"/>
    <s v="M"/>
    <s v="BLACK"/>
    <n v="1004471"/>
    <n v="187274"/>
    <n v="40.680685750000002"/>
    <n v="-73.927096476999907"/>
    <x v="5"/>
    <m/>
  </r>
  <r>
    <n v="19"/>
    <n v="198998742"/>
    <d v="2019-06-26T00:00:00"/>
    <d v="1899-12-30T00:36:00"/>
    <x v="0"/>
    <n v="114"/>
    <n v="2"/>
    <s v="MULTI DWELL - PUBLIC HOUS"/>
    <b v="0"/>
    <s v="18-24"/>
    <s v="M"/>
    <s v="BLACK"/>
    <s v="25-44"/>
    <s v="M"/>
    <s v="UNKNOWN"/>
    <n v="1009077"/>
    <n v="214329"/>
    <n v="40.754933481000002"/>
    <n v="-73.910390192999898"/>
    <x v="5"/>
    <m/>
  </r>
  <r>
    <n v="20"/>
    <n v="198948496"/>
    <d v="2019-06-25T00:00:00"/>
    <d v="1899-12-30T22:24:00"/>
    <x v="4"/>
    <n v="81"/>
    <n v="0"/>
    <s v="PVT HOUSE"/>
    <b v="0"/>
    <m/>
    <m/>
    <m/>
    <s v="18-24"/>
    <s v="M"/>
    <s v="BLACK"/>
    <n v="1006938"/>
    <n v="187372"/>
    <n v="40.680948759000003"/>
    <n v="-73.918201608999894"/>
    <x v="5"/>
    <m/>
  </r>
  <r>
    <n v="21"/>
    <n v="198948498"/>
    <d v="2019-06-25T00:00:00"/>
    <d v="1899-12-30T16:48:00"/>
    <x v="0"/>
    <n v="108"/>
    <n v="0"/>
    <s v="PVT HOUSE"/>
    <b v="0"/>
    <s v="65+"/>
    <s v="M"/>
    <s v="UNKNOWN"/>
    <s v="45-64"/>
    <s v="F"/>
    <s v="WHITE"/>
    <n v="1009241"/>
    <n v="212324"/>
    <n v="40.749429804000002"/>
    <n v="-73.909805698999904"/>
    <x v="5"/>
    <m/>
  </r>
  <r>
    <n v="22"/>
    <n v="198948497"/>
    <d v="2019-06-25T00:00:00"/>
    <d v="1899-12-30T02:55:00"/>
    <x v="3"/>
    <n v="42"/>
    <n v="0"/>
    <m/>
    <b v="0"/>
    <s v="18-24"/>
    <s v="M"/>
    <s v="UNKNOWN"/>
    <s v="25-44"/>
    <s v="M"/>
    <s v="BLACK HISPANIC"/>
    <n v="1013492"/>
    <n v="243405"/>
    <n v="40.834725679999998"/>
    <n v="-73.894327985999894"/>
    <x v="5"/>
    <m/>
  </r>
  <r>
    <n v="23"/>
    <n v="198948495"/>
    <d v="2019-06-25T00:00:00"/>
    <d v="1899-12-30T01:20:00"/>
    <x v="0"/>
    <n v="109"/>
    <n v="0"/>
    <m/>
    <b v="0"/>
    <s v="&lt;18"/>
    <s v="M"/>
    <s v="ASIAN / PACIFIC ISLANDER"/>
    <s v="18-24"/>
    <s v="M"/>
    <s v="UNKNOWN"/>
    <n v="1032807"/>
    <n v="217854"/>
    <n v="40.764510215000001"/>
    <n v="-73.824713191999905"/>
    <x v="5"/>
    <m/>
  </r>
  <r>
    <n v="24"/>
    <n v="198948494"/>
    <d v="2019-06-25T00:00:00"/>
    <d v="1899-12-30T00:01:00"/>
    <x v="3"/>
    <n v="48"/>
    <n v="0"/>
    <m/>
    <b v="0"/>
    <m/>
    <m/>
    <m/>
    <s v="25-44"/>
    <s v="M"/>
    <s v="BLACK"/>
    <n v="1014015"/>
    <n v="251634"/>
    <n v="40.857310106"/>
    <n v="-73.892401465999896"/>
    <x v="5"/>
    <m/>
  </r>
  <r>
    <n v="25"/>
    <n v="198900605"/>
    <d v="2019-06-24T00:00:00"/>
    <d v="1899-12-30T18:55:00"/>
    <x v="1"/>
    <n v="32"/>
    <n v="0"/>
    <s v="GROCERY/BODEGA"/>
    <b v="1"/>
    <m/>
    <m/>
    <m/>
    <s v="25-44"/>
    <s v="M"/>
    <s v="BLACK"/>
    <n v="1000928"/>
    <n v="236480"/>
    <n v="40.815751186"/>
    <n v="-73.939748414999897"/>
    <x v="5"/>
    <m/>
  </r>
  <r>
    <n v="26"/>
    <n v="198900606"/>
    <d v="2019-06-24T00:00:00"/>
    <d v="1899-12-30T02:49:00"/>
    <x v="3"/>
    <n v="41"/>
    <n v="0"/>
    <m/>
    <b v="0"/>
    <m/>
    <m/>
    <m/>
    <s v="25-44"/>
    <s v="M"/>
    <s v="BLACK"/>
    <n v="1014135"/>
    <n v="236990"/>
    <n v="40.817116188999996"/>
    <n v="-73.892032914999902"/>
    <x v="5"/>
    <m/>
  </r>
  <r>
    <n v="27"/>
    <n v="198900607"/>
    <d v="2019-06-24T00:00:00"/>
    <d v="1899-12-30T00:05:00"/>
    <x v="4"/>
    <n v="60"/>
    <n v="0"/>
    <m/>
    <b v="0"/>
    <m/>
    <m/>
    <m/>
    <s v="18-24"/>
    <s v="M"/>
    <s v="BLACK"/>
    <n v="985897"/>
    <n v="148507"/>
    <n v="40.574301425000002"/>
    <n v="-73.994072788999901"/>
    <x v="5"/>
    <m/>
  </r>
  <r>
    <n v="28"/>
    <n v="198858232"/>
    <d v="2019-06-23T00:00:00"/>
    <d v="1899-12-30T23:08:00"/>
    <x v="3"/>
    <n v="43"/>
    <n v="0"/>
    <m/>
    <b v="0"/>
    <s v="25-44"/>
    <s v="M"/>
    <s v="BLACK"/>
    <s v="25-44"/>
    <s v="M"/>
    <s v="WHITE HISPANIC"/>
    <n v="1019719"/>
    <n v="243343"/>
    <n v="40.834532695"/>
    <n v="-73.871825480999902"/>
    <x v="5"/>
    <m/>
  </r>
  <r>
    <n v="29"/>
    <n v="198858233"/>
    <d v="2019-06-23T00:00:00"/>
    <d v="1899-12-30T20:35:00"/>
    <x v="3"/>
    <n v="50"/>
    <n v="0"/>
    <m/>
    <b v="0"/>
    <s v="18-24"/>
    <s v="M"/>
    <s v="BLACK"/>
    <s v="18-24"/>
    <s v="M"/>
    <s v="WHITE HISPANIC"/>
    <n v="1010218"/>
    <n v="258831"/>
    <n v="40.877075658999999"/>
    <n v="-73.906099659999896"/>
    <x v="5"/>
    <m/>
  </r>
  <r>
    <n v="30"/>
    <n v="198858231"/>
    <d v="2019-06-23T00:00:00"/>
    <d v="1899-12-30T16:00:00"/>
    <x v="3"/>
    <n v="44"/>
    <n v="0"/>
    <m/>
    <b v="0"/>
    <m/>
    <m/>
    <m/>
    <s v="25-44"/>
    <s v="M"/>
    <s v="BLACK"/>
    <n v="1008053"/>
    <n v="241673"/>
    <n v="40.829988172999997"/>
    <n v="-73.913989338999897"/>
    <x v="5"/>
    <m/>
  </r>
  <r>
    <n v="31"/>
    <n v="198858231"/>
    <d v="2019-06-23T00:00:00"/>
    <d v="1899-12-30T16:00:00"/>
    <x v="3"/>
    <n v="44"/>
    <n v="0"/>
    <m/>
    <b v="0"/>
    <m/>
    <m/>
    <m/>
    <s v="&lt;18"/>
    <s v="M"/>
    <s v="BLACK"/>
    <n v="1008053"/>
    <n v="241673"/>
    <n v="40.829988172999997"/>
    <n v="-73.913989338999897"/>
    <x v="5"/>
    <m/>
  </r>
  <r>
    <n v="32"/>
    <n v="198858230"/>
    <d v="2019-06-23T00:00:00"/>
    <d v="1899-12-30T12:02:00"/>
    <x v="4"/>
    <n v="61"/>
    <n v="0"/>
    <m/>
    <b v="0"/>
    <s v="18-24"/>
    <s v="M"/>
    <s v="BLACK"/>
    <s v="25-44"/>
    <s v="M"/>
    <s v="WHITE HISPANIC"/>
    <n v="995122"/>
    <n v="155693"/>
    <n v="40.594019058999997"/>
    <n v="-73.960854315999896"/>
    <x v="5"/>
    <m/>
  </r>
  <r>
    <n v="33"/>
    <n v="198858229"/>
    <d v="2019-06-23T00:00:00"/>
    <d v="1899-12-30T02:15:00"/>
    <x v="3"/>
    <n v="46"/>
    <n v="0"/>
    <m/>
    <b v="0"/>
    <s v="18-24"/>
    <s v="M"/>
    <s v="BLACK HISPANIC"/>
    <s v="18-24"/>
    <s v="M"/>
    <s v="WHITE HISPANIC"/>
    <n v="1011477"/>
    <n v="250772"/>
    <n v="40.854952367000003"/>
    <n v="-73.901579786999903"/>
    <x v="5"/>
    <m/>
  </r>
  <r>
    <n v="34"/>
    <n v="198858229"/>
    <d v="2019-06-23T00:00:00"/>
    <d v="1899-12-30T02:15:00"/>
    <x v="3"/>
    <n v="46"/>
    <n v="0"/>
    <m/>
    <b v="0"/>
    <s v="&lt;18"/>
    <s v="M"/>
    <s v="BLACK HISPANIC"/>
    <s v="18-24"/>
    <s v="M"/>
    <s v="WHITE HISPANIC"/>
    <n v="1011477"/>
    <n v="250772"/>
    <n v="40.854952367000003"/>
    <n v="-73.901579786999903"/>
    <x v="5"/>
    <m/>
  </r>
  <r>
    <n v="35"/>
    <n v="198858227"/>
    <d v="2019-06-23T00:00:00"/>
    <d v="1899-12-30T00:30:00"/>
    <x v="1"/>
    <n v="30"/>
    <n v="0"/>
    <m/>
    <b v="0"/>
    <m/>
    <m/>
    <m/>
    <s v="25-44"/>
    <s v="M"/>
    <s v="WHITE HISPANIC"/>
    <n v="997736"/>
    <n v="240029"/>
    <n v="40.825497640000002"/>
    <n v="-73.951273100999899"/>
    <x v="5"/>
    <m/>
  </r>
  <r>
    <n v="36"/>
    <n v="198857666"/>
    <d v="2019-06-22T00:00:00"/>
    <d v="1899-12-30T22:30:00"/>
    <x v="3"/>
    <n v="44"/>
    <n v="2"/>
    <s v="MULTI DWELL - PUBLIC HOUS"/>
    <b v="0"/>
    <s v="25-44"/>
    <s v="M"/>
    <s v="BLACK"/>
    <s v="25-44"/>
    <s v="F"/>
    <s v="BLACK"/>
    <n v="1006852"/>
    <n v="239269"/>
    <n v="40.823393033999999"/>
    <n v="-73.918337245999894"/>
    <x v="5"/>
    <m/>
  </r>
  <r>
    <n v="37"/>
    <n v="198857666"/>
    <d v="2019-06-22T00:00:00"/>
    <d v="1899-12-30T22:30:00"/>
    <x v="3"/>
    <n v="44"/>
    <n v="2"/>
    <s v="MULTI DWELL - PUBLIC HOUS"/>
    <b v="0"/>
    <s v="25-44"/>
    <s v="M"/>
    <s v="BLACK"/>
    <s v="25-44"/>
    <s v="M"/>
    <s v="BLACK"/>
    <n v="1006852"/>
    <n v="239269"/>
    <n v="40.823393033999999"/>
    <n v="-73.918337245999894"/>
    <x v="5"/>
    <m/>
  </r>
  <r>
    <n v="38"/>
    <n v="198858228"/>
    <d v="2019-06-22T00:00:00"/>
    <d v="1899-12-30T02:36:00"/>
    <x v="4"/>
    <n v="94"/>
    <n v="2"/>
    <s v="MULTI DWELL - PUBLIC HOUS"/>
    <b v="1"/>
    <m/>
    <m/>
    <m/>
    <s v="25-44"/>
    <s v="M"/>
    <s v="BLACK HISPANIC"/>
    <n v="1001064"/>
    <n v="200639"/>
    <n v="40.717376682000001"/>
    <n v="-73.939346735999905"/>
    <x v="5"/>
    <m/>
  </r>
  <r>
    <n v="39"/>
    <n v="198857665"/>
    <d v="2019-06-21T00:00:00"/>
    <d v="1899-12-30T23:30:00"/>
    <x v="3"/>
    <n v="40"/>
    <n v="2"/>
    <s v="MULTI DWELL - PUBLIC HOUS"/>
    <b v="0"/>
    <m/>
    <m/>
    <m/>
    <s v="18-24"/>
    <s v="M"/>
    <s v="BLACK"/>
    <n v="1005530"/>
    <n v="233943"/>
    <n v="40.808777943000003"/>
    <n v="-73.923130701999995"/>
    <x v="5"/>
    <m/>
  </r>
  <r>
    <n v="40"/>
    <n v="198760075"/>
    <d v="2019-06-20T00:00:00"/>
    <d v="1899-12-30T19:09:00"/>
    <x v="4"/>
    <n v="75"/>
    <n v="0"/>
    <s v="GAS STATION"/>
    <b v="0"/>
    <s v="&lt;18"/>
    <s v="M"/>
    <s v="UNKNOWN"/>
    <s v="25-44"/>
    <s v="M"/>
    <s v="WHITE HISPANIC"/>
    <n v="1019847"/>
    <n v="184424"/>
    <n v="40.672814672999998"/>
    <n v="-73.8716748289999"/>
    <x v="5"/>
    <m/>
  </r>
  <r>
    <n v="41"/>
    <n v="198760073"/>
    <d v="2019-06-20T00:00:00"/>
    <d v="1899-12-30T19:02:00"/>
    <x v="4"/>
    <n v="77"/>
    <n v="0"/>
    <m/>
    <b v="0"/>
    <s v="25-44"/>
    <s v="M"/>
    <s v="BLACK HISPANIC"/>
    <s v="25-44"/>
    <s v="M"/>
    <s v="BLACK"/>
    <n v="1002625"/>
    <n v="183496"/>
    <n v="40.670320017000002"/>
    <n v="-73.933762357999896"/>
    <x v="5"/>
    <m/>
  </r>
  <r>
    <n v="42"/>
    <n v="198760073"/>
    <d v="2019-06-20T00:00:00"/>
    <d v="1899-12-30T19:02:00"/>
    <x v="4"/>
    <n v="77"/>
    <n v="0"/>
    <m/>
    <b v="0"/>
    <s v="25-44"/>
    <s v="M"/>
    <s v="BLACK HISPANIC"/>
    <s v="&lt;18"/>
    <s v="M"/>
    <s v="BLACK"/>
    <n v="1002625"/>
    <n v="183496"/>
    <n v="40.670320017000002"/>
    <n v="-73.933762357999896"/>
    <x v="5"/>
    <m/>
  </r>
  <r>
    <n v="43"/>
    <n v="198760074"/>
    <d v="2019-06-20T00:00:00"/>
    <d v="1899-12-30T17:43:00"/>
    <x v="4"/>
    <n v="63"/>
    <n v="0"/>
    <m/>
    <b v="0"/>
    <s v="18-24"/>
    <s v="M"/>
    <s v="BLACK"/>
    <s v="25-44"/>
    <s v="M"/>
    <s v="BLACK"/>
    <n v="1001311"/>
    <n v="166450"/>
    <n v="40.623535064999999"/>
    <n v="-73.938542236999993"/>
    <x v="5"/>
    <m/>
  </r>
  <r>
    <n v="44"/>
    <n v="198705941"/>
    <d v="2019-06-19T00:00:00"/>
    <d v="1899-12-30T18:01:00"/>
    <x v="4"/>
    <n v="73"/>
    <n v="0"/>
    <m/>
    <b v="0"/>
    <m/>
    <m/>
    <m/>
    <s v="45-64"/>
    <s v="M"/>
    <s v="BLACK"/>
    <n v="1006976"/>
    <n v="184974"/>
    <n v="40.674366695000003"/>
    <n v="-73.918072687999896"/>
    <x v="5"/>
    <m/>
  </r>
  <r>
    <n v="45"/>
    <n v="198705943"/>
    <d v="2019-06-19T00:00:00"/>
    <d v="1899-12-30T10:40:00"/>
    <x v="1"/>
    <n v="5"/>
    <n v="2"/>
    <s v="MULTI DWELL - PUBLIC HOUS"/>
    <b v="0"/>
    <s v="25-44"/>
    <s v="M"/>
    <s v="BLACK"/>
    <s v="25-44"/>
    <s v="M"/>
    <s v="BLACK"/>
    <n v="984075"/>
    <n v="198251"/>
    <n v="40.710838164000002"/>
    <n v="-74.000632678000002"/>
    <x v="5"/>
    <m/>
  </r>
  <r>
    <n v="46"/>
    <n v="198653292"/>
    <d v="2019-06-18T00:00:00"/>
    <d v="1899-12-30T10:50:00"/>
    <x v="4"/>
    <n v="73"/>
    <n v="2"/>
    <s v="MULTI DWELL - PUBLIC HOUS"/>
    <b v="0"/>
    <s v="18-24"/>
    <s v="M"/>
    <s v="BLACK"/>
    <s v="18-24"/>
    <s v="M"/>
    <s v="BLACK"/>
    <n v="1010854"/>
    <n v="182099"/>
    <n v="40.666464662000003"/>
    <n v="-73.904103594999896"/>
    <x v="5"/>
    <m/>
  </r>
  <r>
    <n v="47"/>
    <n v="198595255"/>
    <d v="2019-06-17T00:00:00"/>
    <d v="1899-12-30T23:21:00"/>
    <x v="4"/>
    <n v="73"/>
    <n v="0"/>
    <m/>
    <b v="0"/>
    <m/>
    <m/>
    <m/>
    <s v="45-64"/>
    <s v="M"/>
    <s v="WHITE HISPANIC"/>
    <n v="1009528"/>
    <n v="186407"/>
    <n v="40.678293037000003"/>
    <n v="-73.908867189999896"/>
    <x v="5"/>
    <m/>
  </r>
  <r>
    <n v="48"/>
    <n v="198595257"/>
    <d v="2019-06-17T00:00:00"/>
    <d v="1899-12-30T17:34:00"/>
    <x v="3"/>
    <n v="43"/>
    <n v="0"/>
    <m/>
    <b v="0"/>
    <m/>
    <m/>
    <m/>
    <s v="18-24"/>
    <s v="M"/>
    <s v="BLACK"/>
    <n v="1023757"/>
    <n v="242233"/>
    <n v="40.831468929000003"/>
    <n v="-73.857239733999904"/>
    <x v="5"/>
    <m/>
  </r>
  <r>
    <n v="49"/>
    <n v="198595258"/>
    <d v="2019-06-17T00:00:00"/>
    <d v="1899-12-30T14:47:00"/>
    <x v="4"/>
    <n v="81"/>
    <n v="2"/>
    <s v="MULTI DWELL - PUBLIC HOUS"/>
    <b v="1"/>
    <m/>
    <m/>
    <m/>
    <s v="25-44"/>
    <s v="M"/>
    <s v="BLACK"/>
    <n v="1001727"/>
    <n v="191635"/>
    <n v="40.692661538999999"/>
    <n v="-73.936978401999895"/>
    <x v="5"/>
    <m/>
  </r>
  <r>
    <n v="50"/>
    <n v="198552502"/>
    <d v="2019-06-15T00:00:00"/>
    <d v="1899-12-30T04:14:00"/>
    <x v="1"/>
    <n v="32"/>
    <n v="0"/>
    <m/>
    <b v="1"/>
    <s v="&lt;18"/>
    <s v="M"/>
    <s v="BLACK"/>
    <s v="25-44"/>
    <s v="M"/>
    <s v="BLACK"/>
    <n v="999488"/>
    <n v="235746"/>
    <n v="40.813739163000001"/>
    <n v="-73.944952404999896"/>
    <x v="5"/>
    <m/>
  </r>
  <r>
    <n v="51"/>
    <n v="198552994"/>
    <d v="2019-06-15T00:00:00"/>
    <d v="1899-12-30T01:25:00"/>
    <x v="1"/>
    <n v="32"/>
    <n v="0"/>
    <m/>
    <b v="0"/>
    <m/>
    <m/>
    <m/>
    <s v="18-24"/>
    <s v="M"/>
    <s v="BLACK"/>
    <n v="1000313"/>
    <n v="234249"/>
    <n v="40.809628853"/>
    <n v="-73.941975578999902"/>
    <x v="5"/>
    <m/>
  </r>
  <r>
    <n v="52"/>
    <n v="198552995"/>
    <d v="2019-06-14T00:00:00"/>
    <d v="1899-12-30T15:57:00"/>
    <x v="4"/>
    <n v="73"/>
    <n v="0"/>
    <m/>
    <b v="0"/>
    <m/>
    <m/>
    <m/>
    <s v="25-44"/>
    <s v="M"/>
    <s v="BLACK"/>
    <n v="1005740"/>
    <n v="182009"/>
    <n v="40.666231521"/>
    <n v="-73.922538000999893"/>
    <x v="5"/>
    <m/>
  </r>
  <r>
    <n v="53"/>
    <n v="198552996"/>
    <d v="2019-06-14T00:00:00"/>
    <d v="1899-12-30T02:45:00"/>
    <x v="3"/>
    <n v="44"/>
    <n v="0"/>
    <m/>
    <b v="0"/>
    <m/>
    <m/>
    <m/>
    <s v="25-44"/>
    <s v="M"/>
    <s v="WHITE HISPANIC"/>
    <n v="1007338"/>
    <n v="246716"/>
    <n v="40.843831641000001"/>
    <n v="-73.916555629999905"/>
    <x v="5"/>
    <m/>
  </r>
  <r>
    <n v="54"/>
    <n v="198457970"/>
    <d v="2019-06-13T00:00:00"/>
    <d v="1899-12-30T16:10:00"/>
    <x v="1"/>
    <n v="23"/>
    <n v="2"/>
    <s v="MULTI DWELL - PUBLIC HOUS"/>
    <b v="0"/>
    <m/>
    <m/>
    <m/>
    <s v="25-44"/>
    <s v="M"/>
    <s v="WHITE HISPANIC"/>
    <n v="997937"/>
    <n v="226909"/>
    <n v="40.789486555000003"/>
    <n v="-73.950573583999898"/>
    <x v="5"/>
    <m/>
  </r>
  <r>
    <n v="55"/>
    <n v="198457971"/>
    <d v="2019-06-13T00:00:00"/>
    <d v="1899-12-30T15:06:00"/>
    <x v="4"/>
    <n v="88"/>
    <n v="2"/>
    <s v="MULTI DWELL - PUBLIC HOUS"/>
    <b v="0"/>
    <s v="18-24"/>
    <s v="M"/>
    <s v="BLACK"/>
    <s v="18-24"/>
    <s v="M"/>
    <s v="BLACK"/>
    <n v="991352"/>
    <n v="192378"/>
    <n v="40.694715307999999"/>
    <n v="-73.974390447999895"/>
    <x v="5"/>
    <m/>
  </r>
  <r>
    <n v="56"/>
    <n v="198405079"/>
    <d v="2019-06-12T00:00:00"/>
    <d v="1899-12-30T22:57:00"/>
    <x v="4"/>
    <n v="61"/>
    <n v="0"/>
    <m/>
    <b v="0"/>
    <s v="25-44"/>
    <s v="M"/>
    <s v="BLACK"/>
    <s v="25-44"/>
    <s v="M"/>
    <s v="BLACK"/>
    <n v="1000566"/>
    <n v="156826"/>
    <n v="40.597120566000001"/>
    <n v="-73.941249216999907"/>
    <x v="5"/>
    <m/>
  </r>
  <r>
    <n v="57"/>
    <n v="198404597"/>
    <d v="2019-06-12T00:00:00"/>
    <d v="1899-12-30T19:37:00"/>
    <x v="4"/>
    <n v="77"/>
    <n v="0"/>
    <s v="GROCERY/BODEGA"/>
    <b v="1"/>
    <s v="25-44"/>
    <s v="M"/>
    <s v="BLACK"/>
    <s v="45-64"/>
    <s v="M"/>
    <s v="BLACK"/>
    <n v="1000435"/>
    <n v="185274"/>
    <n v="40.675204502"/>
    <n v="-73.941652703999907"/>
    <x v="5"/>
    <m/>
  </r>
  <r>
    <n v="58"/>
    <n v="198405080"/>
    <d v="2019-06-12T00:00:00"/>
    <d v="1899-12-30T19:27:00"/>
    <x v="2"/>
    <n v="121"/>
    <n v="0"/>
    <m/>
    <b v="0"/>
    <s v="18-24"/>
    <s v="M"/>
    <s v="WHITE HISPANIC"/>
    <s v="18-24"/>
    <s v="M"/>
    <s v="BLACK HISPANIC"/>
    <n v="937942"/>
    <n v="170983"/>
    <n v="40.635872566000003"/>
    <n v="-74.166848665999893"/>
    <x v="5"/>
    <m/>
  </r>
  <r>
    <n v="59"/>
    <n v="198405076"/>
    <d v="2019-06-12T00:00:00"/>
    <d v="1899-12-30T08:09:00"/>
    <x v="3"/>
    <n v="49"/>
    <n v="2"/>
    <s v="MULTI DWELL - PUBLIC HOUS"/>
    <b v="0"/>
    <m/>
    <m/>
    <m/>
    <s v="25-44"/>
    <s v="F"/>
    <s v="WHITE"/>
    <n v="1023622"/>
    <n v="253318"/>
    <n v="40.861894559"/>
    <n v="-73.857662480000002"/>
    <x v="5"/>
    <m/>
  </r>
  <r>
    <n v="60"/>
    <n v="198405077"/>
    <d v="2019-06-12T00:00:00"/>
    <d v="1899-12-30T02:14:00"/>
    <x v="4"/>
    <n v="77"/>
    <n v="0"/>
    <m/>
    <b v="0"/>
    <m/>
    <m/>
    <m/>
    <s v="25-44"/>
    <s v="M"/>
    <s v="BLACK"/>
    <n v="993387"/>
    <n v="187600"/>
    <n v="40.681598925999999"/>
    <n v="-73.967058377999905"/>
    <x v="5"/>
    <m/>
  </r>
  <r>
    <n v="61"/>
    <n v="198350536"/>
    <d v="2019-06-11T00:00:00"/>
    <d v="1899-12-30T21:41:00"/>
    <x v="4"/>
    <n v="75"/>
    <n v="0"/>
    <m/>
    <b v="0"/>
    <s v="18-24"/>
    <s v="M"/>
    <s v="WHITE HISPANIC"/>
    <s v="18-24"/>
    <s v="M"/>
    <s v="BLACK"/>
    <n v="1020214"/>
    <n v="183053"/>
    <n v="40.669050104999997"/>
    <n v="-73.870359115999904"/>
    <x v="5"/>
    <m/>
  </r>
  <r>
    <n v="62"/>
    <n v="198266990"/>
    <d v="2019-06-10T00:00:00"/>
    <d v="1899-12-30T02:21:00"/>
    <x v="1"/>
    <n v="30"/>
    <n v="0"/>
    <m/>
    <b v="1"/>
    <s v="18-24"/>
    <s v="M"/>
    <s v="BLACK"/>
    <s v="25-44"/>
    <s v="M"/>
    <s v="BLACK"/>
    <n v="998886"/>
    <n v="240181"/>
    <n v="40.825913006"/>
    <n v="-73.947117527999893"/>
    <x v="5"/>
    <m/>
  </r>
  <r>
    <n v="63"/>
    <n v="198295765"/>
    <d v="2019-06-10T00:00:00"/>
    <d v="1899-12-30T00:55:00"/>
    <x v="4"/>
    <n v="83"/>
    <n v="0"/>
    <m/>
    <b v="0"/>
    <m/>
    <m/>
    <m/>
    <s v="25-44"/>
    <s v="M"/>
    <s v="BLACK HISPANIC"/>
    <n v="1006847"/>
    <n v="192241"/>
    <n v="40.694313276999999"/>
    <n v="-73.918513371999893"/>
    <x v="5"/>
    <m/>
  </r>
  <r>
    <n v="64"/>
    <n v="198255470"/>
    <d v="2019-06-09T00:00:00"/>
    <d v="1899-12-30T22:20:00"/>
    <x v="3"/>
    <n v="42"/>
    <n v="0"/>
    <m/>
    <b v="0"/>
    <m/>
    <m/>
    <m/>
    <s v="18-24"/>
    <s v="M"/>
    <s v="BLACK"/>
    <n v="1015667"/>
    <n v="243850"/>
    <n v="40.835939605999997"/>
    <n v="-73.886465988999902"/>
    <x v="5"/>
    <m/>
  </r>
  <r>
    <n v="65"/>
    <n v="198255468"/>
    <d v="2019-06-09T00:00:00"/>
    <d v="1899-12-30T22:13:00"/>
    <x v="0"/>
    <n v="103"/>
    <n v="2"/>
    <s v="MULTI DWELL - PUBLIC HOUS"/>
    <b v="0"/>
    <m/>
    <m/>
    <m/>
    <s v="18-24"/>
    <s v="M"/>
    <s v="BLACK"/>
    <n v="1041409"/>
    <n v="193095"/>
    <n v="40.696501570999999"/>
    <n v="-73.793870841999905"/>
    <x v="5"/>
    <m/>
  </r>
  <r>
    <n v="66"/>
    <n v="198255469"/>
    <d v="2019-06-09T00:00:00"/>
    <d v="1899-12-30T20:01:00"/>
    <x v="3"/>
    <n v="52"/>
    <n v="0"/>
    <m/>
    <b v="0"/>
    <s v="18-24"/>
    <s v="M"/>
    <s v="BLACK HISPANIC"/>
    <s v="25-44"/>
    <s v="M"/>
    <s v="WHITE HISPANIC"/>
    <n v="1010327"/>
    <n v="253958"/>
    <n v="40.863700446999999"/>
    <n v="-73.905724472999907"/>
    <x v="5"/>
    <m/>
  </r>
  <r>
    <n v="67"/>
    <n v="198255466"/>
    <d v="2019-06-09T00:00:00"/>
    <d v="1899-12-30T02:25:00"/>
    <x v="1"/>
    <n v="25"/>
    <n v="2"/>
    <s v="MULTI DWELL - PUBLIC HOUS"/>
    <b v="0"/>
    <m/>
    <m/>
    <m/>
    <s v="25-44"/>
    <s v="F"/>
    <s v="BLACK"/>
    <n v="1000980"/>
    <n v="231749"/>
    <n v="40.802765805"/>
    <n v="-73.939572342999895"/>
    <x v="5"/>
    <m/>
  </r>
  <r>
    <n v="68"/>
    <n v="198255467"/>
    <d v="2019-06-08T00:00:00"/>
    <d v="1899-12-30T22:44:00"/>
    <x v="2"/>
    <n v="120"/>
    <n v="0"/>
    <m/>
    <b v="0"/>
    <s v="18-24"/>
    <s v="M"/>
    <s v="BLACK"/>
    <s v="25-44"/>
    <s v="M"/>
    <s v="BLACK"/>
    <n v="951610"/>
    <n v="171560"/>
    <n v="40.637517219999999"/>
    <n v="-74.117605872999903"/>
    <x v="5"/>
    <m/>
  </r>
  <r>
    <n v="69"/>
    <n v="198255459"/>
    <d v="2019-06-08T00:00:00"/>
    <d v="1899-12-30T05:05:00"/>
    <x v="1"/>
    <n v="33"/>
    <n v="0"/>
    <m/>
    <b v="1"/>
    <s v="18-24"/>
    <s v="M"/>
    <s v="BLACK"/>
    <s v="18-24"/>
    <s v="M"/>
    <s v="WHITE HISPANIC"/>
    <n v="1001264"/>
    <n v="244950"/>
    <n v="40.838998277999998"/>
    <n v="-73.938513060999895"/>
    <x v="5"/>
    <m/>
  </r>
  <r>
    <n v="70"/>
    <n v="198255459"/>
    <d v="2019-06-08T00:00:00"/>
    <d v="1899-12-30T05:05:00"/>
    <x v="1"/>
    <n v="33"/>
    <n v="0"/>
    <m/>
    <b v="1"/>
    <s v="18-24"/>
    <s v="M"/>
    <s v="BLACK HISPANIC"/>
    <s v="18-24"/>
    <s v="M"/>
    <s v="WHITE HISPANIC"/>
    <n v="1001264"/>
    <n v="244950"/>
    <n v="40.838998277999998"/>
    <n v="-73.938513060999895"/>
    <x v="5"/>
    <m/>
  </r>
  <r>
    <n v="71"/>
    <n v="198255465"/>
    <d v="2019-06-08T00:00:00"/>
    <d v="1899-12-30T02:55:00"/>
    <x v="4"/>
    <n v="79"/>
    <n v="0"/>
    <s v="MULTI DWELL - APT BUILD"/>
    <b v="0"/>
    <m/>
    <m/>
    <m/>
    <s v="45-64"/>
    <s v="F"/>
    <s v="BLACK"/>
    <n v="995826"/>
    <n v="188145"/>
    <n v="40.683091974"/>
    <n v="-73.958263731000002"/>
    <x v="5"/>
    <m/>
  </r>
  <r>
    <n v="72"/>
    <n v="198255463"/>
    <d v="2019-06-08T00:00:00"/>
    <d v="1899-12-30T00:40:00"/>
    <x v="4"/>
    <n v="79"/>
    <n v="0"/>
    <m/>
    <b v="0"/>
    <m/>
    <m/>
    <m/>
    <s v="45-64"/>
    <s v="M"/>
    <s v="BLACK"/>
    <n v="995908"/>
    <n v="187609"/>
    <n v="40.681620668000001"/>
    <n v="-73.957969004999896"/>
    <x v="5"/>
    <m/>
  </r>
  <r>
    <n v="73"/>
    <n v="198255461"/>
    <d v="2019-06-07T00:00:00"/>
    <d v="1899-12-30T22:25:00"/>
    <x v="4"/>
    <n v="79"/>
    <n v="2"/>
    <s v="MULTI DWELL - PUBLIC HOUS"/>
    <b v="0"/>
    <m/>
    <m/>
    <m/>
    <s v="18-24"/>
    <s v="F"/>
    <s v="BLACK"/>
    <n v="999382"/>
    <n v="190051"/>
    <n v="40.688318142999996"/>
    <n v="-73.945438159999895"/>
    <x v="5"/>
    <m/>
  </r>
  <r>
    <n v="74"/>
    <n v="198255461"/>
    <d v="2019-06-07T00:00:00"/>
    <d v="1899-12-30T22:25:00"/>
    <x v="4"/>
    <n v="79"/>
    <n v="2"/>
    <s v="MULTI DWELL - PUBLIC HOUS"/>
    <b v="0"/>
    <m/>
    <m/>
    <m/>
    <s v="18-24"/>
    <s v="M"/>
    <s v="BLACK"/>
    <n v="999382"/>
    <n v="190051"/>
    <n v="40.688318142999996"/>
    <n v="-73.945438159999895"/>
    <x v="5"/>
    <m/>
  </r>
  <r>
    <n v="75"/>
    <n v="198255460"/>
    <d v="2019-06-07T00:00:00"/>
    <d v="1899-12-30T17:50:00"/>
    <x v="4"/>
    <n v="73"/>
    <n v="0"/>
    <m/>
    <b v="0"/>
    <s v="45-64"/>
    <s v="M"/>
    <s v="WHITE HISPANIC"/>
    <s v="25-44"/>
    <s v="M"/>
    <s v="BLACK"/>
    <n v="1009650"/>
    <n v="186966"/>
    <n v="40.679827015999997"/>
    <n v="-73.908425238999897"/>
    <x v="5"/>
    <m/>
  </r>
  <r>
    <n v="76"/>
    <n v="198255460"/>
    <d v="2019-06-07T00:00:00"/>
    <d v="1899-12-30T17:50:00"/>
    <x v="4"/>
    <n v="73"/>
    <n v="0"/>
    <m/>
    <b v="0"/>
    <s v="45-64"/>
    <s v="M"/>
    <s v="WHITE HISPANIC"/>
    <s v="25-44"/>
    <s v="M"/>
    <s v="WHITE HISPANIC"/>
    <n v="1009650"/>
    <n v="186966"/>
    <n v="40.679827015999997"/>
    <n v="-73.908425238999897"/>
    <x v="5"/>
    <m/>
  </r>
  <r>
    <n v="77"/>
    <n v="198255458"/>
    <d v="2019-06-07T00:00:00"/>
    <d v="1899-12-30T17:08:00"/>
    <x v="1"/>
    <n v="23"/>
    <n v="2"/>
    <s v="MULTI DWELL - PUBLIC HOUS"/>
    <b v="0"/>
    <s v="&lt;18"/>
    <s v="M"/>
    <s v="BLACK"/>
    <s v="45-64"/>
    <s v="F"/>
    <s v="BLACK"/>
    <n v="997920"/>
    <n v="227368"/>
    <n v="40.790746413999997"/>
    <n v="-73.950634041999905"/>
    <x v="5"/>
    <m/>
  </r>
  <r>
    <n v="78"/>
    <n v="198255457"/>
    <d v="2019-06-07T00:00:00"/>
    <d v="1899-12-30T10:30:00"/>
    <x v="4"/>
    <n v="75"/>
    <n v="0"/>
    <s v="PVT HOUSE"/>
    <b v="0"/>
    <s v="25-44"/>
    <s v="M"/>
    <s v="BLACK"/>
    <s v="45-64"/>
    <s v="M"/>
    <s v="BLACK"/>
    <n v="1020467"/>
    <n v="183148"/>
    <n v="40.669309826999999"/>
    <n v="-73.869446596999893"/>
    <x v="5"/>
    <m/>
  </r>
  <r>
    <n v="79"/>
    <n v="198171739"/>
    <d v="2019-06-07T00:00:00"/>
    <d v="1899-12-30T00:15:00"/>
    <x v="3"/>
    <n v="49"/>
    <n v="2"/>
    <s v="MULTI DWELL - PUBLIC HOUS"/>
    <b v="0"/>
    <s v="25-44"/>
    <s v="M"/>
    <s v="BLACK"/>
    <s v="25-44"/>
    <s v="M"/>
    <s v="BLACK"/>
    <n v="1025619"/>
    <n v="256059"/>
    <n v="40.869408630999999"/>
    <n v="-73.850425951999895"/>
    <x v="5"/>
    <m/>
  </r>
  <r>
    <n v="80"/>
    <n v="198171739"/>
    <d v="2019-06-07T00:00:00"/>
    <d v="1899-12-30T00:15:00"/>
    <x v="3"/>
    <n v="49"/>
    <n v="2"/>
    <s v="MULTI DWELL - PUBLIC HOUS"/>
    <b v="1"/>
    <s v="25-44"/>
    <s v="M"/>
    <s v="BLACK"/>
    <s v="25-44"/>
    <s v="M"/>
    <s v="BLACK"/>
    <n v="1025619"/>
    <n v="256059"/>
    <n v="40.869408630999999"/>
    <n v="-73.850425951999895"/>
    <x v="5"/>
    <m/>
  </r>
  <r>
    <n v="81"/>
    <n v="198171739"/>
    <d v="2019-06-07T00:00:00"/>
    <d v="1899-12-30T00:15:00"/>
    <x v="3"/>
    <n v="49"/>
    <n v="2"/>
    <s v="MULTI DWELL - PUBLIC HOUS"/>
    <b v="0"/>
    <s v="25-44"/>
    <s v="M"/>
    <s v="BLACK"/>
    <s v="45-64"/>
    <s v="M"/>
    <s v="BLACK"/>
    <n v="1025619"/>
    <n v="256059"/>
    <n v="40.869408630999999"/>
    <n v="-73.850425951999895"/>
    <x v="5"/>
    <m/>
  </r>
  <r>
    <n v="82"/>
    <n v="198171739"/>
    <d v="2019-06-07T00:00:00"/>
    <d v="1899-12-30T00:15:00"/>
    <x v="3"/>
    <n v="49"/>
    <n v="2"/>
    <s v="MULTI DWELL - PUBLIC HOUS"/>
    <b v="1"/>
    <s v="25-44"/>
    <s v="M"/>
    <s v="BLACK"/>
    <s v="45-64"/>
    <s v="M"/>
    <s v="BLACK"/>
    <n v="1025619"/>
    <n v="256059"/>
    <n v="40.869408630999999"/>
    <n v="-73.850425951999895"/>
    <x v="5"/>
    <m/>
  </r>
  <r>
    <n v="83"/>
    <n v="198159775"/>
    <d v="2019-06-06T00:00:00"/>
    <d v="1899-12-30T17:30:00"/>
    <x v="4"/>
    <n v="70"/>
    <n v="0"/>
    <m/>
    <b v="0"/>
    <s v="18-24"/>
    <s v="M"/>
    <s v="BLACK"/>
    <s v="18-24"/>
    <s v="M"/>
    <s v="BLACK"/>
    <n v="998712"/>
    <n v="170677"/>
    <n v="40.635141912000002"/>
    <n v="-73.947895610999893"/>
    <x v="5"/>
    <m/>
  </r>
  <r>
    <n v="84"/>
    <n v="198159773"/>
    <d v="2019-06-06T00:00:00"/>
    <d v="1899-12-30T00:56:00"/>
    <x v="4"/>
    <n v="79"/>
    <n v="2"/>
    <s v="MULTI DWELL - PUBLIC HOUS"/>
    <b v="0"/>
    <s v="25-44"/>
    <s v="M"/>
    <s v="BLACK"/>
    <s v="25-44"/>
    <s v="M"/>
    <s v="BLACK"/>
    <n v="998989"/>
    <n v="189991"/>
    <n v="40.68815412"/>
    <n v="-73.946855377999896"/>
    <x v="5"/>
    <m/>
  </r>
  <r>
    <n v="85"/>
    <n v="198107751"/>
    <d v="2019-06-05T00:00:00"/>
    <d v="1899-12-30T23:38:00"/>
    <x v="0"/>
    <n v="105"/>
    <n v="0"/>
    <s v="PVT HOUSE"/>
    <b v="0"/>
    <m/>
    <m/>
    <m/>
    <s v="65+"/>
    <s v="F"/>
    <s v="BLACK"/>
    <n v="1053432"/>
    <n v="185858"/>
    <n v="40.676551918999998"/>
    <n v="-73.750587217999893"/>
    <x v="5"/>
    <m/>
  </r>
  <r>
    <n v="86"/>
    <n v="198107752"/>
    <d v="2019-06-05T00:00:00"/>
    <d v="1899-12-30T12:20:00"/>
    <x v="3"/>
    <n v="40"/>
    <n v="2"/>
    <s v="MULTI DWELL - PUBLIC HOUS"/>
    <b v="0"/>
    <s v="18-24"/>
    <s v="M"/>
    <s v="BLACK"/>
    <s v="&lt;18"/>
    <s v="M"/>
    <s v="BLACK"/>
    <n v="1007373"/>
    <n v="232752"/>
    <n v="40.805504347000003"/>
    <n v="-73.916477251999893"/>
    <x v="5"/>
    <m/>
  </r>
  <r>
    <n v="87"/>
    <n v="198107752"/>
    <d v="2019-06-05T00:00:00"/>
    <d v="1899-12-30T12:20:00"/>
    <x v="3"/>
    <n v="40"/>
    <n v="2"/>
    <s v="MULTI DWELL - PUBLIC HOUS"/>
    <b v="0"/>
    <s v="25-44"/>
    <s v="M"/>
    <s v="BLACK"/>
    <s v="&lt;18"/>
    <s v="M"/>
    <s v="BLACK"/>
    <n v="1007373"/>
    <n v="232752"/>
    <n v="40.805504347000003"/>
    <n v="-73.916477251999893"/>
    <x v="5"/>
    <m/>
  </r>
  <r>
    <n v="88"/>
    <n v="198107752"/>
    <d v="2019-06-05T00:00:00"/>
    <d v="1899-12-30T12:20:00"/>
    <x v="3"/>
    <n v="40"/>
    <n v="2"/>
    <s v="MULTI DWELL - PUBLIC HOUS"/>
    <b v="0"/>
    <s v="25-44"/>
    <s v="M"/>
    <s v="WHITE HISPANIC"/>
    <s v="&lt;18"/>
    <s v="M"/>
    <s v="BLACK"/>
    <n v="1007373"/>
    <n v="232752"/>
    <n v="40.805504347000003"/>
    <n v="-73.916477251999893"/>
    <x v="5"/>
    <m/>
  </r>
  <r>
    <n v="89"/>
    <n v="198052649"/>
    <d v="2019-06-04T00:00:00"/>
    <d v="1899-12-30T22:50:00"/>
    <x v="4"/>
    <n v="88"/>
    <n v="2"/>
    <s v="MULTI DWELL - PUBLIC HOUS"/>
    <b v="0"/>
    <s v="&lt;18"/>
    <s v="M"/>
    <s v="BLACK"/>
    <s v="18-24"/>
    <s v="M"/>
    <s v="BLACK"/>
    <n v="990007"/>
    <n v="192515"/>
    <n v="40.695092316999997"/>
    <n v="-73.979240625000003"/>
    <x v="5"/>
    <m/>
  </r>
  <r>
    <n v="90"/>
    <n v="198052648"/>
    <d v="2019-06-04T00:00:00"/>
    <d v="1899-12-30T19:58:00"/>
    <x v="3"/>
    <n v="52"/>
    <n v="0"/>
    <m/>
    <b v="0"/>
    <m/>
    <m/>
    <m/>
    <s v="25-44"/>
    <s v="M"/>
    <s v="WHITE HISPANIC"/>
    <n v="1011095"/>
    <n v="253282"/>
    <n v="40.861842729999999"/>
    <n v="-73.902950608999902"/>
    <x v="5"/>
    <m/>
  </r>
  <r>
    <n v="91"/>
    <n v="198052647"/>
    <d v="2019-06-04T00:00:00"/>
    <d v="1899-12-30T19:56:00"/>
    <x v="4"/>
    <n v="90"/>
    <n v="2"/>
    <s v="MULTI DWELL - PUBLIC HOUS"/>
    <b v="0"/>
    <s v="18-24"/>
    <s v="M"/>
    <s v="BLACK"/>
    <s v="&lt;18"/>
    <s v="F"/>
    <s v="BLACK"/>
    <n v="1001414"/>
    <n v="195664"/>
    <n v="40.703720816999997"/>
    <n v="-73.938096830999896"/>
    <x v="5"/>
    <m/>
  </r>
  <r>
    <n v="92"/>
    <n v="198055667"/>
    <d v="2019-06-04T00:00:00"/>
    <d v="1899-12-30T02:00:00"/>
    <x v="3"/>
    <n v="52"/>
    <n v="0"/>
    <m/>
    <b v="0"/>
    <m/>
    <m/>
    <m/>
    <s v="25-44"/>
    <s v="F"/>
    <s v="WHITE HISPANIC"/>
    <n v="1013735"/>
    <n v="255974"/>
    <n v="40.869223026999997"/>
    <n v="-73.893394566999902"/>
    <x v="5"/>
    <m/>
  </r>
  <r>
    <n v="93"/>
    <n v="197997726"/>
    <d v="2019-06-03T00:00:00"/>
    <d v="1899-12-30T23:05:00"/>
    <x v="3"/>
    <n v="46"/>
    <n v="0"/>
    <s v="MULTI DWELL - APT BUILD"/>
    <b v="0"/>
    <m/>
    <m/>
    <m/>
    <s v="18-24"/>
    <s v="M"/>
    <s v="WHITE HISPANIC"/>
    <n v="1013293"/>
    <n v="252852"/>
    <n v="40.860655553000001"/>
    <n v="-73.895006203999898"/>
    <x v="5"/>
    <m/>
  </r>
  <r>
    <n v="94"/>
    <n v="197997725"/>
    <d v="2019-06-03T00:00:00"/>
    <d v="1899-12-30T07:07:00"/>
    <x v="4"/>
    <n v="75"/>
    <n v="2"/>
    <s v="MULTI DWELL - PUBLIC HOUS"/>
    <b v="0"/>
    <s v="25-44"/>
    <s v="M"/>
    <s v="BLACK"/>
    <s v="18-24"/>
    <s v="M"/>
    <s v="BLACK"/>
    <n v="1016409"/>
    <n v="178125"/>
    <n v="40.655538481999997"/>
    <n v="-73.884098792999893"/>
    <x v="5"/>
    <m/>
  </r>
  <r>
    <n v="95"/>
    <n v="197953468"/>
    <d v="2019-06-02T00:00:00"/>
    <d v="1899-12-30T22:15:00"/>
    <x v="4"/>
    <n v="75"/>
    <n v="0"/>
    <m/>
    <b v="1"/>
    <m/>
    <m/>
    <m/>
    <s v="25-44"/>
    <s v="M"/>
    <s v="BLACK"/>
    <n v="1021396"/>
    <n v="183855"/>
    <n v="40.671246533999998"/>
    <n v="-73.866093852999896"/>
    <x v="5"/>
    <m/>
  </r>
  <r>
    <n v="96"/>
    <n v="197953470"/>
    <d v="2019-06-02T00:00:00"/>
    <d v="1899-12-30T01:56:00"/>
    <x v="3"/>
    <n v="41"/>
    <n v="0"/>
    <m/>
    <b v="0"/>
    <s v="18-24"/>
    <s v="M"/>
    <s v="WHITE HISPANIC"/>
    <s v="18-24"/>
    <s v="M"/>
    <s v="WHITE HISPANIC"/>
    <n v="1011153"/>
    <n v="235312"/>
    <n v="40.812520134000003"/>
    <n v="-73.902813001999903"/>
    <x v="5"/>
    <m/>
  </r>
  <r>
    <n v="97"/>
    <n v="197953469"/>
    <d v="2019-06-01T00:00:00"/>
    <d v="1899-12-30T23:11:00"/>
    <x v="4"/>
    <n v="75"/>
    <n v="0"/>
    <s v="RESTAURANT/DINER"/>
    <b v="0"/>
    <s v="45-64"/>
    <s v="M"/>
    <s v="WHITE HISPANIC"/>
    <s v="25-44"/>
    <s v="M"/>
    <s v="WHITE HISPANIC"/>
    <n v="1012920"/>
    <n v="183086"/>
    <n v="40.669167307000002"/>
    <n v="-73.896652216999897"/>
    <x v="5"/>
    <m/>
  </r>
  <r>
    <n v="98"/>
    <n v="197953465"/>
    <d v="2019-06-01T00:00:00"/>
    <d v="1899-12-30T22:20:00"/>
    <x v="4"/>
    <n v="71"/>
    <n v="0"/>
    <m/>
    <b v="0"/>
    <m/>
    <m/>
    <m/>
    <s v="18-24"/>
    <s v="M"/>
    <s v="BLACK"/>
    <n v="1003286"/>
    <n v="181971"/>
    <n v="40.666132836000003"/>
    <n v="-73.931383859999897"/>
    <x v="5"/>
    <m/>
  </r>
  <r>
    <n v="99"/>
    <n v="197953467"/>
    <d v="2019-06-01T00:00:00"/>
    <d v="1899-12-30T22:12:00"/>
    <x v="3"/>
    <n v="41"/>
    <n v="0"/>
    <m/>
    <b v="0"/>
    <s v="18-24"/>
    <s v="M"/>
    <s v="BLACK"/>
    <s v="&lt;18"/>
    <s v="M"/>
    <s v="BLACK"/>
    <n v="1015287"/>
    <n v="235984"/>
    <n v="40.814351029000001"/>
    <n v="-73.887875624999893"/>
    <x v="5"/>
    <m/>
  </r>
  <r>
    <n v="100"/>
    <n v="197953467"/>
    <d v="2019-06-01T00:00:00"/>
    <d v="1899-12-30T22:12:00"/>
    <x v="3"/>
    <n v="41"/>
    <n v="0"/>
    <m/>
    <b v="0"/>
    <s v="&lt;18"/>
    <s v="M"/>
    <s v="BLACK"/>
    <s v="&lt;18"/>
    <s v="M"/>
    <s v="BLACK"/>
    <n v="1015287"/>
    <n v="235984"/>
    <n v="40.814351029000001"/>
    <n v="-73.887875624999893"/>
    <x v="5"/>
    <m/>
  </r>
  <r>
    <n v="101"/>
    <n v="197953466"/>
    <d v="2019-06-01T00:00:00"/>
    <d v="1899-12-30T21:25:00"/>
    <x v="3"/>
    <n v="42"/>
    <n v="2"/>
    <s v="MULTI DWELL - PUBLIC HOUS"/>
    <b v="0"/>
    <m/>
    <m/>
    <m/>
    <s v="25-44"/>
    <s v="M"/>
    <s v="BLACK"/>
    <n v="1010706"/>
    <n v="243782"/>
    <n v="40.835769221"/>
    <n v="-73.904394415999903"/>
    <x v="5"/>
    <m/>
  </r>
  <r>
    <n v="102"/>
    <n v="197953462"/>
    <d v="2019-06-01T00:00:00"/>
    <d v="1899-12-30T14:14:00"/>
    <x v="0"/>
    <n v="101"/>
    <n v="0"/>
    <m/>
    <b v="0"/>
    <s v="18-24"/>
    <s v="M"/>
    <s v="BLACK"/>
    <s v="45-64"/>
    <s v="F"/>
    <s v="WHITE"/>
    <n v="1052809"/>
    <n v="159159"/>
    <n v="40.603274007000003"/>
    <n v="-73.753104532999899"/>
    <x v="5"/>
    <m/>
  </r>
  <r>
    <n v="103"/>
    <n v="197953462"/>
    <d v="2019-06-01T00:00:00"/>
    <d v="1899-12-30T14:14:00"/>
    <x v="0"/>
    <n v="101"/>
    <n v="0"/>
    <m/>
    <b v="0"/>
    <s v="18-24"/>
    <s v="M"/>
    <s v="BLACK"/>
    <s v="25-44"/>
    <s v="M"/>
    <s v="BLACK"/>
    <n v="1052809"/>
    <n v="159159"/>
    <n v="40.603274007000003"/>
    <n v="-73.753104532999899"/>
    <x v="5"/>
    <m/>
  </r>
  <r>
    <n v="104"/>
    <n v="197953471"/>
    <d v="2019-06-01T00:00:00"/>
    <d v="1899-12-30T13:45:00"/>
    <x v="4"/>
    <n v="77"/>
    <n v="0"/>
    <m/>
    <b v="0"/>
    <s v="18-24"/>
    <s v="M"/>
    <s v="BLACK"/>
    <s v="18-24"/>
    <s v="M"/>
    <s v="BLACK"/>
    <n v="996216"/>
    <n v="184738"/>
    <n v="40.673740010000003"/>
    <n v="-73.956863620999897"/>
    <x v="5"/>
    <m/>
  </r>
  <r>
    <n v="105"/>
    <n v="197953471"/>
    <d v="2019-06-01T00:00:00"/>
    <d v="1899-12-30T13:45:00"/>
    <x v="4"/>
    <n v="77"/>
    <n v="0"/>
    <m/>
    <b v="0"/>
    <s v="&lt;18"/>
    <s v="M"/>
    <s v="BLACK"/>
    <s v="18-24"/>
    <s v="M"/>
    <s v="BLACK"/>
    <n v="996216"/>
    <n v="184738"/>
    <n v="40.673740010000003"/>
    <n v="-73.956863620999897"/>
    <x v="5"/>
    <m/>
  </r>
  <r>
    <n v="106"/>
    <n v="197953464"/>
    <d v="2019-06-01T00:00:00"/>
    <d v="1899-12-30T04:47:00"/>
    <x v="4"/>
    <n v="73"/>
    <n v="0"/>
    <m/>
    <b v="1"/>
    <s v="18-24"/>
    <s v="M"/>
    <s v="BLACK"/>
    <s v="25-44"/>
    <s v="M"/>
    <s v="BLACK"/>
    <n v="1008382"/>
    <n v="187866"/>
    <n v="40.682300857999998"/>
    <n v="-73.912993612999898"/>
    <x v="5"/>
    <m/>
  </r>
  <r>
    <n v="107"/>
    <n v="197953463"/>
    <d v="2019-05-31T00:00:00"/>
    <d v="1899-12-30T15:55:00"/>
    <x v="4"/>
    <n v="79"/>
    <n v="0"/>
    <m/>
    <b v="0"/>
    <s v="25-44"/>
    <s v="M"/>
    <s v="BLACK HISPANIC"/>
    <s v="25-44"/>
    <s v="M"/>
    <s v="BLACK"/>
    <n v="1001329"/>
    <n v="187143"/>
    <n v="40.680332804999999"/>
    <n v="-73.938424998999906"/>
    <x v="5"/>
    <m/>
  </r>
  <r>
    <n v="108"/>
    <n v="197850804"/>
    <d v="2019-05-30T00:00:00"/>
    <d v="1899-12-30T05:35:00"/>
    <x v="3"/>
    <n v="46"/>
    <n v="0"/>
    <m/>
    <b v="0"/>
    <s v="25-44"/>
    <s v="M"/>
    <s v="WHITE HISPANIC"/>
    <s v="25-44"/>
    <s v="M"/>
    <s v="BLACK HISPANIC"/>
    <n v="1008550"/>
    <n v="248223"/>
    <n v="40.847964660000002"/>
    <n v="-73.912169699999893"/>
    <x v="5"/>
    <m/>
  </r>
  <r>
    <n v="109"/>
    <n v="197850586"/>
    <d v="2019-05-30T00:00:00"/>
    <d v="1899-12-30T04:33:00"/>
    <x v="4"/>
    <n v="67"/>
    <n v="0"/>
    <m/>
    <b v="0"/>
    <m/>
    <m/>
    <m/>
    <s v="25-44"/>
    <s v="M"/>
    <s v="BLACK"/>
    <n v="1005192"/>
    <n v="176639"/>
    <n v="40.651493367999997"/>
    <n v="-73.924530011999906"/>
    <x v="5"/>
    <m/>
  </r>
  <r>
    <n v="110"/>
    <n v="197801426"/>
    <d v="2019-05-29T00:00:00"/>
    <d v="1899-12-30T10:15:00"/>
    <x v="4"/>
    <n v="60"/>
    <n v="0"/>
    <m/>
    <b v="0"/>
    <s v="18-24"/>
    <s v="M"/>
    <s v="BLACK"/>
    <s v="18-24"/>
    <s v="M"/>
    <s v="BLACK"/>
    <n v="988806"/>
    <n v="153480"/>
    <n v="40.587950311999997"/>
    <n v="-73.983598008999905"/>
    <x v="5"/>
    <m/>
  </r>
  <r>
    <n v="111"/>
    <n v="197700945"/>
    <d v="2019-05-28T00:00:00"/>
    <d v="1899-12-30T04:15:00"/>
    <x v="4"/>
    <n v="75"/>
    <n v="0"/>
    <m/>
    <b v="0"/>
    <m/>
    <m/>
    <m/>
    <s v="25-44"/>
    <s v="M"/>
    <s v="BLACK"/>
    <n v="1017589"/>
    <n v="180904"/>
    <n v="40.663161856000002"/>
    <n v="-73.879832279999903"/>
    <x v="5"/>
    <m/>
  </r>
  <r>
    <n v="112"/>
    <n v="197706724"/>
    <d v="2019-05-28T00:00:00"/>
    <d v="1899-12-30T03:10:00"/>
    <x v="3"/>
    <n v="40"/>
    <n v="2"/>
    <s v="MULTI DWELL - PUBLIC HOUS"/>
    <b v="0"/>
    <s v="25-44"/>
    <s v="M"/>
    <s v="BLACK HISPANIC"/>
    <s v="25-44"/>
    <s v="M"/>
    <s v="BLACK HISPANIC"/>
    <n v="1006699"/>
    <n v="233128"/>
    <n v="40.806538101000001"/>
    <n v="-73.918910596000003"/>
    <x v="5"/>
    <m/>
  </r>
  <r>
    <n v="113"/>
    <n v="197700947"/>
    <d v="2019-05-28T00:00:00"/>
    <d v="1899-12-30T02:42:00"/>
    <x v="1"/>
    <n v="32"/>
    <n v="0"/>
    <m/>
    <b v="0"/>
    <m/>
    <m/>
    <m/>
    <s v="25-44"/>
    <s v="M"/>
    <s v="BLACK"/>
    <n v="1001900"/>
    <n v="238191"/>
    <n v="40.820445511999999"/>
    <n v="-73.936232346999901"/>
    <x v="5"/>
    <m/>
  </r>
  <r>
    <n v="114"/>
    <n v="197700946"/>
    <d v="2019-05-28T00:00:00"/>
    <d v="1899-12-30T01:50:00"/>
    <x v="1"/>
    <n v="23"/>
    <n v="2"/>
    <s v="MULTI DWELL - PUBLIC HOUS"/>
    <b v="0"/>
    <s v="25-44"/>
    <s v="M"/>
    <s v="BLACK"/>
    <s v="25-44"/>
    <s v="M"/>
    <s v="BLACK"/>
    <n v="1000102"/>
    <n v="229680"/>
    <n v="40.797088584000001"/>
    <n v="-73.9427485799999"/>
    <x v="5"/>
    <m/>
  </r>
  <r>
    <n v="115"/>
    <n v="197700944"/>
    <d v="2019-05-28T00:00:00"/>
    <d v="1899-12-30T01:20:00"/>
    <x v="4"/>
    <n v="69"/>
    <n v="0"/>
    <m/>
    <b v="0"/>
    <m/>
    <m/>
    <m/>
    <s v="18-24"/>
    <s v="M"/>
    <s v="BLACK"/>
    <n v="1014401"/>
    <n v="169812"/>
    <n v="40.632728164"/>
    <n v="-73.891372869999898"/>
    <x v="5"/>
    <m/>
  </r>
  <r>
    <n v="116"/>
    <n v="197692916"/>
    <d v="2019-05-27T00:00:00"/>
    <d v="1899-12-30T23:32:00"/>
    <x v="3"/>
    <n v="42"/>
    <n v="0"/>
    <m/>
    <b v="1"/>
    <s v="18-24"/>
    <s v="M"/>
    <s v="BLACK"/>
    <s v="18-24"/>
    <s v="M"/>
    <s v="BLACK"/>
    <n v="1013407"/>
    <n v="243571"/>
    <n v="40.835181583000001"/>
    <n v="-73.894634432999894"/>
    <x v="5"/>
    <m/>
  </r>
  <r>
    <n v="117"/>
    <n v="197692916"/>
    <d v="2019-05-27T00:00:00"/>
    <d v="1899-12-30T23:32:00"/>
    <x v="3"/>
    <n v="42"/>
    <n v="0"/>
    <m/>
    <b v="1"/>
    <s v="&lt;18"/>
    <s v="M"/>
    <s v="BLACK"/>
    <s v="18-24"/>
    <s v="M"/>
    <s v="BLACK"/>
    <n v="1013407"/>
    <n v="243571"/>
    <n v="40.835181583000001"/>
    <n v="-73.894634432999894"/>
    <x v="5"/>
    <m/>
  </r>
  <r>
    <n v="118"/>
    <n v="197706725"/>
    <d v="2019-05-27T00:00:00"/>
    <d v="1899-12-30T23:00:00"/>
    <x v="0"/>
    <n v="107"/>
    <n v="2"/>
    <s v="MULTI DWELL - PUBLIC HOUS"/>
    <b v="0"/>
    <m/>
    <m/>
    <m/>
    <s v="25-44"/>
    <s v="M"/>
    <s v="BLACK"/>
    <n v="1036732"/>
    <n v="207396"/>
    <n v="40.735783278"/>
    <n v="-73.810625802999894"/>
    <x v="5"/>
    <m/>
  </r>
  <r>
    <n v="119"/>
    <n v="197691092"/>
    <d v="2019-05-27T00:00:00"/>
    <d v="1899-12-30T20:50:00"/>
    <x v="4"/>
    <n v="79"/>
    <n v="0"/>
    <m/>
    <b v="0"/>
    <m/>
    <m/>
    <m/>
    <s v="18-24"/>
    <s v="M"/>
    <s v="BLACK"/>
    <n v="1000286"/>
    <n v="186745"/>
    <n v="40.679242336000002"/>
    <n v="-73.942186365999902"/>
    <x v="5"/>
    <m/>
  </r>
  <r>
    <n v="120"/>
    <n v="197691092"/>
    <d v="2019-05-27T00:00:00"/>
    <d v="1899-12-30T20:50:00"/>
    <x v="4"/>
    <n v="79"/>
    <n v="0"/>
    <m/>
    <b v="0"/>
    <m/>
    <m/>
    <m/>
    <s v="&lt;18"/>
    <s v="M"/>
    <s v="BLACK"/>
    <n v="1000286"/>
    <n v="186745"/>
    <n v="40.679242336000002"/>
    <n v="-73.942186365999902"/>
    <x v="5"/>
    <m/>
  </r>
  <r>
    <n v="121"/>
    <n v="197691091"/>
    <d v="2019-05-27T00:00:00"/>
    <d v="1899-12-30T18:53:00"/>
    <x v="4"/>
    <n v="75"/>
    <n v="0"/>
    <m/>
    <b v="0"/>
    <m/>
    <m/>
    <m/>
    <s v="25-44"/>
    <s v="M"/>
    <s v="BLACK"/>
    <n v="1021254"/>
    <n v="181801"/>
    <n v="40.665609361000001"/>
    <n v="-73.8666170219999"/>
    <x v="5"/>
    <m/>
  </r>
  <r>
    <n v="122"/>
    <n v="197691091"/>
    <d v="2019-05-27T00:00:00"/>
    <d v="1899-12-30T18:53:00"/>
    <x v="4"/>
    <n v="75"/>
    <n v="0"/>
    <m/>
    <b v="1"/>
    <m/>
    <m/>
    <m/>
    <s v="25-44"/>
    <s v="M"/>
    <s v="BLACK"/>
    <n v="1021254"/>
    <n v="181801"/>
    <n v="40.665609361000001"/>
    <n v="-73.8666170219999"/>
    <x v="5"/>
    <m/>
  </r>
  <r>
    <n v="123"/>
    <n v="197691090"/>
    <d v="2019-05-27T00:00:00"/>
    <d v="1899-12-30T18:00:00"/>
    <x v="4"/>
    <n v="67"/>
    <n v="0"/>
    <m/>
    <b v="0"/>
    <s v="18-24"/>
    <s v="M"/>
    <s v="BLACK"/>
    <s v="18-24"/>
    <s v="M"/>
    <s v="BLACK"/>
    <n v="998235"/>
    <n v="173191"/>
    <n v="40.642043072"/>
    <n v="-73.949609006999907"/>
    <x v="5"/>
    <m/>
  </r>
  <r>
    <n v="124"/>
    <n v="197691090"/>
    <d v="2019-05-27T00:00:00"/>
    <d v="1899-12-30T18:00:00"/>
    <x v="4"/>
    <n v="67"/>
    <n v="0"/>
    <m/>
    <b v="0"/>
    <s v="&lt;18"/>
    <s v="M"/>
    <s v="BLACK"/>
    <s v="18-24"/>
    <s v="M"/>
    <s v="BLACK"/>
    <n v="998235"/>
    <n v="173191"/>
    <n v="40.642043072"/>
    <n v="-73.949609006999907"/>
    <x v="5"/>
    <m/>
  </r>
  <r>
    <n v="125"/>
    <n v="197665544"/>
    <d v="2019-05-27T00:00:00"/>
    <d v="1899-12-30T02:46:00"/>
    <x v="0"/>
    <n v="113"/>
    <n v="0"/>
    <m/>
    <b v="0"/>
    <m/>
    <m/>
    <m/>
    <s v="25-44"/>
    <s v="M"/>
    <s v="BLACK"/>
    <n v="1052435"/>
    <n v="194734"/>
    <n v="40.700922144000003"/>
    <n v="-73.7540917419999"/>
    <x v="5"/>
    <m/>
  </r>
  <r>
    <n v="126"/>
    <n v="197662445"/>
    <d v="2019-05-26T00:00:00"/>
    <d v="1899-12-30T21:22:00"/>
    <x v="4"/>
    <n v="71"/>
    <n v="0"/>
    <m/>
    <b v="0"/>
    <s v="25-44"/>
    <s v="M"/>
    <s v="BLACK"/>
    <s v="25-44"/>
    <s v="M"/>
    <s v="WHITE HISPANIC"/>
    <n v="1002498"/>
    <n v="181698"/>
    <n v="40.66538517"/>
    <n v="-73.934225040999905"/>
    <x v="5"/>
    <m/>
  </r>
  <r>
    <n v="127"/>
    <n v="197662447"/>
    <d v="2019-05-26T00:00:00"/>
    <d v="1899-12-30T21:01:00"/>
    <x v="4"/>
    <n v="75"/>
    <n v="0"/>
    <m/>
    <b v="0"/>
    <m/>
    <m/>
    <m/>
    <s v="25-44"/>
    <s v="M"/>
    <s v="WHITE"/>
    <n v="1019237"/>
    <n v="189214"/>
    <n v="40.685964558000002"/>
    <n v="-73.873848998999904"/>
    <x v="5"/>
    <m/>
  </r>
  <r>
    <n v="128"/>
    <n v="197662446"/>
    <d v="2019-05-26T00:00:00"/>
    <d v="1899-12-30T20:08:00"/>
    <x v="4"/>
    <n v="75"/>
    <n v="0"/>
    <m/>
    <b v="0"/>
    <m/>
    <m/>
    <m/>
    <s v="25-44"/>
    <s v="M"/>
    <s v="BLACK"/>
    <n v="1015379"/>
    <n v="182115"/>
    <n v="40.666493826"/>
    <n v="-73.887792539999893"/>
    <x v="5"/>
    <m/>
  </r>
  <r>
    <n v="129"/>
    <n v="197662446"/>
    <d v="2019-05-26T00:00:00"/>
    <d v="1899-12-30T20:08:00"/>
    <x v="4"/>
    <n v="75"/>
    <n v="0"/>
    <m/>
    <b v="1"/>
    <m/>
    <m/>
    <m/>
    <s v="25-44"/>
    <s v="M"/>
    <s v="BLACK"/>
    <n v="1015379"/>
    <n v="182115"/>
    <n v="40.666493826"/>
    <n v="-73.887792539999893"/>
    <x v="5"/>
    <m/>
  </r>
  <r>
    <n v="130"/>
    <n v="197660700"/>
    <d v="2019-05-26T00:00:00"/>
    <d v="1899-12-30T18:44:00"/>
    <x v="4"/>
    <n v="67"/>
    <n v="0"/>
    <m/>
    <b v="0"/>
    <s v="&lt;18"/>
    <s v="M"/>
    <s v="BLACK"/>
    <s v="&lt;18"/>
    <s v="M"/>
    <s v="BLACK"/>
    <n v="1006437"/>
    <n v="176073"/>
    <n v="40.649936789000002"/>
    <n v="-73.920045106999893"/>
    <x v="5"/>
    <m/>
  </r>
  <r>
    <n v="131"/>
    <n v="197660699"/>
    <d v="2019-05-26T00:00:00"/>
    <d v="1899-12-30T14:00:00"/>
    <x v="4"/>
    <n v="77"/>
    <n v="0"/>
    <m/>
    <b v="0"/>
    <m/>
    <m/>
    <m/>
    <s v="25-44"/>
    <s v="M"/>
    <s v="BLACK"/>
    <n v="1004127"/>
    <n v="182891"/>
    <n v="40.668656183000003"/>
    <n v="-73.928349661999903"/>
    <x v="5"/>
    <m/>
  </r>
  <r>
    <n v="132"/>
    <n v="197660693"/>
    <d v="2019-05-26T00:00:00"/>
    <d v="1899-12-30T05:21:00"/>
    <x v="1"/>
    <n v="23"/>
    <n v="2"/>
    <s v="MULTI DWELL - PUBLIC HOUS"/>
    <b v="0"/>
    <s v="25-44"/>
    <s v="M"/>
    <s v="BLACK"/>
    <s v="25-44"/>
    <s v="F"/>
    <s v="BLACK"/>
    <n v="1000552"/>
    <n v="225907"/>
    <n v="40.786731897999999"/>
    <n v="-73.941132467999907"/>
    <x v="5"/>
    <m/>
  </r>
  <r>
    <n v="133"/>
    <n v="197660693"/>
    <d v="2019-05-26T00:00:00"/>
    <d v="1899-12-30T05:21:00"/>
    <x v="1"/>
    <n v="23"/>
    <n v="2"/>
    <s v="MULTI DWELL - PUBLIC HOUS"/>
    <b v="1"/>
    <s v="25-44"/>
    <s v="M"/>
    <s v="BLACK"/>
    <s v="25-44"/>
    <s v="F"/>
    <s v="BLACK"/>
    <n v="1000552"/>
    <n v="225907"/>
    <n v="40.786731897999999"/>
    <n v="-73.941132467999907"/>
    <x v="5"/>
    <m/>
  </r>
  <r>
    <n v="134"/>
    <n v="197660693"/>
    <d v="2019-05-26T00:00:00"/>
    <d v="1899-12-30T05:21:00"/>
    <x v="1"/>
    <n v="23"/>
    <n v="2"/>
    <s v="MULTI DWELL - PUBLIC HOUS"/>
    <b v="0"/>
    <s v="25-44"/>
    <s v="M"/>
    <s v="BLACK"/>
    <s v="25-44"/>
    <s v="M"/>
    <s v="BLACK"/>
    <n v="1000552"/>
    <n v="225907"/>
    <n v="40.786731897999999"/>
    <n v="-73.941132467999907"/>
    <x v="5"/>
    <m/>
  </r>
  <r>
    <n v="135"/>
    <n v="197660693"/>
    <d v="2019-05-26T00:00:00"/>
    <d v="1899-12-30T05:21:00"/>
    <x v="1"/>
    <n v="23"/>
    <n v="2"/>
    <s v="MULTI DWELL - PUBLIC HOUS"/>
    <b v="1"/>
    <s v="25-44"/>
    <s v="M"/>
    <s v="BLACK"/>
    <s v="25-44"/>
    <s v="M"/>
    <s v="BLACK"/>
    <n v="1000552"/>
    <n v="225907"/>
    <n v="40.786731897999999"/>
    <n v="-73.941132467999907"/>
    <x v="5"/>
    <m/>
  </r>
  <r>
    <n v="136"/>
    <n v="197660695"/>
    <d v="2019-05-25T00:00:00"/>
    <d v="1899-12-30T23:58:00"/>
    <x v="4"/>
    <n v="75"/>
    <n v="0"/>
    <m/>
    <b v="0"/>
    <m/>
    <m/>
    <m/>
    <s v="25-44"/>
    <s v="M"/>
    <s v="BLACK"/>
    <n v="1014557"/>
    <n v="181661"/>
    <n v="40.665250549"/>
    <n v="-73.890757593999993"/>
    <x v="5"/>
    <m/>
  </r>
  <r>
    <n v="137"/>
    <n v="197660697"/>
    <d v="2019-05-25T00:00:00"/>
    <d v="1899-12-30T23:40:00"/>
    <x v="0"/>
    <n v="100"/>
    <n v="2"/>
    <s v="MULTI DWELL - PUBLIC HOUS"/>
    <b v="0"/>
    <m/>
    <m/>
    <m/>
    <s v="25-44"/>
    <s v="M"/>
    <s v="BLACK"/>
    <n v="1037554"/>
    <n v="154246"/>
    <n v="40.589893728"/>
    <n v="-73.808079898999907"/>
    <x v="5"/>
    <m/>
  </r>
  <r>
    <n v="138"/>
    <n v="197660694"/>
    <d v="2019-05-25T00:00:00"/>
    <d v="1899-12-30T00:12:00"/>
    <x v="1"/>
    <n v="7"/>
    <n v="0"/>
    <m/>
    <b v="0"/>
    <m/>
    <m/>
    <m/>
    <s v="25-44"/>
    <s v="M"/>
    <s v="BLACK"/>
    <n v="988664"/>
    <n v="200228"/>
    <n v="40.71626346"/>
    <n v="-73.984078679999897"/>
    <x v="5"/>
    <m/>
  </r>
  <r>
    <n v="139"/>
    <n v="197654796"/>
    <d v="2019-05-24T00:00:00"/>
    <d v="1899-12-30T22:13:00"/>
    <x v="3"/>
    <n v="44"/>
    <n v="0"/>
    <m/>
    <b v="0"/>
    <m/>
    <m/>
    <m/>
    <s v="18-24"/>
    <s v="M"/>
    <s v="BLACK"/>
    <n v="1006954"/>
    <n v="242413"/>
    <n v="40.832022154000001"/>
    <n v="-73.917958067999905"/>
    <x v="5"/>
    <m/>
  </r>
  <r>
    <n v="140"/>
    <n v="197654798"/>
    <d v="2019-05-24T00:00:00"/>
    <d v="1899-12-30T20:29:00"/>
    <x v="4"/>
    <n v="67"/>
    <n v="0"/>
    <m/>
    <b v="0"/>
    <m/>
    <m/>
    <m/>
    <s v="&lt;18"/>
    <s v="M"/>
    <s v="BLACK"/>
    <n v="1004363"/>
    <n v="176942"/>
    <n v="40.652326958000003"/>
    <n v="-73.927516682999894"/>
    <x v="5"/>
    <m/>
  </r>
  <r>
    <n v="141"/>
    <n v="197655792"/>
    <d v="2019-05-24T00:00:00"/>
    <d v="1899-12-30T16:11:00"/>
    <x v="4"/>
    <n v="70"/>
    <n v="0"/>
    <m/>
    <b v="0"/>
    <s v="&lt;18"/>
    <s v="M"/>
    <s v="UNKNOWN"/>
    <s v="18-24"/>
    <s v="M"/>
    <s v="BLACK"/>
    <n v="995678"/>
    <n v="176383"/>
    <n v="40.650808089999998"/>
    <n v="-73.958817287999906"/>
    <x v="5"/>
    <m/>
  </r>
  <r>
    <n v="142"/>
    <n v="197654797"/>
    <d v="2019-05-24T00:00:00"/>
    <d v="1899-12-30T00:23:00"/>
    <x v="3"/>
    <n v="49"/>
    <n v="0"/>
    <m/>
    <b v="0"/>
    <m/>
    <m/>
    <m/>
    <s v="25-44"/>
    <s v="M"/>
    <s v="BLACK"/>
    <n v="1026773"/>
    <n v="256451"/>
    <n v="40.870479066000001"/>
    <n v="-73.846251021999905"/>
    <x v="5"/>
    <m/>
  </r>
  <r>
    <n v="143"/>
    <n v="197573448"/>
    <d v="2019-05-23T00:00:00"/>
    <d v="1899-12-30T20:39:00"/>
    <x v="4"/>
    <n v="75"/>
    <n v="0"/>
    <m/>
    <b v="0"/>
    <s v="25-44"/>
    <s v="M"/>
    <s v="BLACK"/>
    <s v="25-44"/>
    <s v="M"/>
    <s v="BLACK"/>
    <n v="1018964"/>
    <n v="182071"/>
    <n v="40.666359726000003"/>
    <n v="-73.874870141999907"/>
    <x v="5"/>
    <m/>
  </r>
  <r>
    <n v="144"/>
    <n v="197573447"/>
    <d v="2019-05-23T00:00:00"/>
    <d v="1899-12-30T19:16:00"/>
    <x v="1"/>
    <n v="34"/>
    <n v="0"/>
    <m/>
    <b v="0"/>
    <s v="&lt;18"/>
    <s v="M"/>
    <s v="BLACK"/>
    <s v="18-24"/>
    <s v="M"/>
    <s v="WHITE HISPANIC"/>
    <n v="1003718"/>
    <n v="252533"/>
    <n v="40.859806300000002"/>
    <n v="-73.929622320999897"/>
    <x v="5"/>
    <m/>
  </r>
  <r>
    <n v="145"/>
    <n v="197534776"/>
    <d v="2019-05-23T00:00:00"/>
    <d v="1899-12-30T01:35:00"/>
    <x v="3"/>
    <n v="40"/>
    <n v="2"/>
    <s v="MULTI DWELL - APT BUILD"/>
    <b v="0"/>
    <m/>
    <m/>
    <m/>
    <s v="25-44"/>
    <s v="M"/>
    <s v="WHITE HISPANIC"/>
    <n v="1007857"/>
    <n v="235590"/>
    <n v="40.813292588000003"/>
    <n v="-73.914718982999901"/>
    <x v="5"/>
    <m/>
  </r>
  <r>
    <n v="146"/>
    <n v="197534775"/>
    <d v="2019-05-23T00:00:00"/>
    <d v="1899-12-30T00:20:00"/>
    <x v="3"/>
    <n v="42"/>
    <n v="0"/>
    <m/>
    <b v="0"/>
    <m/>
    <m/>
    <m/>
    <s v="25-44"/>
    <s v="M"/>
    <s v="BLACK"/>
    <n v="1014875"/>
    <n v="244467"/>
    <n v="40.837635873000004"/>
    <n v="-73.889325315999898"/>
    <x v="5"/>
    <m/>
  </r>
  <r>
    <n v="147"/>
    <n v="197525797"/>
    <d v="2019-05-22T00:00:00"/>
    <d v="1899-12-30T22:19:00"/>
    <x v="1"/>
    <n v="28"/>
    <n v="2"/>
    <s v="MULTI DWELL - PUBLIC HOUS"/>
    <b v="0"/>
    <m/>
    <m/>
    <m/>
    <s v="25-44"/>
    <s v="M"/>
    <s v="BLACK"/>
    <n v="998330"/>
    <n v="230187"/>
    <n v="40.798483161999997"/>
    <n v="-73.949147470999904"/>
    <x v="5"/>
    <m/>
  </r>
  <r>
    <n v="148"/>
    <n v="197525242"/>
    <d v="2019-05-22T00:00:00"/>
    <d v="1899-12-30T21:32:00"/>
    <x v="3"/>
    <n v="42"/>
    <n v="0"/>
    <m/>
    <b v="0"/>
    <m/>
    <m/>
    <m/>
    <s v="18-24"/>
    <s v="M"/>
    <s v="BLACK"/>
    <n v="1012059"/>
    <n v="244779"/>
    <n v="40.838501538999999"/>
    <n v="-73.899500796999902"/>
    <x v="5"/>
    <m/>
  </r>
  <r>
    <n v="149"/>
    <n v="197475508"/>
    <d v="2019-05-21T00:00:00"/>
    <d v="1899-12-30T22:22:00"/>
    <x v="4"/>
    <n v="77"/>
    <n v="1"/>
    <m/>
    <b v="0"/>
    <s v="&lt;18"/>
    <s v="M"/>
    <s v="BLACK"/>
    <s v="45-64"/>
    <s v="F"/>
    <s v="WHITE"/>
    <n v="995908"/>
    <n v="183618"/>
    <n v="40.670666271999998"/>
    <n v="-73.957975907999895"/>
    <x v="5"/>
    <m/>
  </r>
  <r>
    <n v="150"/>
    <n v="197423972"/>
    <d v="2019-05-20T00:00:00"/>
    <d v="1899-12-30T18:30:00"/>
    <x v="3"/>
    <n v="45"/>
    <n v="0"/>
    <s v="MULTI DWELL - APT BUILD"/>
    <b v="0"/>
    <m/>
    <m/>
    <m/>
    <s v="18-24"/>
    <s v="M"/>
    <s v="BLACK"/>
    <n v="1032380"/>
    <n v="259229"/>
    <n v="40.878075015999997"/>
    <n v="-73.825957882999901"/>
    <x v="5"/>
    <m/>
  </r>
  <r>
    <n v="151"/>
    <n v="197423567"/>
    <d v="2019-05-20T00:00:00"/>
    <d v="1899-12-30T04:30:00"/>
    <x v="0"/>
    <n v="108"/>
    <n v="0"/>
    <m/>
    <b v="0"/>
    <s v="25-44"/>
    <s v="M"/>
    <s v="BLACK HISPANIC"/>
    <s v="25-44"/>
    <s v="M"/>
    <s v="WHITE HISPANIC"/>
    <n v="998672"/>
    <n v="211187"/>
    <n v="40.746332576999997"/>
    <n v="-73.9479530119999"/>
    <x v="5"/>
    <m/>
  </r>
  <r>
    <n v="152"/>
    <n v="197381376"/>
    <d v="2019-05-19T00:00:00"/>
    <d v="1899-12-30T18:37:00"/>
    <x v="0"/>
    <n v="103"/>
    <n v="0"/>
    <m/>
    <b v="0"/>
    <m/>
    <m/>
    <m/>
    <s v="25-44"/>
    <s v="M"/>
    <s v="BLACK"/>
    <n v="1044315"/>
    <n v="193135"/>
    <n v="40.696592115000001"/>
    <n v="-73.783390714999896"/>
    <x v="5"/>
    <m/>
  </r>
  <r>
    <n v="153"/>
    <n v="197381382"/>
    <d v="2019-05-19T00:00:00"/>
    <d v="1899-12-30T04:17:00"/>
    <x v="4"/>
    <n v="67"/>
    <n v="0"/>
    <m/>
    <b v="0"/>
    <m/>
    <m/>
    <m/>
    <s v="25-44"/>
    <s v="M"/>
    <s v="BLACK"/>
    <n v="1007709"/>
    <n v="178177"/>
    <n v="40.655708531000002"/>
    <n v="-73.915453825999904"/>
    <x v="5"/>
    <m/>
  </r>
  <r>
    <n v="154"/>
    <n v="197381379"/>
    <d v="2019-05-19T00:00:00"/>
    <d v="1899-12-30T02:30:00"/>
    <x v="1"/>
    <n v="7"/>
    <n v="2"/>
    <s v="MULTI DWELL - PUBLIC HOUS"/>
    <b v="0"/>
    <s v="25-44"/>
    <s v="M"/>
    <s v="WHITE HISPANIC"/>
    <s v="45-64"/>
    <s v="M"/>
    <s v="BLACK"/>
    <n v="987900"/>
    <n v="198758"/>
    <n v="40.712229008000001"/>
    <n v="-73.986835478999893"/>
    <x v="5"/>
    <m/>
  </r>
  <r>
    <n v="155"/>
    <n v="197381384"/>
    <d v="2019-05-18T00:00:00"/>
    <d v="1899-12-30T21:10:00"/>
    <x v="3"/>
    <n v="46"/>
    <n v="0"/>
    <m/>
    <b v="0"/>
    <m/>
    <m/>
    <m/>
    <s v="18-24"/>
    <s v="M"/>
    <s v="WHITE HISPANIC"/>
    <n v="1011078"/>
    <n v="248752"/>
    <n v="40.849409289"/>
    <n v="-73.903030195999904"/>
    <x v="5"/>
    <m/>
  </r>
  <r>
    <n v="156"/>
    <n v="197381383"/>
    <d v="2019-05-18T00:00:00"/>
    <d v="1899-12-30T20:13:00"/>
    <x v="4"/>
    <n v="75"/>
    <n v="0"/>
    <m/>
    <b v="0"/>
    <s v="18-24"/>
    <s v="M"/>
    <s v="BLACK"/>
    <s v="18-24"/>
    <s v="M"/>
    <s v="BLACK"/>
    <n v="1016177"/>
    <n v="175721"/>
    <n v="40.648940869"/>
    <n v="-73.884946310999894"/>
    <x v="5"/>
    <m/>
  </r>
  <r>
    <n v="157"/>
    <n v="197381381"/>
    <d v="2019-05-18T00:00:00"/>
    <d v="1899-12-30T18:40:00"/>
    <x v="1"/>
    <n v="28"/>
    <n v="0"/>
    <m/>
    <b v="0"/>
    <m/>
    <m/>
    <m/>
    <s v="18-24"/>
    <s v="M"/>
    <s v="BLACK HISPANIC"/>
    <n v="996922"/>
    <n v="233397"/>
    <n v="40.807295863"/>
    <n v="-73.954226810999899"/>
    <x v="5"/>
    <m/>
  </r>
  <r>
    <n v="158"/>
    <n v="197381380"/>
    <d v="2019-05-18T00:00:00"/>
    <d v="1899-12-30T09:53:00"/>
    <x v="1"/>
    <n v="32"/>
    <n v="0"/>
    <m/>
    <b v="0"/>
    <s v="25-44"/>
    <s v="F"/>
    <s v="BLACK"/>
    <s v="45-64"/>
    <s v="F"/>
    <s v="BLACK"/>
    <n v="1000871"/>
    <n v="237255"/>
    <n v="40.817878452000002"/>
    <n v="-73.939952421999905"/>
    <x v="5"/>
    <m/>
  </r>
  <r>
    <n v="159"/>
    <n v="197381377"/>
    <d v="2019-05-18T00:00:00"/>
    <d v="1899-12-30T03:39:00"/>
    <x v="1"/>
    <n v="28"/>
    <n v="0"/>
    <s v="PVT HOUSE"/>
    <b v="0"/>
    <s v="18-24"/>
    <s v="M"/>
    <s v="BLACK"/>
    <s v="25-44"/>
    <s v="M"/>
    <s v="BLACK"/>
    <n v="998495"/>
    <n v="229943"/>
    <n v="40.797813183999999"/>
    <n v="-73.948552043999896"/>
    <x v="5"/>
    <m/>
  </r>
  <r>
    <n v="160"/>
    <n v="197381375"/>
    <d v="2019-05-17T00:00:00"/>
    <d v="1899-12-30T23:59:00"/>
    <x v="3"/>
    <n v="44"/>
    <n v="0"/>
    <m/>
    <b v="0"/>
    <m/>
    <m/>
    <m/>
    <s v="18-24"/>
    <s v="M"/>
    <s v="BLACK"/>
    <n v="1008123"/>
    <n v="244271"/>
    <n v="40.837118742999998"/>
    <n v="-73.913727147999893"/>
    <x v="5"/>
    <m/>
  </r>
  <r>
    <n v="161"/>
    <n v="197381374"/>
    <d v="2019-05-17T00:00:00"/>
    <d v="1899-12-30T21:36:00"/>
    <x v="1"/>
    <n v="32"/>
    <n v="2"/>
    <s v="MULTI DWELL - PUBLIC HOUS"/>
    <b v="1"/>
    <s v="&lt;18"/>
    <s v="M"/>
    <s v="BLACK"/>
    <s v="&lt;18"/>
    <s v="M"/>
    <s v="BLACK"/>
    <n v="999126"/>
    <n v="235493"/>
    <n v="40.813045365000001"/>
    <n v="-73.946260731999899"/>
    <x v="5"/>
    <m/>
  </r>
  <r>
    <n v="162"/>
    <n v="197293452"/>
    <d v="2019-05-16T00:00:00"/>
    <d v="1899-12-30T22:01:00"/>
    <x v="3"/>
    <n v="47"/>
    <n v="0"/>
    <m/>
    <b v="0"/>
    <s v="25-44"/>
    <s v="M"/>
    <s v="BLACK"/>
    <s v="18-24"/>
    <s v="M"/>
    <s v="BLACK"/>
    <n v="1020808"/>
    <n v="262493"/>
    <n v="40.887089187999997"/>
    <n v="-73.867785666999893"/>
    <x v="5"/>
    <m/>
  </r>
  <r>
    <n v="163"/>
    <n v="197293452"/>
    <d v="2019-05-16T00:00:00"/>
    <d v="1899-12-30T22:01:00"/>
    <x v="3"/>
    <n v="47"/>
    <n v="0"/>
    <m/>
    <b v="0"/>
    <s v="25-44"/>
    <s v="M"/>
    <s v="BLACK"/>
    <s v="18-24"/>
    <s v="M"/>
    <s v="WHITE"/>
    <n v="1020808"/>
    <n v="262493"/>
    <n v="40.887089187999997"/>
    <n v="-73.867785666999893"/>
    <x v="5"/>
    <m/>
  </r>
  <r>
    <n v="164"/>
    <n v="197293450"/>
    <d v="2019-05-16T00:00:00"/>
    <d v="1899-12-30T20:15:00"/>
    <x v="4"/>
    <n v="79"/>
    <n v="0"/>
    <m/>
    <b v="0"/>
    <s v="&lt;18"/>
    <s v="M"/>
    <s v="BLACK"/>
    <s v="&lt;18"/>
    <s v="M"/>
    <s v="BLACK"/>
    <n v="1000422"/>
    <n v="192120"/>
    <n v="40.693995231999999"/>
    <n v="-73.941683139999896"/>
    <x v="5"/>
    <m/>
  </r>
  <r>
    <n v="165"/>
    <n v="197293451"/>
    <d v="2019-05-16T00:00:00"/>
    <d v="1899-12-30T19:26:00"/>
    <x v="4"/>
    <n v="77"/>
    <n v="0"/>
    <m/>
    <b v="1"/>
    <s v="18-24"/>
    <s v="M"/>
    <s v="BLACK"/>
    <s v="25-44"/>
    <s v="M"/>
    <s v="BLACK"/>
    <n v="999272"/>
    <n v="185194"/>
    <n v="40.674986969999999"/>
    <n v="-73.945845625999894"/>
    <x v="5"/>
    <m/>
  </r>
  <r>
    <n v="166"/>
    <n v="197254458"/>
    <d v="2019-05-15T00:00:00"/>
    <d v="1899-12-30T19:08:00"/>
    <x v="3"/>
    <n v="46"/>
    <n v="0"/>
    <m/>
    <b v="0"/>
    <s v="18-24"/>
    <s v="M"/>
    <s v="BLACK"/>
    <s v="45-64"/>
    <s v="M"/>
    <s v="WHITE HISPANIC"/>
    <n v="1010606"/>
    <n v="250926"/>
    <n v="40.855377693000001"/>
    <n v="-73.904727717999904"/>
    <x v="5"/>
    <m/>
  </r>
  <r>
    <n v="167"/>
    <n v="197254458"/>
    <d v="2019-05-15T00:00:00"/>
    <d v="1899-12-30T19:08:00"/>
    <x v="3"/>
    <n v="46"/>
    <n v="0"/>
    <m/>
    <b v="0"/>
    <s v="18-24"/>
    <s v="M"/>
    <s v="BLACK"/>
    <s v="&lt;18"/>
    <s v="M"/>
    <s v="WHITE HISPANIC"/>
    <n v="1010606"/>
    <n v="250926"/>
    <n v="40.855377693000001"/>
    <n v="-73.904727717999904"/>
    <x v="5"/>
    <m/>
  </r>
  <r>
    <n v="168"/>
    <n v="197200331"/>
    <d v="2019-05-14T00:00:00"/>
    <d v="1899-12-30T19:45:00"/>
    <x v="1"/>
    <n v="34"/>
    <n v="0"/>
    <m/>
    <b v="0"/>
    <s v="18-24"/>
    <s v="M"/>
    <s v="BLACK"/>
    <s v="25-44"/>
    <s v="M"/>
    <s v="BLACK"/>
    <n v="1005202"/>
    <n v="253699"/>
    <n v="40.863003221"/>
    <n v="-73.924253842999903"/>
    <x v="5"/>
    <m/>
  </r>
  <r>
    <n v="169"/>
    <n v="197200331"/>
    <d v="2019-05-14T00:00:00"/>
    <d v="1899-12-30T19:45:00"/>
    <x v="1"/>
    <n v="34"/>
    <n v="0"/>
    <m/>
    <b v="0"/>
    <s v="18-24"/>
    <s v="M"/>
    <s v="BLACK HISPANIC"/>
    <s v="25-44"/>
    <s v="M"/>
    <s v="BLACK"/>
    <n v="1005202"/>
    <n v="253699"/>
    <n v="40.863003221"/>
    <n v="-73.924253842999903"/>
    <x v="5"/>
    <m/>
  </r>
  <r>
    <n v="170"/>
    <n v="197200331"/>
    <d v="2019-05-14T00:00:00"/>
    <d v="1899-12-30T19:45:00"/>
    <x v="1"/>
    <n v="34"/>
    <n v="0"/>
    <m/>
    <b v="0"/>
    <s v="25-44"/>
    <s v="M"/>
    <s v="WHITE"/>
    <s v="25-44"/>
    <s v="M"/>
    <s v="BLACK"/>
    <n v="1005202"/>
    <n v="253699"/>
    <n v="40.863003221"/>
    <n v="-73.924253842999903"/>
    <x v="5"/>
    <m/>
  </r>
  <r>
    <n v="171"/>
    <n v="197200331"/>
    <d v="2019-05-14T00:00:00"/>
    <d v="1899-12-30T19:45:00"/>
    <x v="1"/>
    <n v="34"/>
    <n v="0"/>
    <m/>
    <b v="0"/>
    <s v="25-44"/>
    <s v="M"/>
    <s v="WHITE HISPANIC"/>
    <s v="25-44"/>
    <s v="M"/>
    <s v="BLACK"/>
    <n v="1005202"/>
    <n v="253699"/>
    <n v="40.863003221"/>
    <n v="-73.924253842999903"/>
    <x v="5"/>
    <m/>
  </r>
  <r>
    <n v="172"/>
    <n v="197106407"/>
    <d v="2019-05-11T00:00:00"/>
    <d v="1899-12-30T01:34:00"/>
    <x v="3"/>
    <n v="47"/>
    <n v="0"/>
    <s v="SOCIAL CLUB/POLICY LOCATI"/>
    <b v="1"/>
    <s v="25-44"/>
    <s v="M"/>
    <s v="BLACK"/>
    <s v="25-44"/>
    <s v="M"/>
    <s v="BLACK"/>
    <n v="1024693"/>
    <n v="261681"/>
    <n v="40.884843556"/>
    <n v="-73.853740089999903"/>
    <x v="5"/>
    <m/>
  </r>
  <r>
    <n v="173"/>
    <n v="197016009"/>
    <d v="2019-05-09T00:00:00"/>
    <d v="1899-12-30T09:23:00"/>
    <x v="4"/>
    <n v="75"/>
    <n v="0"/>
    <m/>
    <b v="0"/>
    <s v="25-44"/>
    <s v="M"/>
    <s v="BLACK"/>
    <s v="25-44"/>
    <s v="M"/>
    <s v="BLACK"/>
    <n v="1012920"/>
    <n v="183086"/>
    <n v="40.669167307000002"/>
    <n v="-73.896652216999897"/>
    <x v="5"/>
    <m/>
  </r>
  <r>
    <n v="174"/>
    <n v="197016008"/>
    <d v="2019-05-09T00:00:00"/>
    <d v="1899-12-30T01:32:00"/>
    <x v="1"/>
    <n v="1"/>
    <n v="0"/>
    <s v="BAR/NIGHT CLUB"/>
    <b v="0"/>
    <s v="18-24"/>
    <s v="M"/>
    <s v="WHITE HISPANIC"/>
    <s v="25-44"/>
    <s v="M"/>
    <s v="BLACK"/>
    <n v="982762"/>
    <n v="204595"/>
    <n v="40.728250797000001"/>
    <n v="-74.005370123999896"/>
    <x v="5"/>
    <m/>
  </r>
  <r>
    <n v="175"/>
    <n v="197016008"/>
    <d v="2019-05-09T00:00:00"/>
    <d v="1899-12-30T01:32:00"/>
    <x v="1"/>
    <n v="1"/>
    <n v="0"/>
    <s v="BAR/NIGHT CLUB"/>
    <b v="0"/>
    <s v="18-24"/>
    <s v="M"/>
    <s v="WHITE HISPANIC"/>
    <s v="25-44"/>
    <s v="M"/>
    <s v="BLACK HISPANIC"/>
    <n v="982762"/>
    <n v="204595"/>
    <n v="40.728250797000001"/>
    <n v="-74.005370123999896"/>
    <x v="5"/>
    <m/>
  </r>
  <r>
    <n v="176"/>
    <n v="196820305"/>
    <d v="2019-05-04T00:00:00"/>
    <d v="1899-12-30T01:45:00"/>
    <x v="3"/>
    <n v="48"/>
    <n v="0"/>
    <m/>
    <b v="0"/>
    <m/>
    <m/>
    <m/>
    <s v="25-44"/>
    <s v="M"/>
    <s v="BLACK"/>
    <n v="1016691"/>
    <n v="250307"/>
    <n v="40.853658463000002"/>
    <n v="-73.882734201999895"/>
    <x v="5"/>
    <m/>
  </r>
  <r>
    <n v="177"/>
    <n v="197423973"/>
    <d v="2019-05-03T00:00:00"/>
    <d v="1899-12-30T17:08:00"/>
    <x v="2"/>
    <n v="121"/>
    <n v="0"/>
    <m/>
    <b v="0"/>
    <m/>
    <m/>
    <m/>
    <s v="25-44"/>
    <s v="F"/>
    <s v="WHITE HISPANIC"/>
    <n v="944564"/>
    <n v="168983"/>
    <n v="40.630415141999997"/>
    <n v="-74.142977955999896"/>
    <x v="5"/>
    <m/>
  </r>
  <r>
    <n v="178"/>
    <n v="196820303"/>
    <d v="2019-05-03T00:00:00"/>
    <d v="1899-12-30T14:24:00"/>
    <x v="1"/>
    <n v="28"/>
    <n v="0"/>
    <m/>
    <b v="0"/>
    <m/>
    <m/>
    <m/>
    <s v="25-44"/>
    <s v="M"/>
    <s v="BLACK"/>
    <n v="997399"/>
    <n v="230992"/>
    <n v="40.800694102000001"/>
    <n v="-73.952508469999898"/>
    <x v="5"/>
    <m/>
  </r>
  <r>
    <n v="179"/>
    <n v="196730309"/>
    <d v="2019-05-02T00:00:00"/>
    <d v="1899-12-30T14:35:00"/>
    <x v="3"/>
    <n v="42"/>
    <n v="0"/>
    <s v="MULTI DWELL - APT BUILD"/>
    <b v="1"/>
    <s v="25-44"/>
    <s v="M"/>
    <s v="BLACK HISPANIC"/>
    <s v="25-44"/>
    <s v="M"/>
    <s v="BLACK"/>
    <n v="1014588"/>
    <n v="242096"/>
    <n v="40.831129156999999"/>
    <n v="-73.890373231999902"/>
    <x v="5"/>
    <m/>
  </r>
  <r>
    <n v="180"/>
    <n v="196678735"/>
    <d v="2019-05-02T00:00:00"/>
    <d v="1899-12-30T00:23:00"/>
    <x v="4"/>
    <n v="75"/>
    <n v="0"/>
    <m/>
    <b v="0"/>
    <s v="45-64"/>
    <s v="M"/>
    <s v="BLACK"/>
    <s v="25-44"/>
    <s v="M"/>
    <s v="BLACK"/>
    <n v="1016008"/>
    <n v="185359"/>
    <n v="40.675395639999998"/>
    <n v="-73.885509939999906"/>
    <x v="5"/>
    <m/>
  </r>
  <r>
    <n v="181"/>
    <n v="196680983"/>
    <d v="2019-05-02T00:00:00"/>
    <d v="1899-12-30T00:19:00"/>
    <x v="3"/>
    <n v="46"/>
    <n v="0"/>
    <m/>
    <b v="0"/>
    <s v="18-24"/>
    <s v="M"/>
    <s v="BLACK"/>
    <s v="18-24"/>
    <s v="M"/>
    <s v="BLACK"/>
    <n v="1010447"/>
    <n v="252191"/>
    <n v="40.858850210999996"/>
    <n v="-73.905297539999907"/>
    <x v="5"/>
    <m/>
  </r>
  <r>
    <n v="182"/>
    <n v="196630584"/>
    <d v="2019-04-30T00:00:00"/>
    <d v="1899-12-30T18:29:00"/>
    <x v="1"/>
    <n v="25"/>
    <n v="2"/>
    <s v="MULTI DWELL - PUBLIC HOUS"/>
    <b v="0"/>
    <s v="25-44"/>
    <s v="U"/>
    <s v="BLACK"/>
    <s v="18-24"/>
    <s v="M"/>
    <s v="BLACK"/>
    <n v="1002228"/>
    <n v="234677"/>
    <n v="40.810799905000003"/>
    <n v="-73.935056701999898"/>
    <x v="5"/>
    <m/>
  </r>
  <r>
    <n v="183"/>
    <n v="196582021"/>
    <d v="2019-04-30T00:00:00"/>
    <d v="1899-12-30T00:13:00"/>
    <x v="4"/>
    <n v="90"/>
    <n v="0"/>
    <s v="MULTI DWELL - APT BUILD"/>
    <b v="0"/>
    <m/>
    <m/>
    <m/>
    <s v="18-24"/>
    <s v="M"/>
    <s v="WHITE HISPANIC"/>
    <n v="996319"/>
    <n v="198679"/>
    <n v="40.712004694999997"/>
    <n v="-73.956467326999899"/>
    <x v="5"/>
    <m/>
  </r>
  <r>
    <n v="184"/>
    <n v="196582020"/>
    <d v="2019-04-29T00:00:00"/>
    <d v="1899-12-30T01:36:00"/>
    <x v="3"/>
    <n v="44"/>
    <n v="0"/>
    <m/>
    <b v="0"/>
    <m/>
    <m/>
    <m/>
    <s v="45-64"/>
    <s v="M"/>
    <s v="BLACK"/>
    <n v="1005501"/>
    <n v="245608"/>
    <n v="40.840795116999999"/>
    <n v="-73.9231985159999"/>
    <x v="5"/>
    <m/>
  </r>
  <r>
    <n v="185"/>
    <n v="196542452"/>
    <d v="2019-04-27T00:00:00"/>
    <d v="1899-12-30T23:54:00"/>
    <x v="4"/>
    <n v="67"/>
    <n v="0"/>
    <s v="MULTI DWELL - APT BUILD"/>
    <b v="0"/>
    <m/>
    <m/>
    <m/>
    <s v="25-44"/>
    <s v="M"/>
    <s v="WHITE HISPANIC"/>
    <n v="996876"/>
    <n v="177505"/>
    <n v="40.653886110000002"/>
    <n v="-73.954497843999903"/>
    <x v="5"/>
    <m/>
  </r>
  <r>
    <n v="186"/>
    <n v="196525187"/>
    <d v="2019-04-27T00:00:00"/>
    <d v="1899-12-30T11:36:00"/>
    <x v="3"/>
    <n v="48"/>
    <n v="0"/>
    <s v="MULTI DWELL - APT BUILD"/>
    <b v="1"/>
    <s v="25-44"/>
    <s v="M"/>
    <s v="BLACK"/>
    <s v="18-24"/>
    <s v="M"/>
    <s v="BLACK HISPANIC"/>
    <n v="1013952"/>
    <n v="247178"/>
    <n v="40.845079925999997"/>
    <n v="-73.892648949999895"/>
    <x v="5"/>
    <m/>
  </r>
  <r>
    <n v="187"/>
    <n v="196414298"/>
    <d v="2019-04-24T00:00:00"/>
    <d v="1899-12-30T23:15:00"/>
    <x v="3"/>
    <n v="44"/>
    <n v="0"/>
    <m/>
    <b v="0"/>
    <m/>
    <m/>
    <m/>
    <s v="25-44"/>
    <s v="M"/>
    <s v="BLACK"/>
    <n v="1009069"/>
    <n v="244907"/>
    <n v="40.838861770999998"/>
    <n v="-73.910306060999901"/>
    <x v="5"/>
    <m/>
  </r>
  <r>
    <n v="188"/>
    <n v="196414299"/>
    <d v="2019-04-24T00:00:00"/>
    <d v="1899-12-30T14:58:00"/>
    <x v="4"/>
    <n v="71"/>
    <n v="0"/>
    <m/>
    <b v="0"/>
    <m/>
    <m/>
    <m/>
    <s v="25-44"/>
    <s v="M"/>
    <s v="BLACK"/>
    <n v="1001270"/>
    <n v="180581"/>
    <n v="40.662321699000003"/>
    <n v="-73.938654283999895"/>
    <x v="5"/>
    <m/>
  </r>
  <r>
    <n v="189"/>
    <n v="196375777"/>
    <d v="2019-04-24T00:00:00"/>
    <d v="1899-12-30T01:44:00"/>
    <x v="1"/>
    <n v="28"/>
    <n v="0"/>
    <m/>
    <b v="1"/>
    <s v="25-44"/>
    <s v="M"/>
    <s v="BLACK"/>
    <s v="25-44"/>
    <s v="M"/>
    <s v="BLACK"/>
    <n v="999029"/>
    <n v="231931"/>
    <n v="40.803268824"/>
    <n v="-73.946618993999905"/>
    <x v="5"/>
    <m/>
  </r>
  <r>
    <n v="190"/>
    <n v="196364281"/>
    <d v="2019-04-23T00:00:00"/>
    <d v="1899-12-30T22:54:00"/>
    <x v="3"/>
    <n v="47"/>
    <n v="2"/>
    <s v="MULTI DWELL - PUBLIC HOUS"/>
    <b v="0"/>
    <m/>
    <m/>
    <m/>
    <s v="18-24"/>
    <s v="M"/>
    <s v="BLACK"/>
    <n v="1030386"/>
    <n v="260908"/>
    <n v="40.88269399"/>
    <n v="-73.833156831999901"/>
    <x v="5"/>
    <m/>
  </r>
  <r>
    <n v="191"/>
    <n v="196364280"/>
    <d v="2019-04-23T00:00:00"/>
    <d v="1899-12-30T22:53:00"/>
    <x v="3"/>
    <n v="42"/>
    <n v="2"/>
    <s v="MULTI DWELL - PUBLIC HOUS"/>
    <b v="0"/>
    <m/>
    <m/>
    <m/>
    <s v="18-24"/>
    <s v="M"/>
    <s v="BLACK HISPANIC"/>
    <n v="1010896"/>
    <n v="244231"/>
    <n v="40.837001024000003"/>
    <n v="-73.903706008999904"/>
    <x v="5"/>
    <m/>
  </r>
  <r>
    <n v="192"/>
    <n v="196364279"/>
    <d v="2019-04-23T00:00:00"/>
    <d v="1899-12-30T00:18:00"/>
    <x v="2"/>
    <n v="121"/>
    <n v="0"/>
    <m/>
    <b v="0"/>
    <s v="18-24"/>
    <s v="M"/>
    <s v="BLACK"/>
    <s v="18-24"/>
    <s v="M"/>
    <s v="BLACK"/>
    <n v="936722"/>
    <n v="172119"/>
    <n v="40.638984176000001"/>
    <n v="-74.171252304999896"/>
    <x v="5"/>
    <m/>
  </r>
  <r>
    <n v="193"/>
    <n v="196315233"/>
    <d v="2019-04-22T00:00:00"/>
    <d v="1899-12-30T23:15:00"/>
    <x v="3"/>
    <n v="42"/>
    <n v="0"/>
    <m/>
    <b v="0"/>
    <m/>
    <m/>
    <m/>
    <s v="18-24"/>
    <s v="M"/>
    <s v="BLACK"/>
    <n v="1010951"/>
    <n v="240480"/>
    <n v="40.826705445000002"/>
    <n v="-73.903522174000003"/>
    <x v="5"/>
    <m/>
  </r>
  <r>
    <n v="194"/>
    <n v="196315234"/>
    <d v="2019-04-22T00:00:00"/>
    <d v="1899-12-30T17:20:00"/>
    <x v="4"/>
    <n v="81"/>
    <n v="0"/>
    <s v="MULTI DWELL - APT BUILD"/>
    <b v="0"/>
    <s v="65+"/>
    <s v="M"/>
    <s v="BLACK"/>
    <s v="45-64"/>
    <s v="M"/>
    <s v="BLACK"/>
    <n v="1006938"/>
    <n v="187372"/>
    <n v="40.680948759000003"/>
    <n v="-73.918201608999894"/>
    <x v="5"/>
    <m/>
  </r>
  <r>
    <n v="195"/>
    <n v="196315235"/>
    <d v="2019-04-22T00:00:00"/>
    <d v="1899-12-30T17:01:00"/>
    <x v="0"/>
    <n v="114"/>
    <n v="2"/>
    <s v="MULTI DWELL - PUBLIC HOUS"/>
    <b v="0"/>
    <m/>
    <m/>
    <m/>
    <s v="25-44"/>
    <s v="M"/>
    <s v="BLACK"/>
    <n v="999484"/>
    <n v="214810"/>
    <n v="40.756275434000003"/>
    <n v="-73.945014328999903"/>
    <x v="5"/>
    <m/>
  </r>
  <r>
    <n v="196"/>
    <n v="196276907"/>
    <d v="2019-04-20T00:00:00"/>
    <d v="1899-12-30T01:22:00"/>
    <x v="3"/>
    <n v="40"/>
    <n v="0"/>
    <m/>
    <b v="0"/>
    <m/>
    <m/>
    <m/>
    <s v="25-44"/>
    <s v="M"/>
    <s v="BLACK"/>
    <n v="1010089"/>
    <n v="237011"/>
    <n v="40.817186587999998"/>
    <n v="-73.906650210999899"/>
    <x v="5"/>
    <m/>
  </r>
  <r>
    <n v="197"/>
    <n v="196276904"/>
    <d v="2019-04-20T00:00:00"/>
    <d v="1899-12-30T01:19:00"/>
    <x v="4"/>
    <n v="84"/>
    <n v="2"/>
    <s v="MULTI DWELL - PUBLIC HOUS"/>
    <b v="0"/>
    <s v="25-44"/>
    <s v="M"/>
    <s v="BLACK"/>
    <s v="25-44"/>
    <s v="M"/>
    <s v="BLACK"/>
    <n v="988740"/>
    <n v="194815"/>
    <n v="40.701406016"/>
    <n v="-73.983808131999993"/>
    <x v="5"/>
    <m/>
  </r>
  <r>
    <n v="198"/>
    <n v="196276908"/>
    <d v="2019-04-19T00:00:00"/>
    <d v="1899-12-30T17:43:00"/>
    <x v="0"/>
    <n v="105"/>
    <n v="0"/>
    <m/>
    <b v="0"/>
    <s v="18-24"/>
    <s v="M"/>
    <s v="BLACK"/>
    <s v="18-24"/>
    <s v="M"/>
    <s v="BLACK"/>
    <n v="1056792"/>
    <n v="192445"/>
    <n v="40.694604753999997"/>
    <n v="-73.738402933999893"/>
    <x v="5"/>
    <m/>
  </r>
  <r>
    <n v="199"/>
    <n v="196276903"/>
    <d v="2019-04-19T00:00:00"/>
    <d v="1899-12-30T00:12:00"/>
    <x v="0"/>
    <n v="113"/>
    <n v="0"/>
    <m/>
    <b v="0"/>
    <s v="25-44"/>
    <s v="M"/>
    <s v="BLACK"/>
    <s v="25-44"/>
    <s v="M"/>
    <s v="BLACK"/>
    <n v="1053637"/>
    <n v="190566"/>
    <n v="40.689472651999999"/>
    <n v="-73.749799678999906"/>
    <x v="5"/>
    <m/>
  </r>
  <r>
    <n v="200"/>
    <n v="196276903"/>
    <d v="2019-04-19T00:00:00"/>
    <d v="1899-12-30T00:12:00"/>
    <x v="0"/>
    <n v="113"/>
    <n v="0"/>
    <m/>
    <b v="0"/>
    <s v="25-44"/>
    <s v="M"/>
    <s v="BLACK"/>
    <s v="45-64"/>
    <s v="M"/>
    <s v="BLACK"/>
    <n v="1053637"/>
    <n v="190566"/>
    <n v="40.689472651999999"/>
    <n v="-73.749799678999906"/>
    <x v="5"/>
    <m/>
  </r>
  <r>
    <n v="201"/>
    <n v="196193415"/>
    <d v="2019-04-18T00:00:00"/>
    <d v="1899-12-30T23:24:00"/>
    <x v="4"/>
    <n v="75"/>
    <n v="0"/>
    <m/>
    <b v="0"/>
    <s v="25-44"/>
    <s v="M"/>
    <s v="BLACK"/>
    <s v="25-44"/>
    <s v="M"/>
    <s v="BLACK"/>
    <n v="1018747"/>
    <n v="183640"/>
    <n v="40.670667125000001"/>
    <n v="-73.8756443179999"/>
    <x v="5"/>
    <m/>
  </r>
  <r>
    <n v="202"/>
    <n v="196195745"/>
    <d v="2019-04-18T00:00:00"/>
    <d v="1899-12-30T22:30:00"/>
    <x v="1"/>
    <n v="23"/>
    <n v="2"/>
    <s v="MULTI DWELL - PUBLIC HOUS"/>
    <b v="0"/>
    <m/>
    <m/>
    <m/>
    <s v="25-44"/>
    <s v="M"/>
    <s v="BLACK HISPANIC"/>
    <n v="998437"/>
    <n v="228299"/>
    <n v="40.793300942999998"/>
    <n v="-73.948764997999902"/>
    <x v="5"/>
    <m/>
  </r>
  <r>
    <n v="203"/>
    <n v="196195743"/>
    <d v="2019-04-18T00:00:00"/>
    <d v="1899-12-30T21:54:00"/>
    <x v="1"/>
    <n v="7"/>
    <n v="2"/>
    <s v="MULTI DWELL - PUBLIC HOUS"/>
    <b v="0"/>
    <m/>
    <m/>
    <m/>
    <s v="25-44"/>
    <s v="M"/>
    <s v="BLACK HISPANIC"/>
    <n v="989021"/>
    <n v="200767"/>
    <n v="40.717742700999999"/>
    <n v="-73.982790480999896"/>
    <x v="5"/>
    <m/>
  </r>
  <r>
    <n v="204"/>
    <n v="196193416"/>
    <d v="2019-04-18T00:00:00"/>
    <d v="1899-12-30T19:50:00"/>
    <x v="4"/>
    <n v="75"/>
    <n v="0"/>
    <m/>
    <b v="0"/>
    <m/>
    <m/>
    <m/>
    <s v="&lt;18"/>
    <s v="M"/>
    <s v="BLACK"/>
    <n v="1017353"/>
    <n v="185387"/>
    <n v="40.675467566000002"/>
    <n v="-73.880660917999904"/>
    <x v="5"/>
    <m/>
  </r>
  <r>
    <n v="205"/>
    <n v="196193414"/>
    <d v="2019-04-18T00:00:00"/>
    <d v="1899-12-30T18:05:00"/>
    <x v="4"/>
    <n v="88"/>
    <n v="0"/>
    <m/>
    <b v="0"/>
    <m/>
    <m/>
    <m/>
    <s v="&lt;18"/>
    <s v="F"/>
    <s v="BLACK"/>
    <n v="990027"/>
    <n v="191934"/>
    <n v="40.693497594"/>
    <n v="-73.979168999999899"/>
    <x v="5"/>
    <m/>
  </r>
  <r>
    <n v="206"/>
    <n v="196195746"/>
    <d v="2019-04-18T00:00:00"/>
    <d v="1899-12-30T16:25:00"/>
    <x v="1"/>
    <n v="34"/>
    <n v="0"/>
    <m/>
    <b v="0"/>
    <s v="25-44"/>
    <s v="M"/>
    <s v="BLACK HISPANIC"/>
    <s v="UNKNOWN"/>
    <s v="U"/>
    <s v="UNKNOWN"/>
    <n v="1002644"/>
    <n v="250694"/>
    <n v="40.854761099000001"/>
    <n v="-73.933510003999899"/>
    <x v="5"/>
    <m/>
  </r>
  <r>
    <n v="207"/>
    <n v="196193413"/>
    <d v="2019-04-18T00:00:00"/>
    <d v="1899-12-30T13:53:00"/>
    <x v="0"/>
    <n v="108"/>
    <n v="0"/>
    <s v="DRUG STORE"/>
    <b v="0"/>
    <s v="25-44"/>
    <s v="M"/>
    <s v="WHITE HISPANIC"/>
    <s v="25-44"/>
    <s v="M"/>
    <s v="WHITE"/>
    <n v="1007610"/>
    <n v="211185"/>
    <n v="40.746307995000002"/>
    <n v="-73.915696140999898"/>
    <x v="5"/>
    <m/>
  </r>
  <r>
    <n v="208"/>
    <n v="196145427"/>
    <d v="2019-04-17T00:00:00"/>
    <d v="1899-12-30T16:34:00"/>
    <x v="1"/>
    <n v="7"/>
    <n v="2"/>
    <s v="MULTI DWELL - PUBLIC HOUS"/>
    <b v="0"/>
    <s v="25-44"/>
    <s v="M"/>
    <s v="BLACK"/>
    <s v="18-24"/>
    <s v="M"/>
    <s v="BLACK"/>
    <n v="989578"/>
    <n v="198999"/>
    <n v="40.712889644999997"/>
    <n v="-73.980782549999901"/>
    <x v="5"/>
    <m/>
  </r>
  <r>
    <n v="209"/>
    <n v="196095817"/>
    <d v="2019-04-16T00:00:00"/>
    <d v="1899-12-30T20:20:00"/>
    <x v="0"/>
    <n v="106"/>
    <n v="0"/>
    <m/>
    <b v="0"/>
    <s v="25-44"/>
    <s v="M"/>
    <s v="BLACK"/>
    <s v="25-44"/>
    <s v="M"/>
    <s v="BLACK"/>
    <n v="1038488"/>
    <n v="183613"/>
    <n v="40.670494085999998"/>
    <n v="-73.804481031999899"/>
    <x v="5"/>
    <m/>
  </r>
  <r>
    <n v="210"/>
    <n v="196095818"/>
    <d v="2019-04-16T00:00:00"/>
    <d v="1899-12-30T19:45:00"/>
    <x v="0"/>
    <n v="105"/>
    <n v="0"/>
    <m/>
    <b v="0"/>
    <m/>
    <m/>
    <m/>
    <s v="25-44"/>
    <s v="M"/>
    <s v="BLACK"/>
    <n v="1057395"/>
    <n v="201036"/>
    <n v="40.718179956"/>
    <n v="-73.7361351079999"/>
    <x v="5"/>
    <m/>
  </r>
  <r>
    <n v="211"/>
    <n v="196095816"/>
    <d v="2019-04-16T00:00:00"/>
    <d v="1899-12-30T17:40:00"/>
    <x v="0"/>
    <n v="114"/>
    <n v="2"/>
    <s v="MULTI DWELL - PUBLIC HOUS"/>
    <b v="0"/>
    <m/>
    <m/>
    <m/>
    <s v="25-44"/>
    <s v="M"/>
    <s v="BLACK"/>
    <n v="1001955"/>
    <n v="216397"/>
    <n v="40.760626741000003"/>
    <n v="-73.936091078999894"/>
    <x v="5"/>
    <m/>
  </r>
  <r>
    <n v="212"/>
    <n v="196095819"/>
    <d v="2019-04-16T00:00:00"/>
    <d v="1899-12-30T17:12:00"/>
    <x v="4"/>
    <n v="77"/>
    <n v="2"/>
    <s v="MULTI DWELL - PUBLIC HOUS"/>
    <b v="1"/>
    <m/>
    <m/>
    <m/>
    <s v="18-24"/>
    <s v="M"/>
    <s v="BLACK"/>
    <n v="1003789"/>
    <n v="183568"/>
    <n v="40.670515149000003"/>
    <n v="-73.929566107999904"/>
    <x v="5"/>
    <m/>
  </r>
  <r>
    <n v="213"/>
    <n v="196043547"/>
    <d v="2019-04-15T00:00:00"/>
    <d v="1899-12-30T08:34:00"/>
    <x v="0"/>
    <n v="113"/>
    <n v="0"/>
    <m/>
    <b v="0"/>
    <m/>
    <m/>
    <m/>
    <s v="25-44"/>
    <s v="M"/>
    <s v="BLACK HISPANIC"/>
    <n v="1043652"/>
    <n v="190369"/>
    <n v="40.689004580000002"/>
    <n v="-73.785806053999906"/>
    <x v="5"/>
    <m/>
  </r>
  <r>
    <n v="214"/>
    <n v="196000891"/>
    <d v="2019-04-14T00:00:00"/>
    <d v="1899-12-30T18:35:00"/>
    <x v="1"/>
    <n v="30"/>
    <n v="0"/>
    <s v="GROCERY/BODEGA"/>
    <b v="1"/>
    <m/>
    <m/>
    <m/>
    <s v="45-64"/>
    <s v="M"/>
    <s v="WHITE HISPANIC"/>
    <n v="997098"/>
    <n v="237847"/>
    <n v="40.819509617999998"/>
    <n v="-73.953582534999896"/>
    <x v="5"/>
    <m/>
  </r>
  <r>
    <n v="215"/>
    <n v="196000892"/>
    <d v="2019-04-14T00:00:00"/>
    <d v="1899-12-30T14:03:00"/>
    <x v="3"/>
    <n v="52"/>
    <n v="0"/>
    <m/>
    <b v="0"/>
    <m/>
    <m/>
    <m/>
    <s v="18-24"/>
    <s v="M"/>
    <s v="BLACK"/>
    <n v="1010728"/>
    <n v="252491"/>
    <n v="40.859672783000001"/>
    <n v="-73.904280521999894"/>
    <x v="5"/>
    <m/>
  </r>
  <r>
    <n v="216"/>
    <n v="196000889"/>
    <d v="2019-04-14T00:00:00"/>
    <d v="1899-12-30T03:35:00"/>
    <x v="1"/>
    <n v="9"/>
    <n v="2"/>
    <s v="MULTI DWELL - PUBLIC HOUS"/>
    <b v="0"/>
    <m/>
    <m/>
    <m/>
    <s v="18-24"/>
    <s v="M"/>
    <s v="BLACK"/>
    <n v="990832"/>
    <n v="202826"/>
    <n v="40.723392998000001"/>
    <n v="-73.9762554429999"/>
    <x v="5"/>
    <m/>
  </r>
  <r>
    <n v="217"/>
    <n v="196000890"/>
    <d v="2019-04-14T00:00:00"/>
    <d v="1899-12-30T03:03:00"/>
    <x v="3"/>
    <n v="52"/>
    <n v="0"/>
    <m/>
    <b v="0"/>
    <s v="&lt;18"/>
    <s v="M"/>
    <s v="WHITE HISPANIC"/>
    <s v="25-44"/>
    <s v="M"/>
    <s v="BLACK HISPANIC"/>
    <n v="1010032"/>
    <n v="252384"/>
    <n v="40.859381159000002"/>
    <n v="-73.906797049999895"/>
    <x v="5"/>
    <m/>
  </r>
  <r>
    <n v="218"/>
    <n v="196000888"/>
    <d v="2019-04-14T00:00:00"/>
    <d v="1899-12-30T00:50:00"/>
    <x v="4"/>
    <n v="73"/>
    <n v="2"/>
    <s v="MULTI DWELL - PUBLIC HOUS"/>
    <b v="0"/>
    <m/>
    <m/>
    <m/>
    <s v="18-24"/>
    <s v="M"/>
    <s v="BLACK"/>
    <n v="1007628"/>
    <n v="183445"/>
    <n v="40.670168236000002"/>
    <n v="-73.915727488999906"/>
    <x v="5"/>
    <m/>
  </r>
  <r>
    <n v="219"/>
    <n v="196000888"/>
    <d v="2019-04-14T00:00:00"/>
    <d v="1899-12-30T00:50:00"/>
    <x v="4"/>
    <n v="73"/>
    <n v="2"/>
    <s v="MULTI DWELL - PUBLIC HOUS"/>
    <b v="0"/>
    <m/>
    <m/>
    <m/>
    <s v="25-44"/>
    <s v="M"/>
    <s v="BLACK"/>
    <n v="1007628"/>
    <n v="183445"/>
    <n v="40.670168236000002"/>
    <n v="-73.915727488999906"/>
    <x v="5"/>
    <m/>
  </r>
  <r>
    <n v="220"/>
    <n v="195978521"/>
    <d v="2019-04-13T00:00:00"/>
    <d v="1899-12-30T06:04:00"/>
    <x v="0"/>
    <n v="103"/>
    <n v="0"/>
    <m/>
    <b v="1"/>
    <m/>
    <m/>
    <m/>
    <s v="45-64"/>
    <s v="M"/>
    <s v="BLACK"/>
    <n v="1042298"/>
    <n v="192835"/>
    <n v="40.695782145999999"/>
    <n v="-73.790667121999903"/>
    <x v="5"/>
    <m/>
  </r>
  <r>
    <n v="221"/>
    <n v="195978522"/>
    <d v="2019-04-13T00:00:00"/>
    <d v="1899-12-30T01:50:00"/>
    <x v="0"/>
    <n v="110"/>
    <n v="0"/>
    <m/>
    <b v="1"/>
    <m/>
    <m/>
    <m/>
    <s v="25-44"/>
    <s v="M"/>
    <s v="WHITE HISPANIC"/>
    <n v="1022285"/>
    <n v="212504"/>
    <n v="40.749877374"/>
    <n v="-73.862727260999904"/>
    <x v="5"/>
    <m/>
  </r>
  <r>
    <n v="222"/>
    <n v="196000887"/>
    <d v="2019-04-13T00:00:00"/>
    <d v="1899-12-30T00:01:00"/>
    <x v="1"/>
    <n v="32"/>
    <n v="0"/>
    <s v="BAR/NIGHT CLUB"/>
    <b v="0"/>
    <m/>
    <m/>
    <m/>
    <s v="25-44"/>
    <s v="F"/>
    <s v="BLACK"/>
    <n v="1001406"/>
    <n v="241015"/>
    <n v="40.828197563000003"/>
    <n v="-73.938009937999894"/>
    <x v="5"/>
    <m/>
  </r>
  <r>
    <n v="223"/>
    <n v="195907494"/>
    <d v="2019-04-11T00:00:00"/>
    <d v="1899-12-30T03:10:00"/>
    <x v="1"/>
    <n v="32"/>
    <n v="0"/>
    <m/>
    <b v="0"/>
    <s v="25-44"/>
    <s v="M"/>
    <s v="BLACK"/>
    <s v="25-44"/>
    <s v="M"/>
    <s v="BLACK"/>
    <n v="1001288"/>
    <n v="238999"/>
    <n v="40.822664445000001"/>
    <n v="-73.938441438999902"/>
    <x v="5"/>
    <m/>
  </r>
  <r>
    <n v="224"/>
    <n v="195854214"/>
    <d v="2019-04-10T00:00:00"/>
    <d v="1899-12-30T18:05:00"/>
    <x v="3"/>
    <n v="48"/>
    <n v="0"/>
    <m/>
    <b v="0"/>
    <s v="18-24"/>
    <s v="M"/>
    <s v="BLACK"/>
    <s v="18-24"/>
    <s v="M"/>
    <s v="BLACK"/>
    <n v="1015010"/>
    <n v="250473"/>
    <n v="40.854120098999999"/>
    <n v="-73.888809887999898"/>
    <x v="5"/>
    <m/>
  </r>
  <r>
    <n v="225"/>
    <n v="195854769"/>
    <d v="2019-04-10T00:00:00"/>
    <d v="1899-12-30T16:11:00"/>
    <x v="4"/>
    <n v="67"/>
    <n v="0"/>
    <m/>
    <b v="1"/>
    <m/>
    <m/>
    <m/>
    <s v="18-24"/>
    <s v="M"/>
    <s v="BLACK"/>
    <n v="1000243"/>
    <n v="171648"/>
    <n v="40.637804467999999"/>
    <n v="-73.9423771969999"/>
    <x v="5"/>
    <m/>
  </r>
  <r>
    <n v="226"/>
    <n v="195799804"/>
    <d v="2019-04-09T00:00:00"/>
    <d v="1899-12-30T18:20:00"/>
    <x v="0"/>
    <n v="115"/>
    <n v="0"/>
    <m/>
    <b v="0"/>
    <s v="25-44"/>
    <s v="M"/>
    <s v="WHITE HISPANIC"/>
    <s v="25-44"/>
    <s v="M"/>
    <s v="WHITE HISPANIC"/>
    <n v="1021031"/>
    <n v="216635"/>
    <n v="40.761221210999999"/>
    <n v="-73.867230536999898"/>
    <x v="5"/>
    <m/>
  </r>
  <r>
    <n v="227"/>
    <n v="195799803"/>
    <d v="2019-04-09T00:00:00"/>
    <d v="1899-12-30T12:25:00"/>
    <x v="4"/>
    <n v="60"/>
    <n v="2"/>
    <s v="MULTI DWELL - PUBLIC HOUS"/>
    <b v="0"/>
    <s v="18-24"/>
    <s v="M"/>
    <s v="BLACK"/>
    <s v="18-24"/>
    <s v="M"/>
    <s v="BLACK"/>
    <n v="986229"/>
    <n v="148311"/>
    <n v="40.573763374999999"/>
    <n v="-73.992877756999903"/>
    <x v="5"/>
    <m/>
  </r>
  <r>
    <n v="228"/>
    <n v="195744020"/>
    <d v="2019-04-08T00:00:00"/>
    <d v="1899-12-30T21:35:00"/>
    <x v="4"/>
    <n v="79"/>
    <n v="0"/>
    <s v="GROCERY/BODEGA"/>
    <b v="0"/>
    <m/>
    <m/>
    <m/>
    <s v="25-44"/>
    <s v="M"/>
    <s v="BLACK"/>
    <n v="997892"/>
    <n v="189416"/>
    <n v="40.686577636000003"/>
    <n v="-73.950812118000002"/>
    <x v="5"/>
    <m/>
  </r>
  <r>
    <n v="229"/>
    <n v="195743584"/>
    <d v="2019-04-08T00:00:00"/>
    <d v="1899-12-30T20:35:00"/>
    <x v="2"/>
    <n v="120"/>
    <n v="0"/>
    <m/>
    <b v="0"/>
    <s v="18-24"/>
    <s v="M"/>
    <s v="BLACK"/>
    <s v="18-24"/>
    <s v="M"/>
    <s v="BLACK"/>
    <n v="949942"/>
    <n v="170297"/>
    <n v="40.634044252000002"/>
    <n v="-74.123609374999901"/>
    <x v="5"/>
    <m/>
  </r>
  <r>
    <n v="230"/>
    <n v="195743585"/>
    <d v="2019-04-08T00:00:00"/>
    <d v="1899-12-30T19:40:00"/>
    <x v="4"/>
    <n v="77"/>
    <n v="0"/>
    <m/>
    <b v="0"/>
    <m/>
    <m/>
    <m/>
    <s v="18-24"/>
    <s v="M"/>
    <s v="BLACK"/>
    <n v="1002318"/>
    <n v="184652"/>
    <n v="40.673493608999998"/>
    <n v="-73.934865947999896"/>
    <x v="5"/>
    <m/>
  </r>
  <r>
    <n v="231"/>
    <n v="195743583"/>
    <d v="2019-04-08T00:00:00"/>
    <d v="1899-12-30T16:00:00"/>
    <x v="4"/>
    <n v="75"/>
    <n v="0"/>
    <s v="FAST FOOD"/>
    <b v="0"/>
    <m/>
    <m/>
    <m/>
    <s v="25-44"/>
    <s v="M"/>
    <s v="BLACK"/>
    <n v="1012266"/>
    <n v="186110"/>
    <n v="40.677469596999998"/>
    <n v="-73.898997176999899"/>
    <x v="5"/>
    <m/>
  </r>
  <r>
    <n v="232"/>
    <n v="195743581"/>
    <d v="2019-04-08T00:00:00"/>
    <d v="1899-12-30T11:55:00"/>
    <x v="0"/>
    <n v="115"/>
    <n v="0"/>
    <s v="MULTI DWELL - APT BUILD"/>
    <b v="1"/>
    <s v="45-64"/>
    <s v="M"/>
    <s v="WHITE HISPANIC"/>
    <s v="25-44"/>
    <s v="M"/>
    <s v="WHITE HISPANIC"/>
    <n v="1017904"/>
    <n v="212282"/>
    <n v="40.749285798999999"/>
    <n v="-73.878540056999896"/>
    <x v="5"/>
    <m/>
  </r>
  <r>
    <n v="233"/>
    <n v="195743582"/>
    <d v="2019-04-08T00:00:00"/>
    <d v="1899-12-30T04:25:00"/>
    <x v="4"/>
    <n v="71"/>
    <n v="0"/>
    <s v="HOSPITAL"/>
    <b v="0"/>
    <m/>
    <m/>
    <m/>
    <s v="25-44"/>
    <s v="M"/>
    <s v="BLACK"/>
    <n v="1002530"/>
    <n v="179472"/>
    <n v="40.659275227000002"/>
    <n v="-73.934115728999899"/>
    <x v="5"/>
    <m/>
  </r>
  <r>
    <n v="234"/>
    <n v="195700548"/>
    <d v="2019-04-07T00:00:00"/>
    <d v="1899-12-30T15:27:00"/>
    <x v="0"/>
    <n v="105"/>
    <n v="0"/>
    <m/>
    <b v="0"/>
    <m/>
    <m/>
    <m/>
    <s v="45-64"/>
    <s v="M"/>
    <s v="BLACK"/>
    <n v="1056164"/>
    <n v="181089"/>
    <n v="40.663440362000003"/>
    <n v="-73.740788772999906"/>
    <x v="5"/>
    <m/>
  </r>
  <r>
    <n v="235"/>
    <n v="195699916"/>
    <d v="2019-04-07T00:00:00"/>
    <d v="1899-12-30T09:53:00"/>
    <x v="4"/>
    <n v="67"/>
    <n v="0"/>
    <m/>
    <b v="0"/>
    <m/>
    <m/>
    <m/>
    <s v="25-44"/>
    <s v="M"/>
    <s v="BLACK"/>
    <n v="1004666"/>
    <n v="181265"/>
    <n v="40.664191948000003"/>
    <n v="-73.926411622999893"/>
    <x v="5"/>
    <m/>
  </r>
  <r>
    <n v="236"/>
    <n v="195699915"/>
    <d v="2019-04-07T00:00:00"/>
    <d v="1899-12-30T05:15:00"/>
    <x v="0"/>
    <n v="110"/>
    <n v="0"/>
    <m/>
    <b v="0"/>
    <m/>
    <m/>
    <m/>
    <s v="18-24"/>
    <s v="M"/>
    <s v="BLACK HISPANIC"/>
    <n v="1018767"/>
    <n v="207199"/>
    <n v="40.735330916000002"/>
    <n v="-73.875451471999895"/>
    <x v="5"/>
    <m/>
  </r>
  <r>
    <n v="237"/>
    <n v="195699915"/>
    <d v="2019-04-07T00:00:00"/>
    <d v="1899-12-30T05:15:00"/>
    <x v="0"/>
    <n v="110"/>
    <n v="0"/>
    <m/>
    <b v="0"/>
    <m/>
    <m/>
    <m/>
    <s v="&lt;18"/>
    <s v="M"/>
    <s v="BLACK HISPANIC"/>
    <n v="1018767"/>
    <n v="207199"/>
    <n v="40.735330916000002"/>
    <n v="-73.875451471999895"/>
    <x v="5"/>
    <m/>
  </r>
  <r>
    <n v="238"/>
    <n v="195699913"/>
    <d v="2019-04-07T00:00:00"/>
    <d v="1899-12-30T03:15:00"/>
    <x v="3"/>
    <n v="47"/>
    <n v="2"/>
    <s v="MULTI DWELL - APT BUILD"/>
    <b v="0"/>
    <s v="18-24"/>
    <s v="M"/>
    <s v="BLACK"/>
    <s v="25-44"/>
    <s v="M"/>
    <s v="BLACK"/>
    <n v="1027514"/>
    <n v="261656"/>
    <n v="40.884761560000001"/>
    <n v="-73.843538177999903"/>
    <x v="5"/>
    <m/>
  </r>
  <r>
    <n v="239"/>
    <n v="195699914"/>
    <d v="2019-04-07T00:00:00"/>
    <d v="1899-12-30T01:45:00"/>
    <x v="1"/>
    <n v="32"/>
    <n v="0"/>
    <s v="BAR/NIGHT CLUB"/>
    <b v="0"/>
    <s v="25-44"/>
    <s v="M"/>
    <s v="BLACK"/>
    <s v="18-24"/>
    <s v="M"/>
    <s v="BLACK"/>
    <n v="1001841"/>
    <n v="235976"/>
    <n v="40.814366077000003"/>
    <n v="-73.9364513189999"/>
    <x v="5"/>
    <m/>
  </r>
  <r>
    <n v="240"/>
    <n v="195699912"/>
    <d v="2019-04-06T00:00:00"/>
    <d v="1899-12-30T20:20:00"/>
    <x v="3"/>
    <n v="40"/>
    <n v="0"/>
    <m/>
    <b v="0"/>
    <s v="18-24"/>
    <s v="M"/>
    <s v="BLACK"/>
    <s v="18-24"/>
    <s v="M"/>
    <s v="BLACK"/>
    <n v="1006022"/>
    <n v="238221"/>
    <n v="40.820518655999997"/>
    <n v="-73.921339550999903"/>
    <x v="5"/>
    <m/>
  </r>
  <r>
    <n v="241"/>
    <n v="195700547"/>
    <d v="2019-04-06T00:00:00"/>
    <d v="1899-12-30T12:58:00"/>
    <x v="4"/>
    <n v="88"/>
    <n v="2"/>
    <s v="MULTI DWELL - PUBLIC HOUS"/>
    <b v="0"/>
    <s v="25-44"/>
    <s v="M"/>
    <s v="BLACK"/>
    <s v="45-64"/>
    <s v="M"/>
    <s v="BLACK"/>
    <n v="989961"/>
    <n v="192624"/>
    <n v="40.695391526999998"/>
    <n v="-73.979406416999893"/>
    <x v="5"/>
    <m/>
  </r>
  <r>
    <n v="242"/>
    <n v="195604250"/>
    <d v="2019-04-04T00:00:00"/>
    <d v="1899-12-30T22:35:00"/>
    <x v="4"/>
    <n v="67"/>
    <n v="0"/>
    <m/>
    <b v="0"/>
    <s v="25-44"/>
    <s v="M"/>
    <s v="BLACK"/>
    <s v="25-44"/>
    <s v="M"/>
    <s v="BLACK"/>
    <n v="1004757"/>
    <n v="178619"/>
    <n v="40.656929052999999"/>
    <n v="-73.926091657999905"/>
    <x v="5"/>
    <m/>
  </r>
  <r>
    <n v="243"/>
    <n v="195604251"/>
    <d v="2019-04-04T00:00:00"/>
    <d v="1899-12-30T21:10:00"/>
    <x v="0"/>
    <n v="105"/>
    <n v="0"/>
    <m/>
    <b v="0"/>
    <m/>
    <m/>
    <m/>
    <s v="25-44"/>
    <s v="M"/>
    <s v="ASIAN / PACIFIC ISLANDER"/>
    <n v="1057564"/>
    <n v="200120"/>
    <n v="40.715664369000002"/>
    <n v="-73.735535430999903"/>
    <x v="5"/>
    <m/>
  </r>
  <r>
    <n v="244"/>
    <n v="195553175"/>
    <d v="2019-04-03T00:00:00"/>
    <d v="1899-12-30T14:00:00"/>
    <x v="3"/>
    <n v="42"/>
    <n v="0"/>
    <m/>
    <b v="0"/>
    <s v="25-44"/>
    <s v="M"/>
    <s v="BLACK"/>
    <s v="25-44"/>
    <s v="M"/>
    <s v="BLACK"/>
    <n v="1011134"/>
    <n v="241668"/>
    <n v="40.829965608999998"/>
    <n v="-73.902856176999904"/>
    <x v="5"/>
    <m/>
  </r>
  <r>
    <n v="245"/>
    <n v="195553175"/>
    <d v="2019-04-03T00:00:00"/>
    <d v="1899-12-30T14:00:00"/>
    <x v="3"/>
    <n v="42"/>
    <n v="0"/>
    <m/>
    <b v="1"/>
    <s v="25-44"/>
    <s v="M"/>
    <s v="BLACK"/>
    <s v="25-44"/>
    <s v="M"/>
    <s v="BLACK"/>
    <n v="1011134"/>
    <n v="241668"/>
    <n v="40.829965608999998"/>
    <n v="-73.902856176999904"/>
    <x v="5"/>
    <m/>
  </r>
  <r>
    <n v="246"/>
    <n v="195440618"/>
    <d v="2019-04-01T00:00:00"/>
    <d v="1899-12-30T22:21:00"/>
    <x v="3"/>
    <n v="42"/>
    <n v="2"/>
    <s v="MULTI DWELL - PUBLIC HOUS"/>
    <b v="0"/>
    <s v="18-24"/>
    <s v="M"/>
    <s v="BLACK"/>
    <s v="25-44"/>
    <s v="M"/>
    <s v="BLACK"/>
    <n v="1010674"/>
    <n v="239150"/>
    <n v="40.823055807999999"/>
    <n v="-73.9045283009999"/>
    <x v="5"/>
    <m/>
  </r>
  <r>
    <n v="247"/>
    <n v="195396614"/>
    <d v="2019-03-31T00:00:00"/>
    <d v="1899-12-30T21:16:00"/>
    <x v="4"/>
    <n v="71"/>
    <n v="0"/>
    <m/>
    <b v="0"/>
    <m/>
    <m/>
    <m/>
    <s v="18-24"/>
    <s v="M"/>
    <s v="BLACK"/>
    <n v="997631"/>
    <n v="178916"/>
    <n v="40.657757887999999"/>
    <n v="-73.951774053999898"/>
    <x v="5"/>
    <m/>
  </r>
  <r>
    <n v="248"/>
    <n v="195396618"/>
    <d v="2019-03-31T00:00:00"/>
    <d v="1899-12-30T07:29:00"/>
    <x v="4"/>
    <n v="79"/>
    <n v="0"/>
    <m/>
    <b v="0"/>
    <s v="18-24"/>
    <s v="M"/>
    <s v="BLACK"/>
    <s v="25-44"/>
    <s v="F"/>
    <s v="BLACK"/>
    <n v="1001063"/>
    <n v="186966"/>
    <n v="40.67984749"/>
    <n v="-73.939384472999905"/>
    <x v="5"/>
    <m/>
  </r>
  <r>
    <n v="249"/>
    <n v="195396616"/>
    <d v="2019-03-31T00:00:00"/>
    <d v="1899-12-30T05:05:00"/>
    <x v="4"/>
    <n v="75"/>
    <n v="0"/>
    <s v="GROCERY/BODEGA"/>
    <b v="0"/>
    <m/>
    <m/>
    <m/>
    <s v="25-44"/>
    <s v="M"/>
    <s v="BLACK"/>
    <n v="1015774"/>
    <n v="180556"/>
    <n v="40.662213321999999"/>
    <n v="-73.886375997999906"/>
    <x v="5"/>
    <m/>
  </r>
  <r>
    <n v="250"/>
    <n v="195397264"/>
    <d v="2019-03-31T00:00:00"/>
    <d v="1899-12-30T03:30:00"/>
    <x v="3"/>
    <n v="40"/>
    <n v="0"/>
    <m/>
    <b v="0"/>
    <s v="25-44"/>
    <s v="M"/>
    <s v="BLACK"/>
    <s v="25-44"/>
    <s v="M"/>
    <s v="BLACK"/>
    <n v="1004261"/>
    <n v="234901"/>
    <n v="40.811410352000003"/>
    <n v="-73.927711912999897"/>
    <x v="5"/>
    <m/>
  </r>
  <r>
    <n v="251"/>
    <n v="195397264"/>
    <d v="2019-03-31T00:00:00"/>
    <d v="1899-12-30T03:30:00"/>
    <x v="3"/>
    <n v="40"/>
    <n v="0"/>
    <m/>
    <b v="0"/>
    <s v="25-44"/>
    <s v="M"/>
    <s v="WHITE HISPANIC"/>
    <s v="25-44"/>
    <s v="M"/>
    <s v="BLACK"/>
    <n v="1004261"/>
    <n v="234901"/>
    <n v="40.811410352000003"/>
    <n v="-73.927711912999897"/>
    <x v="5"/>
    <m/>
  </r>
  <r>
    <n v="252"/>
    <n v="195396617"/>
    <d v="2019-03-30T00:00:00"/>
    <d v="1899-12-30T23:30:00"/>
    <x v="4"/>
    <n v="77"/>
    <n v="0"/>
    <m/>
    <b v="0"/>
    <m/>
    <m/>
    <m/>
    <s v="25-44"/>
    <s v="M"/>
    <s v="BLACK"/>
    <n v="998854"/>
    <n v="184734"/>
    <n v="40.673725073"/>
    <n v="-73.947353554999907"/>
    <x v="5"/>
    <m/>
  </r>
  <r>
    <n v="253"/>
    <n v="195396615"/>
    <d v="2019-03-30T00:00:00"/>
    <d v="1899-12-30T21:30:00"/>
    <x v="4"/>
    <n v="70"/>
    <n v="0"/>
    <s v="GROCERY/BODEGA"/>
    <b v="0"/>
    <m/>
    <m/>
    <m/>
    <s v="18-24"/>
    <s v="M"/>
    <s v="BLACK"/>
    <n v="994871"/>
    <n v="177892"/>
    <n v="40.654950970999998"/>
    <n v="-73.961723172999896"/>
    <x v="5"/>
    <m/>
  </r>
  <r>
    <n v="254"/>
    <n v="195396615"/>
    <d v="2019-03-30T00:00:00"/>
    <d v="1899-12-30T21:30:00"/>
    <x v="4"/>
    <n v="70"/>
    <n v="0"/>
    <s v="GROCERY/BODEGA"/>
    <b v="0"/>
    <m/>
    <m/>
    <m/>
    <s v="&lt;18"/>
    <s v="M"/>
    <s v="BLACK"/>
    <n v="994871"/>
    <n v="177892"/>
    <n v="40.654950970999998"/>
    <n v="-73.961723172999896"/>
    <x v="5"/>
    <m/>
  </r>
  <r>
    <n v="255"/>
    <n v="195396612"/>
    <d v="2019-03-30T00:00:00"/>
    <d v="1899-12-30T00:50:00"/>
    <x v="0"/>
    <n v="113"/>
    <n v="0"/>
    <m/>
    <b v="0"/>
    <m/>
    <m/>
    <m/>
    <s v="18-24"/>
    <s v="M"/>
    <s v="BLACK"/>
    <n v="1046315"/>
    <n v="187088"/>
    <n v="40.679980737999998"/>
    <n v="-73.776233906999906"/>
    <x v="5"/>
    <m/>
  </r>
  <r>
    <n v="256"/>
    <n v="195396612"/>
    <d v="2019-03-30T00:00:00"/>
    <d v="1899-12-30T00:50:00"/>
    <x v="0"/>
    <n v="113"/>
    <n v="0"/>
    <m/>
    <b v="0"/>
    <m/>
    <m/>
    <m/>
    <s v="25-44"/>
    <s v="M"/>
    <s v="BLACK"/>
    <n v="1046315"/>
    <n v="187088"/>
    <n v="40.679980737999998"/>
    <n v="-73.776233906999906"/>
    <x v="5"/>
    <m/>
  </r>
  <r>
    <n v="257"/>
    <n v="195303946"/>
    <d v="2019-03-28T00:00:00"/>
    <d v="1899-12-30T07:45:00"/>
    <x v="0"/>
    <n v="108"/>
    <n v="0"/>
    <m/>
    <b v="0"/>
    <s v="25-44"/>
    <s v="M"/>
    <s v="UNKNOWN"/>
    <s v="45-64"/>
    <s v="M"/>
    <s v="UNKNOWN"/>
    <n v="1004902"/>
    <n v="211595"/>
    <n v="40.747440079999997"/>
    <n v="-73.925467940999894"/>
    <x v="5"/>
    <m/>
  </r>
  <r>
    <n v="258"/>
    <n v="195254733"/>
    <d v="2019-03-27T00:00:00"/>
    <d v="1899-12-30T13:43:00"/>
    <x v="1"/>
    <n v="34"/>
    <n v="0"/>
    <m/>
    <b v="1"/>
    <s v="25-44"/>
    <s v="M"/>
    <s v="WHITE HISPANIC"/>
    <s v="45-64"/>
    <s v="M"/>
    <s v="WHITE HISPANIC"/>
    <n v="1003064"/>
    <n v="249581"/>
    <n v="40.851705361"/>
    <n v="-73.931994892999896"/>
    <x v="5"/>
    <m/>
  </r>
  <r>
    <n v="259"/>
    <n v="195203576"/>
    <d v="2019-03-26T00:00:00"/>
    <d v="1899-12-30T02:25:00"/>
    <x v="4"/>
    <n v="77"/>
    <n v="0"/>
    <m/>
    <b v="0"/>
    <m/>
    <m/>
    <m/>
    <s v="18-24"/>
    <s v="M"/>
    <s v="BLACK"/>
    <n v="994109"/>
    <n v="187431"/>
    <n v="40.681134284000002"/>
    <n v="-73.964455484999903"/>
    <x v="5"/>
    <m/>
  </r>
  <r>
    <n v="260"/>
    <n v="195145308"/>
    <d v="2019-03-25T00:00:00"/>
    <d v="1899-12-30T16:08:00"/>
    <x v="3"/>
    <n v="40"/>
    <n v="0"/>
    <m/>
    <b v="0"/>
    <m/>
    <m/>
    <m/>
    <s v="25-44"/>
    <s v="M"/>
    <s v="BLACK HISPANIC"/>
    <n v="1008860"/>
    <n v="233679"/>
    <n v="40.808044688000003"/>
    <n v="-73.911102560999893"/>
    <x v="5"/>
    <m/>
  </r>
  <r>
    <n v="261"/>
    <n v="195102370"/>
    <d v="2019-03-24T00:00:00"/>
    <d v="1899-12-30T00:10:00"/>
    <x v="4"/>
    <n v="63"/>
    <n v="0"/>
    <s v="PVT HOUSE"/>
    <b v="0"/>
    <m/>
    <m/>
    <m/>
    <s v="25-44"/>
    <s v="M"/>
    <s v="BLACK"/>
    <n v="1006739"/>
    <n v="165849"/>
    <n v="40.621873331000003"/>
    <n v="-73.918990848999897"/>
    <x v="5"/>
    <m/>
  </r>
  <r>
    <n v="262"/>
    <n v="195102369"/>
    <d v="2019-03-23T00:00:00"/>
    <d v="1899-12-30T20:47:00"/>
    <x v="0"/>
    <n v="101"/>
    <n v="0"/>
    <m/>
    <b v="0"/>
    <s v="18-24"/>
    <s v="M"/>
    <s v="BLACK"/>
    <s v="25-44"/>
    <s v="M"/>
    <s v="BLACK"/>
    <n v="1044821"/>
    <n v="156440"/>
    <n v="40.595869121"/>
    <n v="-73.781895431999899"/>
    <x v="5"/>
    <m/>
  </r>
  <r>
    <n v="263"/>
    <n v="195102367"/>
    <d v="2019-03-23T00:00:00"/>
    <d v="1899-12-30T15:50:00"/>
    <x v="3"/>
    <n v="47"/>
    <n v="2"/>
    <s v="MULTI DWELL - PUBLIC HOUS"/>
    <b v="0"/>
    <s v="25-44"/>
    <s v="M"/>
    <s v="BLACK HISPANIC"/>
    <s v="25-44"/>
    <s v="F"/>
    <s v="BLACK HISPANIC"/>
    <n v="1026591"/>
    <n v="262398"/>
    <n v="40.886802590999999"/>
    <n v="-73.846871489999899"/>
    <x v="5"/>
    <m/>
  </r>
  <r>
    <n v="264"/>
    <n v="195102364"/>
    <d v="2019-03-23T00:00:00"/>
    <d v="1899-12-30T05:44:00"/>
    <x v="4"/>
    <n v="79"/>
    <n v="2"/>
    <s v="MULTI DWELL - PUBLIC HOUS"/>
    <b v="0"/>
    <s v="25-44"/>
    <s v="M"/>
    <s v="BLACK"/>
    <s v="18-24"/>
    <s v="M"/>
    <s v="WHITE HISPANIC"/>
    <n v="999025"/>
    <n v="193414"/>
    <n v="40.697549404"/>
    <n v="-73.946718061999903"/>
    <x v="5"/>
    <m/>
  </r>
  <r>
    <n v="265"/>
    <n v="195102368"/>
    <d v="2019-03-22T00:00:00"/>
    <d v="1899-12-30T22:25:00"/>
    <x v="3"/>
    <n v="48"/>
    <n v="2"/>
    <s v="MULTI DWELL - PUBLIC HOUS"/>
    <b v="0"/>
    <m/>
    <m/>
    <m/>
    <s v="25-44"/>
    <s v="M"/>
    <s v="BLACK HISPANIC"/>
    <n v="1013667"/>
    <n v="246291"/>
    <n v="40.842646326000001"/>
    <n v="-73.893682920999893"/>
    <x v="5"/>
    <m/>
  </r>
  <r>
    <n v="266"/>
    <n v="195102368"/>
    <d v="2019-03-22T00:00:00"/>
    <d v="1899-12-30T22:25:00"/>
    <x v="3"/>
    <n v="48"/>
    <n v="2"/>
    <s v="MULTI DWELL - PUBLIC HOUS"/>
    <b v="0"/>
    <m/>
    <m/>
    <m/>
    <s v="&lt;18"/>
    <s v="M"/>
    <s v="BLACK HISPANIC"/>
    <n v="1013667"/>
    <n v="246291"/>
    <n v="40.842646326000001"/>
    <n v="-73.893682920999893"/>
    <x v="5"/>
    <m/>
  </r>
  <r>
    <n v="267"/>
    <n v="195102365"/>
    <d v="2019-03-22T00:00:00"/>
    <d v="1899-12-30T22:05:00"/>
    <x v="4"/>
    <n v="77"/>
    <n v="0"/>
    <m/>
    <b v="1"/>
    <m/>
    <m/>
    <m/>
    <s v="25-44"/>
    <s v="M"/>
    <s v="BLACK"/>
    <n v="994239"/>
    <n v="186637"/>
    <n v="40.678954789000002"/>
    <n v="-73.963987955999897"/>
    <x v="5"/>
    <m/>
  </r>
  <r>
    <n v="268"/>
    <n v="195102366"/>
    <d v="2019-03-22T00:00:00"/>
    <d v="1899-12-30T15:01:00"/>
    <x v="3"/>
    <n v="42"/>
    <n v="0"/>
    <m/>
    <b v="0"/>
    <m/>
    <m/>
    <m/>
    <s v="25-44"/>
    <s v="M"/>
    <s v="BLACK"/>
    <n v="1011260"/>
    <n v="240722"/>
    <n v="40.827368726000003"/>
    <n v="-73.902404684999894"/>
    <x v="5"/>
    <m/>
  </r>
  <r>
    <n v="269"/>
    <n v="195013388"/>
    <d v="2019-03-21T00:00:00"/>
    <d v="1899-12-30T21:25:00"/>
    <x v="4"/>
    <n v="88"/>
    <n v="2"/>
    <s v="MULTI DWELL - PUBLIC HOUS"/>
    <b v="0"/>
    <s v="18-24"/>
    <s v="M"/>
    <s v="BLACK"/>
    <s v="45-64"/>
    <s v="F"/>
    <s v="BLACK"/>
    <n v="990281"/>
    <n v="192762"/>
    <n v="40.695770093"/>
    <n v="-73.978252308999899"/>
    <x v="5"/>
    <m/>
  </r>
  <r>
    <n v="270"/>
    <n v="195013387"/>
    <d v="2019-03-21T00:00:00"/>
    <d v="1899-12-30T18:20:00"/>
    <x v="3"/>
    <n v="40"/>
    <n v="2"/>
    <s v="MULTI DWELL - PUBLIC HOUS"/>
    <b v="0"/>
    <s v="18-24"/>
    <s v="M"/>
    <s v="WHITE HISPANIC"/>
    <s v="&lt;18"/>
    <s v="M"/>
    <s v="BLACK"/>
    <n v="1005386"/>
    <n v="235950"/>
    <n v="40.814286944000003"/>
    <n v="-73.9236445599999"/>
    <x v="5"/>
    <m/>
  </r>
  <r>
    <n v="271"/>
    <n v="195013387"/>
    <d v="2019-03-21T00:00:00"/>
    <d v="1899-12-30T18:20:00"/>
    <x v="3"/>
    <n v="40"/>
    <n v="2"/>
    <s v="MULTI DWELL - PUBLIC HOUS"/>
    <b v="0"/>
    <s v="&lt;18"/>
    <s v="M"/>
    <s v="WHITE HISPANIC"/>
    <s v="&lt;18"/>
    <s v="M"/>
    <s v="BLACK"/>
    <n v="1005386"/>
    <n v="235950"/>
    <n v="40.814286944000003"/>
    <n v="-73.9236445599999"/>
    <x v="5"/>
    <m/>
  </r>
  <r>
    <n v="272"/>
    <n v="195013385"/>
    <d v="2019-03-21T00:00:00"/>
    <d v="1899-12-30T04:07:00"/>
    <x v="4"/>
    <n v="75"/>
    <n v="0"/>
    <s v="MULTI DWELL - APT BUILD"/>
    <b v="0"/>
    <m/>
    <m/>
    <m/>
    <s v="25-44"/>
    <s v="M"/>
    <s v="BLACK"/>
    <n v="1018017"/>
    <n v="180049"/>
    <n v="40.660813449000003"/>
    <n v="-73.878293852999903"/>
    <x v="5"/>
    <m/>
  </r>
  <r>
    <n v="273"/>
    <n v="195013384"/>
    <d v="2019-03-21T00:00:00"/>
    <d v="1899-12-30T03:20:00"/>
    <x v="3"/>
    <n v="44"/>
    <n v="0"/>
    <m/>
    <b v="1"/>
    <s v="18-24"/>
    <s v="M"/>
    <s v="BLACK"/>
    <s v="25-44"/>
    <s v="M"/>
    <s v="BLACK HISPANIC"/>
    <n v="1007022"/>
    <n v="243322"/>
    <n v="40.834516921000002"/>
    <n v="-73.917709255999895"/>
    <x v="5"/>
    <m/>
  </r>
  <r>
    <n v="274"/>
    <n v="194965392"/>
    <d v="2019-03-20T00:00:00"/>
    <d v="1899-12-30T21:36:00"/>
    <x v="0"/>
    <n v="105"/>
    <n v="0"/>
    <m/>
    <b v="0"/>
    <m/>
    <m/>
    <m/>
    <s v="25-44"/>
    <s v="M"/>
    <s v="BLACK"/>
    <n v="1054771"/>
    <n v="188274"/>
    <n v="40.683172699000004"/>
    <n v="-73.745734612999897"/>
    <x v="5"/>
    <m/>
  </r>
  <r>
    <n v="275"/>
    <n v="194915415"/>
    <d v="2019-03-19T00:00:00"/>
    <d v="1899-12-30T17:21:00"/>
    <x v="4"/>
    <n v="75"/>
    <n v="0"/>
    <m/>
    <b v="1"/>
    <s v="18-24"/>
    <s v="M"/>
    <s v="BLACK"/>
    <s v="18-24"/>
    <s v="M"/>
    <s v="BLACK"/>
    <n v="1017307"/>
    <n v="181828"/>
    <n v="40.665699085999996"/>
    <n v="-73.880844205999907"/>
    <x v="5"/>
    <m/>
  </r>
  <r>
    <n v="276"/>
    <n v="194915415"/>
    <d v="2019-03-19T00:00:00"/>
    <d v="1899-12-30T17:21:00"/>
    <x v="4"/>
    <n v="75"/>
    <n v="0"/>
    <m/>
    <b v="1"/>
    <s v="25-44"/>
    <s v="M"/>
    <s v="BLACK"/>
    <s v="18-24"/>
    <s v="M"/>
    <s v="BLACK"/>
    <n v="1017307"/>
    <n v="181828"/>
    <n v="40.665699085999996"/>
    <n v="-73.880844205999907"/>
    <x v="5"/>
    <m/>
  </r>
  <r>
    <n v="277"/>
    <n v="194859638"/>
    <d v="2019-03-18T00:00:00"/>
    <d v="1899-12-30T21:33:00"/>
    <x v="1"/>
    <n v="28"/>
    <n v="0"/>
    <s v="MULTI DWELL - APT BUILD"/>
    <b v="0"/>
    <m/>
    <m/>
    <m/>
    <s v="25-44"/>
    <s v="M"/>
    <s v="BLACK"/>
    <n v="995874"/>
    <n v="231986"/>
    <n v="40.803424497000002"/>
    <n v="-73.958014907999896"/>
    <x v="5"/>
    <m/>
  </r>
  <r>
    <n v="278"/>
    <n v="194859637"/>
    <d v="2019-03-18T00:00:00"/>
    <d v="1899-12-30T20:08:00"/>
    <x v="1"/>
    <n v="23"/>
    <n v="2"/>
    <s v="MULTI DWELL - PUBLIC HOUS"/>
    <b v="0"/>
    <s v="&lt;18"/>
    <s v="M"/>
    <s v="BLACK"/>
    <s v="18-24"/>
    <s v="M"/>
    <s v="BLACK"/>
    <n v="1000655"/>
    <n v="228899"/>
    <n v="40.794943941"/>
    <n v="-73.940753211999905"/>
    <x v="5"/>
    <m/>
  </r>
  <r>
    <n v="279"/>
    <n v="194859637"/>
    <d v="2019-03-18T00:00:00"/>
    <d v="1899-12-30T20:08:00"/>
    <x v="1"/>
    <n v="23"/>
    <n v="2"/>
    <s v="MULTI DWELL - PUBLIC HOUS"/>
    <b v="0"/>
    <s v="&lt;18"/>
    <s v="M"/>
    <s v="BLACK"/>
    <s v="18-24"/>
    <s v="M"/>
    <s v="BLACK HISPANIC"/>
    <n v="1000655"/>
    <n v="228899"/>
    <n v="40.794943941"/>
    <n v="-73.940753211999905"/>
    <x v="5"/>
    <m/>
  </r>
  <r>
    <n v="280"/>
    <n v="194859637"/>
    <d v="2019-03-18T00:00:00"/>
    <d v="1899-12-30T20:08:00"/>
    <x v="1"/>
    <n v="23"/>
    <n v="2"/>
    <s v="MULTI DWELL - PUBLIC HOUS"/>
    <b v="0"/>
    <s v="&lt;18"/>
    <s v="M"/>
    <s v="BLACK"/>
    <s v="18-24"/>
    <s v="M"/>
    <s v="WHITE HISPANIC"/>
    <n v="1000655"/>
    <n v="228899"/>
    <n v="40.794943941"/>
    <n v="-73.940753211999905"/>
    <x v="5"/>
    <m/>
  </r>
  <r>
    <n v="281"/>
    <n v="194817576"/>
    <d v="2019-03-17T00:00:00"/>
    <d v="1899-12-30T06:30:00"/>
    <x v="3"/>
    <n v="47"/>
    <n v="0"/>
    <m/>
    <b v="0"/>
    <s v="25-44"/>
    <s v="M"/>
    <s v="BLACK"/>
    <s v="25-44"/>
    <s v="M"/>
    <s v="BLACK"/>
    <n v="1025737"/>
    <n v="261092"/>
    <n v="40.883222089999997"/>
    <n v="-73.849968138999898"/>
    <x v="5"/>
    <m/>
  </r>
  <r>
    <n v="282"/>
    <n v="194817577"/>
    <d v="2019-03-17T00:00:00"/>
    <d v="1899-12-30T03:38:00"/>
    <x v="4"/>
    <n v="75"/>
    <n v="0"/>
    <m/>
    <b v="0"/>
    <s v="18-24"/>
    <s v="M"/>
    <s v="UNKNOWN"/>
    <s v="25-44"/>
    <s v="M"/>
    <s v="BLACK"/>
    <n v="1017019"/>
    <n v="185083"/>
    <n v="40.674634398000002"/>
    <n v="-73.881866506999899"/>
    <x v="5"/>
    <m/>
  </r>
  <r>
    <n v="283"/>
    <n v="194817571"/>
    <d v="2019-03-17T00:00:00"/>
    <d v="1899-12-30T03:37:00"/>
    <x v="1"/>
    <n v="25"/>
    <n v="0"/>
    <m/>
    <b v="0"/>
    <s v="18-24"/>
    <s v="M"/>
    <s v="BLACK"/>
    <s v="18-24"/>
    <s v="M"/>
    <s v="BLACK"/>
    <n v="1001547"/>
    <n v="229776"/>
    <n v="40.797349367999999"/>
    <n v="-73.9375294109999"/>
    <x v="5"/>
    <m/>
  </r>
  <r>
    <n v="284"/>
    <n v="194817578"/>
    <d v="2019-03-16T00:00:00"/>
    <d v="1899-12-30T13:30:00"/>
    <x v="0"/>
    <n v="113"/>
    <n v="0"/>
    <m/>
    <b v="0"/>
    <s v="25-44"/>
    <s v="U"/>
    <s v="UNKNOWN"/>
    <s v="25-44"/>
    <s v="M"/>
    <s v="BLACK"/>
    <n v="1046468"/>
    <n v="192314"/>
    <n v="40.694323791999999"/>
    <n v="-73.775634027999899"/>
    <x v="5"/>
    <m/>
  </r>
  <r>
    <n v="285"/>
    <n v="194817575"/>
    <d v="2019-03-16T00:00:00"/>
    <d v="1899-12-30T09:24:00"/>
    <x v="4"/>
    <n v="79"/>
    <n v="2"/>
    <s v="MULTI DWELL - PUBLIC HOUS"/>
    <b v="1"/>
    <m/>
    <m/>
    <m/>
    <s v="45-64"/>
    <s v="M"/>
    <s v="BLACK"/>
    <n v="998160"/>
    <n v="193776"/>
    <n v="40.698544411"/>
    <n v="-73.949836781000002"/>
    <x v="5"/>
    <m/>
  </r>
  <r>
    <n v="286"/>
    <n v="194817572"/>
    <d v="2019-03-16T00:00:00"/>
    <d v="1899-12-30T00:50:00"/>
    <x v="1"/>
    <n v="32"/>
    <n v="2"/>
    <s v="MULTI DWELL - PUBLIC HOUS"/>
    <b v="1"/>
    <m/>
    <m/>
    <m/>
    <s v="45-64"/>
    <s v="M"/>
    <s v="BLACK"/>
    <n v="998762"/>
    <n v="235107"/>
    <n v="40.811986507999997"/>
    <n v="-73.947576543999901"/>
    <x v="5"/>
    <m/>
  </r>
  <r>
    <n v="287"/>
    <n v="194817574"/>
    <d v="2019-03-15T00:00:00"/>
    <d v="1899-12-30T11:50:00"/>
    <x v="0"/>
    <n v="112"/>
    <n v="1"/>
    <m/>
    <b v="0"/>
    <s v="25-44"/>
    <s v="M"/>
    <s v="BLACK"/>
    <s v="18-24"/>
    <s v="M"/>
    <s v="BLACK"/>
    <n v="1029239"/>
    <n v="201142"/>
    <n v="40.718658885000004"/>
    <n v="-73.837705229999898"/>
    <x v="5"/>
    <m/>
  </r>
  <r>
    <n v="288"/>
    <n v="194817573"/>
    <d v="2019-03-15T00:00:00"/>
    <d v="1899-12-30T10:19:00"/>
    <x v="4"/>
    <n v="75"/>
    <n v="0"/>
    <m/>
    <b v="0"/>
    <s v="45-64"/>
    <s v="M"/>
    <s v="WHITE HISPANIC"/>
    <s v="25-44"/>
    <s v="M"/>
    <s v="BLACK HISPANIC"/>
    <n v="1012359"/>
    <n v="181228"/>
    <n v="40.664069312000002"/>
    <n v="-73.898682247999901"/>
    <x v="5"/>
    <m/>
  </r>
  <r>
    <n v="289"/>
    <n v="194677549"/>
    <d v="2019-03-13T00:00:00"/>
    <d v="1899-12-30T21:17:00"/>
    <x v="2"/>
    <n v="122"/>
    <n v="0"/>
    <m/>
    <b v="1"/>
    <s v="18-24"/>
    <s v="M"/>
    <s v="WHITE"/>
    <s v="45-64"/>
    <s v="M"/>
    <s v="WHITE"/>
    <n v="953944"/>
    <n v="154834"/>
    <n v="40.591616127999998"/>
    <n v="-74.1091212259999"/>
    <x v="5"/>
    <m/>
  </r>
  <r>
    <n v="290"/>
    <n v="194626071"/>
    <d v="2019-03-12T00:00:00"/>
    <d v="1899-12-30T23:34:00"/>
    <x v="4"/>
    <n v="77"/>
    <n v="0"/>
    <m/>
    <b v="0"/>
    <m/>
    <m/>
    <m/>
    <s v="18-24"/>
    <s v="M"/>
    <s v="BLACK"/>
    <n v="1002251"/>
    <n v="183677"/>
    <n v="40.670817589999999"/>
    <n v="-73.935110086999899"/>
    <x v="5"/>
    <m/>
  </r>
  <r>
    <n v="291"/>
    <n v="194626070"/>
    <d v="2019-03-12T00:00:00"/>
    <d v="1899-12-30T22:20:00"/>
    <x v="4"/>
    <n v="75"/>
    <n v="0"/>
    <m/>
    <b v="0"/>
    <m/>
    <m/>
    <m/>
    <s v="18-24"/>
    <s v="M"/>
    <s v="BLACK"/>
    <n v="1019191"/>
    <n v="182199"/>
    <n v="40.666710164000001"/>
    <n v="-73.8740512279999"/>
    <x v="5"/>
    <m/>
  </r>
  <r>
    <n v="292"/>
    <n v="194626069"/>
    <d v="2019-03-12T00:00:00"/>
    <d v="1899-12-30T08:21:00"/>
    <x v="4"/>
    <n v="73"/>
    <n v="2"/>
    <s v="MULTI DWELL - PUBLIC HOUS"/>
    <b v="0"/>
    <m/>
    <m/>
    <m/>
    <s v="45-64"/>
    <s v="F"/>
    <s v="BLACK"/>
    <n v="1006026"/>
    <n v="185469"/>
    <n v="40.675727746"/>
    <n v="-73.921495900999901"/>
    <x v="5"/>
    <m/>
  </r>
  <r>
    <n v="293"/>
    <n v="194626068"/>
    <d v="2019-03-12T00:00:00"/>
    <d v="1899-12-30T01:00:00"/>
    <x v="4"/>
    <n v="73"/>
    <n v="0"/>
    <m/>
    <b v="0"/>
    <s v="25-44"/>
    <s v="M"/>
    <s v="BLACK"/>
    <s v="25-44"/>
    <s v="M"/>
    <s v="BLACK"/>
    <n v="1009653"/>
    <n v="183399"/>
    <n v="40.670036398000001"/>
    <n v="-73.908427865999897"/>
    <x v="5"/>
    <m/>
  </r>
  <r>
    <n v="294"/>
    <n v="194570530"/>
    <d v="2019-03-11T00:00:00"/>
    <d v="1899-12-30T21:05:00"/>
    <x v="4"/>
    <n v="81"/>
    <n v="0"/>
    <m/>
    <b v="0"/>
    <m/>
    <m/>
    <m/>
    <s v="45-64"/>
    <s v="M"/>
    <s v="BLACK"/>
    <n v="1006104"/>
    <n v="187792"/>
    <n v="40.682103662000003"/>
    <n v="-73.921207167999896"/>
    <x v="5"/>
    <m/>
  </r>
  <r>
    <n v="295"/>
    <n v="194570529"/>
    <d v="2019-03-11T00:00:00"/>
    <d v="1899-12-30T16:30:00"/>
    <x v="4"/>
    <n v="81"/>
    <n v="0"/>
    <m/>
    <b v="0"/>
    <s v="18-24"/>
    <s v="M"/>
    <s v="BLACK"/>
    <s v="25-44"/>
    <s v="M"/>
    <s v="BLACK"/>
    <n v="1001181"/>
    <n v="189778"/>
    <n v="40.687565563"/>
    <n v="-73.938951975999899"/>
    <x v="5"/>
    <m/>
  </r>
  <r>
    <n v="296"/>
    <n v="194570529"/>
    <d v="2019-03-11T00:00:00"/>
    <d v="1899-12-30T16:30:00"/>
    <x v="4"/>
    <n v="81"/>
    <n v="0"/>
    <m/>
    <b v="0"/>
    <s v="&lt;18"/>
    <s v="M"/>
    <s v="UNKNOWN"/>
    <s v="25-44"/>
    <s v="M"/>
    <s v="BLACK"/>
    <n v="1001181"/>
    <n v="189778"/>
    <n v="40.687565563"/>
    <n v="-73.938951975999899"/>
    <x v="5"/>
    <m/>
  </r>
  <r>
    <n v="297"/>
    <n v="194525845"/>
    <d v="2019-03-10T00:00:00"/>
    <d v="1899-12-30T22:30:00"/>
    <x v="4"/>
    <n v="79"/>
    <n v="2"/>
    <s v="MULTI DWELL - PUBLIC HOUS"/>
    <b v="0"/>
    <s v="18-24"/>
    <s v="M"/>
    <s v="BLACK"/>
    <s v="18-24"/>
    <s v="M"/>
    <s v="BLACK"/>
    <n v="998314"/>
    <n v="192761"/>
    <n v="40.695758228999999"/>
    <n v="-73.949283517999902"/>
    <x v="5"/>
    <m/>
  </r>
  <r>
    <n v="298"/>
    <n v="194525843"/>
    <d v="2019-03-10T00:00:00"/>
    <d v="1899-12-30T05:38:00"/>
    <x v="1"/>
    <n v="13"/>
    <n v="0"/>
    <m/>
    <b v="0"/>
    <s v="25-44"/>
    <s v="M"/>
    <s v="WHITE HISPANIC"/>
    <s v="45-64"/>
    <s v="M"/>
    <s v="BLACK"/>
    <n v="990300"/>
    <n v="209478"/>
    <n v="40.741651488000002"/>
    <n v="-73.978168768999893"/>
    <x v="5"/>
    <m/>
  </r>
  <r>
    <n v="299"/>
    <n v="194525841"/>
    <d v="2019-03-09T00:00:00"/>
    <d v="1899-12-30T15:40:00"/>
    <x v="0"/>
    <n v="109"/>
    <n v="0"/>
    <m/>
    <b v="0"/>
    <s v="25-44"/>
    <s v="M"/>
    <s v="WHITE HISPANIC"/>
    <s v="18-24"/>
    <s v="M"/>
    <s v="WHITE HISPANIC"/>
    <n v="1032665"/>
    <n v="219163"/>
    <n v="40.768103854000003"/>
    <n v="-73.825216374999897"/>
    <x v="5"/>
    <m/>
  </r>
  <r>
    <n v="300"/>
    <n v="194525841"/>
    <d v="2019-03-09T00:00:00"/>
    <d v="1899-12-30T15:40:00"/>
    <x v="0"/>
    <n v="109"/>
    <n v="0"/>
    <m/>
    <b v="0"/>
    <s v="25-44"/>
    <s v="M"/>
    <s v="WHITE HISPANIC"/>
    <s v="25-44"/>
    <s v="M"/>
    <s v="WHITE HISPANIC"/>
    <n v="1032665"/>
    <n v="219163"/>
    <n v="40.768103854000003"/>
    <n v="-73.825216374999897"/>
    <x v="5"/>
    <m/>
  </r>
  <r>
    <n v="301"/>
    <n v="194527595"/>
    <d v="2019-03-09T00:00:00"/>
    <d v="1899-12-30T09:20:00"/>
    <x v="3"/>
    <n v="42"/>
    <n v="0"/>
    <m/>
    <b v="0"/>
    <m/>
    <m/>
    <m/>
    <s v="18-24"/>
    <s v="M"/>
    <s v="BLACK"/>
    <n v="1010697"/>
    <n v="241162"/>
    <n v="40.828578104000002"/>
    <n v="-73.904437268999899"/>
    <x v="5"/>
    <m/>
  </r>
  <r>
    <n v="302"/>
    <n v="194527594"/>
    <d v="2019-03-09T00:00:00"/>
    <d v="1899-12-30T04:00:00"/>
    <x v="0"/>
    <n v="106"/>
    <n v="0"/>
    <s v="BAR/NIGHT CLUB"/>
    <b v="0"/>
    <s v="25-44"/>
    <s v="M"/>
    <s v="WHITE HISPANIC"/>
    <s v="18-24"/>
    <s v="M"/>
    <s v="BLACK"/>
    <n v="1025542"/>
    <n v="187004"/>
    <n v="40.679871452"/>
    <n v="-73.851128674999899"/>
    <x v="5"/>
    <m/>
  </r>
  <r>
    <n v="303"/>
    <n v="194525846"/>
    <d v="2019-03-09T00:00:00"/>
    <d v="1899-12-30T02:41:00"/>
    <x v="1"/>
    <n v="25"/>
    <m/>
    <m/>
    <b v="0"/>
    <s v="UNKNOWN"/>
    <s v="M"/>
    <s v="BLACK"/>
    <s v="25-44"/>
    <s v="M"/>
    <s v="BLACK"/>
    <n v="1000472"/>
    <n v="230833"/>
    <n v="40.800252583000002"/>
    <n v="-73.941409461999896"/>
    <x v="5"/>
    <m/>
  </r>
  <r>
    <n v="304"/>
    <n v="194525844"/>
    <d v="2019-03-09T00:00:00"/>
    <d v="1899-12-30T01:10:00"/>
    <x v="3"/>
    <n v="41"/>
    <n v="0"/>
    <s v="MULTI DWELL - APT BUILD"/>
    <b v="0"/>
    <s v="18-24"/>
    <s v="M"/>
    <s v="BLACK"/>
    <s v="25-44"/>
    <s v="M"/>
    <s v="BLACK HISPANIC"/>
    <n v="1012780"/>
    <n v="236449"/>
    <n v="40.815635776000001"/>
    <n v="-73.896930553999894"/>
    <x v="5"/>
    <m/>
  </r>
  <r>
    <n v="305"/>
    <n v="194378288"/>
    <d v="2019-03-06T00:00:00"/>
    <d v="1899-12-30T20:29:00"/>
    <x v="4"/>
    <n v="62"/>
    <n v="0"/>
    <s v="MULTI DWELL - APT BUILD"/>
    <b v="0"/>
    <m/>
    <m/>
    <m/>
    <s v="25-44"/>
    <s v="M"/>
    <s v="WHITE"/>
    <n v="986543"/>
    <n v="157612"/>
    <n v="40.599292697999999"/>
    <n v="-73.991744316999899"/>
    <x v="5"/>
    <m/>
  </r>
  <r>
    <n v="306"/>
    <n v="194324356"/>
    <d v="2019-03-05T00:00:00"/>
    <d v="1899-12-30T23:24:00"/>
    <x v="4"/>
    <n v="79"/>
    <n v="0"/>
    <m/>
    <b v="1"/>
    <m/>
    <m/>
    <m/>
    <s v="25-44"/>
    <s v="M"/>
    <s v="WHITE HISPANIC"/>
    <n v="996757"/>
    <n v="190062"/>
    <n v="40.688352434000002"/>
    <n v="-73.954903417999901"/>
    <x v="5"/>
    <m/>
  </r>
  <r>
    <n v="307"/>
    <n v="194324355"/>
    <d v="2019-03-05T00:00:00"/>
    <d v="1899-12-30T22:30:00"/>
    <x v="0"/>
    <n v="105"/>
    <n v="0"/>
    <m/>
    <b v="1"/>
    <s v="18-24"/>
    <s v="M"/>
    <s v="BLACK"/>
    <s v="25-44"/>
    <s v="M"/>
    <s v="BLACK"/>
    <n v="1049440"/>
    <n v="181649"/>
    <n v="40.665029492000002"/>
    <n v="-73.765019768999906"/>
    <x v="5"/>
    <m/>
  </r>
  <r>
    <n v="308"/>
    <n v="194324354"/>
    <d v="2019-03-05T00:00:00"/>
    <d v="1899-12-30T20:04:00"/>
    <x v="3"/>
    <n v="44"/>
    <n v="0"/>
    <s v="GROCERY/BODEGA"/>
    <b v="0"/>
    <m/>
    <m/>
    <m/>
    <s v="25-44"/>
    <s v="M"/>
    <s v="BLACK HISPANIC"/>
    <n v="1008093"/>
    <n v="245355"/>
    <n v="40.840094088999997"/>
    <n v="-73.913831711999904"/>
    <x v="5"/>
    <m/>
  </r>
  <r>
    <n v="309"/>
    <n v="194269158"/>
    <d v="2019-03-04T00:00:00"/>
    <d v="1899-12-30T22:22:00"/>
    <x v="4"/>
    <n v="81"/>
    <n v="2"/>
    <s v="MULTI DWELL - PUBLIC HOUS"/>
    <b v="0"/>
    <s v="&lt;18"/>
    <s v="M"/>
    <s v="BLACK"/>
    <s v="&lt;18"/>
    <s v="M"/>
    <s v="BLACK"/>
    <n v="1004899"/>
    <n v="187202"/>
    <n v="40.680487139"/>
    <n v="-73.925553582999896"/>
    <x v="5"/>
    <m/>
  </r>
  <r>
    <n v="310"/>
    <n v="194232503"/>
    <d v="2019-03-04T00:00:00"/>
    <d v="1899-12-30T00:40:00"/>
    <x v="3"/>
    <n v="45"/>
    <n v="0"/>
    <m/>
    <b v="0"/>
    <s v="25-44"/>
    <s v="M"/>
    <s v="BLACK"/>
    <s v="25-44"/>
    <s v="F"/>
    <s v="BLACK"/>
    <n v="1033217"/>
    <n v="254904"/>
    <n v="40.866199635000001"/>
    <n v="-73.822962809999893"/>
    <x v="5"/>
    <m/>
  </r>
  <r>
    <n v="311"/>
    <n v="194226976"/>
    <d v="2019-03-02T00:00:00"/>
    <d v="1899-12-30T21:30:00"/>
    <x v="4"/>
    <n v="75"/>
    <n v="0"/>
    <m/>
    <b v="0"/>
    <s v="18-24"/>
    <s v="M"/>
    <s v="BLACK"/>
    <s v="&lt;18"/>
    <s v="M"/>
    <s v="WHITE HISPANIC"/>
    <n v="1017036"/>
    <n v="183890"/>
    <n v="40.671359819999999"/>
    <n v="-73.881811022999898"/>
    <x v="5"/>
    <m/>
  </r>
  <r>
    <n v="312"/>
    <n v="194226977"/>
    <d v="2019-03-02T00:00:00"/>
    <d v="1899-12-30T04:20:00"/>
    <x v="0"/>
    <n v="113"/>
    <n v="0"/>
    <m/>
    <b v="0"/>
    <m/>
    <m/>
    <m/>
    <s v="18-24"/>
    <s v="M"/>
    <s v="BLACK"/>
    <n v="1041582"/>
    <n v="183607"/>
    <n v="40.670458121999999"/>
    <n v="-73.793327685999898"/>
    <x v="5"/>
    <m/>
  </r>
  <r>
    <n v="313"/>
    <n v="194085122"/>
    <d v="2019-02-28T00:00:00"/>
    <d v="1899-12-30T02:18:00"/>
    <x v="1"/>
    <n v="23"/>
    <n v="2"/>
    <s v="MULTI DWELL - PUBLIC HOUS"/>
    <b v="0"/>
    <m/>
    <m/>
    <m/>
    <s v="18-24"/>
    <s v="M"/>
    <s v="BLACK"/>
    <n v="999211"/>
    <n v="229699"/>
    <n v="40.797142287"/>
    <n v="-73.945966573999897"/>
    <x v="5"/>
    <m/>
  </r>
  <r>
    <n v="314"/>
    <n v="194085121"/>
    <d v="2019-02-27T00:00:00"/>
    <d v="1899-12-30T18:22:00"/>
    <x v="1"/>
    <n v="34"/>
    <n v="2"/>
    <s v="MULTI DWELL - PUBLIC HOUS"/>
    <b v="0"/>
    <m/>
    <m/>
    <m/>
    <s v="25-44"/>
    <s v="M"/>
    <s v="WHITE HISPANIC"/>
    <n v="1005232"/>
    <n v="253268"/>
    <n v="40.861820186000003"/>
    <n v="-73.924146733999905"/>
    <x v="5"/>
    <m/>
  </r>
  <r>
    <n v="315"/>
    <n v="194032274"/>
    <d v="2019-02-26T00:00:00"/>
    <d v="1899-12-30T17:46:00"/>
    <x v="0"/>
    <n v="103"/>
    <n v="0"/>
    <s v="PVT HOUSE"/>
    <b v="1"/>
    <m/>
    <m/>
    <m/>
    <s v="45-64"/>
    <s v="M"/>
    <s v="ASIAN / PACIFIC ISLANDER"/>
    <n v="1043295"/>
    <n v="195411"/>
    <n v="40.702846049999998"/>
    <n v="-73.787049143999894"/>
    <x v="5"/>
    <m/>
  </r>
  <r>
    <n v="316"/>
    <n v="194032590"/>
    <d v="2019-02-26T00:00:00"/>
    <d v="1899-12-30T16:23:00"/>
    <x v="4"/>
    <n v="60"/>
    <n v="0"/>
    <m/>
    <b v="0"/>
    <s v="&lt;18"/>
    <s v="M"/>
    <s v="BLACK"/>
    <s v="18-24"/>
    <s v="F"/>
    <s v="WHITE HISPANIC"/>
    <n v="989383"/>
    <n v="149489"/>
    <n v="40.576995490000002"/>
    <n v="-73.981523608999893"/>
    <x v="5"/>
    <m/>
  </r>
  <r>
    <n v="317"/>
    <n v="193982311"/>
    <d v="2019-02-25T00:00:00"/>
    <d v="1899-12-30T11:00:00"/>
    <x v="0"/>
    <n v="112"/>
    <n v="0"/>
    <m/>
    <b v="0"/>
    <s v="18-24"/>
    <s v="M"/>
    <s v="BLACK"/>
    <s v="&lt;18"/>
    <s v="M"/>
    <s v="WHITE HISPANIC"/>
    <n v="1026312"/>
    <n v="207207"/>
    <n v="40.735320211999998"/>
    <n v="-73.848226347999898"/>
    <x v="5"/>
    <m/>
  </r>
  <r>
    <n v="318"/>
    <n v="193939359"/>
    <d v="2019-02-24T00:00:00"/>
    <d v="1899-12-30T23:20:00"/>
    <x v="3"/>
    <n v="44"/>
    <n v="2"/>
    <s v="MULTI DWELL - PUBLIC HOUS"/>
    <b v="0"/>
    <s v="18-24"/>
    <s v="M"/>
    <s v="BLACK"/>
    <s v="25-44"/>
    <s v="M"/>
    <s v="BLACK"/>
    <n v="1008653"/>
    <n v="241755"/>
    <n v="40.830211601999999"/>
    <n v="-73.911820941999906"/>
    <x v="5"/>
    <m/>
  </r>
  <r>
    <n v="319"/>
    <n v="193939355"/>
    <d v="2019-02-24T00:00:00"/>
    <d v="1899-12-30T00:10:00"/>
    <x v="4"/>
    <n v="73"/>
    <n v="0"/>
    <m/>
    <b v="0"/>
    <m/>
    <m/>
    <m/>
    <s v="&lt;18"/>
    <s v="F"/>
    <s v="BLACK"/>
    <n v="1009526"/>
    <n v="183374"/>
    <n v="40.669968142000002"/>
    <n v="-73.908885773999899"/>
    <x v="5"/>
    <m/>
  </r>
  <r>
    <n v="320"/>
    <n v="193939355"/>
    <d v="2019-02-24T00:00:00"/>
    <d v="1899-12-30T00:10:00"/>
    <x v="4"/>
    <n v="73"/>
    <n v="0"/>
    <m/>
    <b v="0"/>
    <m/>
    <m/>
    <m/>
    <s v="25-44"/>
    <s v="M"/>
    <s v="BLACK"/>
    <n v="1009526"/>
    <n v="183374"/>
    <n v="40.669968142000002"/>
    <n v="-73.908885773999899"/>
    <x v="5"/>
    <m/>
  </r>
  <r>
    <n v="321"/>
    <n v="193939360"/>
    <d v="2019-02-23T00:00:00"/>
    <d v="1899-12-30T06:29:00"/>
    <x v="3"/>
    <n v="43"/>
    <n v="2"/>
    <s v="MULTI DWELL - PUBLIC HOUS"/>
    <b v="0"/>
    <m/>
    <m/>
    <m/>
    <s v="45-64"/>
    <s v="M"/>
    <s v="BLACK"/>
    <n v="1026382"/>
    <n v="237309"/>
    <n v="40.817941832999999"/>
    <n v="-73.847785021999897"/>
    <x v="5"/>
    <m/>
  </r>
  <r>
    <n v="322"/>
    <n v="193939354"/>
    <d v="2019-02-23T00:00:00"/>
    <d v="1899-12-30T00:27:00"/>
    <x v="1"/>
    <n v="32"/>
    <n v="0"/>
    <m/>
    <b v="0"/>
    <m/>
    <m/>
    <m/>
    <s v="25-44"/>
    <s v="M"/>
    <s v="BLACK"/>
    <n v="1001775"/>
    <n v="235861"/>
    <n v="40.814050565999999"/>
    <n v="-73.936690052999893"/>
    <x v="5"/>
    <m/>
  </r>
  <r>
    <n v="323"/>
    <n v="193938809"/>
    <d v="2019-02-22T00:00:00"/>
    <d v="1899-12-30T17:44:00"/>
    <x v="4"/>
    <n v="70"/>
    <n v="0"/>
    <s v="MULTI DWELL - APT BUILD"/>
    <b v="1"/>
    <s v="18-24"/>
    <s v="M"/>
    <s v="BLACK"/>
    <s v="&lt;18"/>
    <s v="M"/>
    <s v="BLACK"/>
    <n v="997703"/>
    <n v="171170"/>
    <n v="40.636496682000001"/>
    <n v="-73.951530001999899"/>
    <x v="5"/>
    <m/>
  </r>
  <r>
    <n v="324"/>
    <n v="193939357"/>
    <d v="2019-02-22T00:00:00"/>
    <d v="1899-12-30T17:03:00"/>
    <x v="4"/>
    <n v="67"/>
    <n v="0"/>
    <m/>
    <b v="1"/>
    <s v="18-24"/>
    <s v="M"/>
    <s v="BLACK"/>
    <s v="18-24"/>
    <s v="M"/>
    <s v="BLACK"/>
    <n v="1008498"/>
    <n v="176354"/>
    <n v="40.650702670000001"/>
    <n v="-73.912616778999904"/>
    <x v="5"/>
    <m/>
  </r>
  <r>
    <n v="325"/>
    <n v="193939358"/>
    <d v="2019-02-22T00:00:00"/>
    <d v="1899-12-30T15:30:00"/>
    <x v="0"/>
    <n v="101"/>
    <n v="0"/>
    <m/>
    <b v="0"/>
    <s v="&lt;18"/>
    <s v="M"/>
    <s v="BLACK"/>
    <s v="45-64"/>
    <s v="F"/>
    <s v="WHITE HISPANIC"/>
    <n v="1050837"/>
    <n v="157878"/>
    <n v="40.599772969999997"/>
    <n v="-73.760218754999897"/>
    <x v="5"/>
    <m/>
  </r>
  <r>
    <n v="326"/>
    <n v="193939358"/>
    <d v="2019-02-22T00:00:00"/>
    <d v="1899-12-30T15:30:00"/>
    <x v="0"/>
    <n v="101"/>
    <n v="0"/>
    <m/>
    <b v="0"/>
    <s v="&lt;18"/>
    <s v="M"/>
    <s v="BLACK"/>
    <s v="18-24"/>
    <s v="M"/>
    <s v="BLACK"/>
    <n v="1050837"/>
    <n v="157878"/>
    <n v="40.599772969999997"/>
    <n v="-73.760218754999897"/>
    <x v="5"/>
    <m/>
  </r>
  <r>
    <n v="327"/>
    <n v="193939356"/>
    <d v="2019-02-22T00:00:00"/>
    <d v="1899-12-30T05:51:00"/>
    <x v="0"/>
    <n v="109"/>
    <n v="0"/>
    <m/>
    <b v="0"/>
    <s v="25-44"/>
    <s v="M"/>
    <s v="ASIAN / PACIFIC ISLANDER"/>
    <s v="25-44"/>
    <s v="M"/>
    <s v="ASIAN / PACIFIC ISLANDER"/>
    <n v="1030152"/>
    <n v="213941"/>
    <n v="40.753784232000001"/>
    <n v="-73.834324296999895"/>
    <x v="5"/>
    <m/>
  </r>
  <r>
    <n v="328"/>
    <n v="193939353"/>
    <d v="2019-02-22T00:00:00"/>
    <d v="1899-12-30T04:11:00"/>
    <x v="3"/>
    <n v="46"/>
    <n v="0"/>
    <m/>
    <b v="0"/>
    <m/>
    <m/>
    <m/>
    <s v="45-64"/>
    <s v="M"/>
    <s v="BLACK"/>
    <n v="1010969"/>
    <n v="248351"/>
    <n v="40.848308994"/>
    <n v="-73.903425779999907"/>
    <x v="5"/>
    <m/>
  </r>
  <r>
    <n v="329"/>
    <n v="193779318"/>
    <d v="2019-02-19T00:00:00"/>
    <d v="1899-12-30T22:27:00"/>
    <x v="4"/>
    <n v="81"/>
    <n v="0"/>
    <s v="GROCERY/BODEGA"/>
    <b v="0"/>
    <s v="25-44"/>
    <s v="F"/>
    <s v="BLACK"/>
    <s v="45-64"/>
    <s v="M"/>
    <s v="BLACK"/>
    <n v="1005118"/>
    <n v="185998"/>
    <n v="40.677181918999999"/>
    <n v="-73.9247677299999"/>
    <x v="5"/>
    <m/>
  </r>
  <r>
    <n v="330"/>
    <n v="193779318"/>
    <d v="2019-02-19T00:00:00"/>
    <d v="1899-12-30T22:27:00"/>
    <x v="4"/>
    <n v="81"/>
    <n v="0"/>
    <s v="GROCERY/BODEGA"/>
    <b v="0"/>
    <s v="25-44"/>
    <s v="M"/>
    <s v="BLACK"/>
    <s v="45-64"/>
    <s v="M"/>
    <s v="BLACK"/>
    <n v="1005118"/>
    <n v="185998"/>
    <n v="40.677181918999999"/>
    <n v="-73.9247677299999"/>
    <x v="5"/>
    <m/>
  </r>
  <r>
    <n v="331"/>
    <n v="193733167"/>
    <d v="2019-02-18T00:00:00"/>
    <d v="1899-12-30T23:49:00"/>
    <x v="3"/>
    <n v="40"/>
    <n v="0"/>
    <m/>
    <b v="0"/>
    <m/>
    <m/>
    <m/>
    <s v="18-24"/>
    <s v="M"/>
    <s v="BLACK HISPANIC"/>
    <n v="1007951"/>
    <n v="238554"/>
    <n v="40.821427681999999"/>
    <n v="-73.914368931999903"/>
    <x v="5"/>
    <m/>
  </r>
  <r>
    <n v="332"/>
    <n v="193732895"/>
    <d v="2019-02-18T00:00:00"/>
    <d v="1899-12-30T18:16:00"/>
    <x v="3"/>
    <n v="47"/>
    <n v="0"/>
    <m/>
    <b v="0"/>
    <s v="45-64"/>
    <s v="M"/>
    <s v="BLACK"/>
    <s v="25-44"/>
    <s v="F"/>
    <s v="BLACK"/>
    <n v="1028857"/>
    <n v="263946"/>
    <n v="40.891040193999999"/>
    <n v="-73.838666006999901"/>
    <x v="5"/>
    <m/>
  </r>
  <r>
    <n v="333"/>
    <n v="193694862"/>
    <d v="2019-02-17T00:00:00"/>
    <d v="1899-12-30T14:08:00"/>
    <x v="4"/>
    <n v="63"/>
    <n v="0"/>
    <m/>
    <b v="0"/>
    <s v="18-24"/>
    <s v="M"/>
    <s v="BLACK"/>
    <s v="18-24"/>
    <s v="M"/>
    <s v="BLACK"/>
    <n v="1006878"/>
    <n v="169152"/>
    <n v="40.630939015999999"/>
    <n v="-73.918479065999904"/>
    <x v="5"/>
    <m/>
  </r>
  <r>
    <n v="334"/>
    <n v="193694863"/>
    <d v="2019-02-17T00:00:00"/>
    <d v="1899-12-30T03:00:00"/>
    <x v="0"/>
    <n v="114"/>
    <n v="2"/>
    <s v="MULTI DWELL - PUBLIC HOUS"/>
    <b v="0"/>
    <s v="18-24"/>
    <s v="M"/>
    <s v="BLACK"/>
    <s v="25-44"/>
    <s v="M"/>
    <s v="BLACK"/>
    <n v="999484"/>
    <n v="214810"/>
    <n v="40.756275434000003"/>
    <n v="-73.945014328999903"/>
    <x v="5"/>
    <m/>
  </r>
  <r>
    <n v="335"/>
    <n v="193694861"/>
    <d v="2019-02-16T00:00:00"/>
    <d v="1899-12-30T22:30:00"/>
    <x v="3"/>
    <n v="52"/>
    <n v="0"/>
    <m/>
    <b v="0"/>
    <s v="25-44"/>
    <s v="M"/>
    <s v="WHITE HISPANIC"/>
    <s v="25-44"/>
    <s v="M"/>
    <s v="BLACK HISPANIC"/>
    <n v="1015040"/>
    <n v="256807"/>
    <n v="40.871504899999998"/>
    <n v="-73.888672344999904"/>
    <x v="5"/>
    <m/>
  </r>
  <r>
    <n v="336"/>
    <n v="193602933"/>
    <d v="2019-02-14T00:00:00"/>
    <d v="1899-12-30T22:38:00"/>
    <x v="1"/>
    <n v="33"/>
    <n v="0"/>
    <m/>
    <b v="0"/>
    <s v="25-44"/>
    <s v="M"/>
    <s v="BLACK"/>
    <s v="25-44"/>
    <s v="M"/>
    <s v="BLACK"/>
    <n v="1000607"/>
    <n v="243285"/>
    <n v="40.834429577000002"/>
    <n v="-73.940891510999904"/>
    <x v="5"/>
    <m/>
  </r>
  <r>
    <n v="337"/>
    <n v="193517125"/>
    <d v="2019-02-12T00:00:00"/>
    <d v="1899-12-30T18:10:00"/>
    <x v="0"/>
    <n v="102"/>
    <n v="0"/>
    <m/>
    <b v="0"/>
    <s v="25-44"/>
    <s v="M"/>
    <s v="BLACK"/>
    <s v="UNKNOWN"/>
    <s v="M"/>
    <s v="UNKNOWN"/>
    <n v="1032234"/>
    <n v="192287"/>
    <n v="40.694338305000002"/>
    <n v="-73.826963999999904"/>
    <x v="5"/>
    <m/>
  </r>
  <r>
    <n v="338"/>
    <n v="193517125"/>
    <d v="2019-02-12T00:00:00"/>
    <d v="1899-12-30T18:10:00"/>
    <x v="0"/>
    <n v="102"/>
    <n v="0"/>
    <m/>
    <b v="1"/>
    <s v="25-44"/>
    <s v="M"/>
    <s v="BLACK"/>
    <s v="UNKNOWN"/>
    <s v="M"/>
    <s v="UNKNOWN"/>
    <n v="1032234"/>
    <n v="192287"/>
    <n v="40.694338305000002"/>
    <n v="-73.826963999999904"/>
    <x v="5"/>
    <m/>
  </r>
  <r>
    <n v="339"/>
    <n v="193517125"/>
    <d v="2019-02-12T00:00:00"/>
    <d v="1899-12-30T18:10:00"/>
    <x v="0"/>
    <n v="102"/>
    <n v="0"/>
    <m/>
    <b v="0"/>
    <s v="25-44"/>
    <s v="M"/>
    <s v="BLACK"/>
    <s v="UNKNOWN"/>
    <s v="M"/>
    <s v="WHITE"/>
    <n v="1032234"/>
    <n v="192287"/>
    <n v="40.694338305000002"/>
    <n v="-73.826963999999904"/>
    <x v="5"/>
    <m/>
  </r>
  <r>
    <n v="340"/>
    <n v="193517125"/>
    <d v="2019-02-12T00:00:00"/>
    <d v="1899-12-30T18:10:00"/>
    <x v="0"/>
    <n v="102"/>
    <n v="0"/>
    <m/>
    <b v="1"/>
    <s v="25-44"/>
    <s v="M"/>
    <s v="BLACK"/>
    <s v="UNKNOWN"/>
    <s v="M"/>
    <s v="WHITE"/>
    <n v="1032234"/>
    <n v="192287"/>
    <n v="40.694338305000002"/>
    <n v="-73.826963999999904"/>
    <x v="5"/>
    <m/>
  </r>
  <r>
    <n v="341"/>
    <n v="193509769"/>
    <d v="2019-02-12T00:00:00"/>
    <d v="1899-12-30T11:00:00"/>
    <x v="3"/>
    <n v="41"/>
    <n v="0"/>
    <m/>
    <b v="0"/>
    <m/>
    <m/>
    <m/>
    <s v="25-44"/>
    <s v="M"/>
    <s v="BLACK"/>
    <n v="1011837"/>
    <n v="239059"/>
    <n v="40.822802482"/>
    <n v="-73.900326616999905"/>
    <x v="5"/>
    <m/>
  </r>
  <r>
    <n v="342"/>
    <n v="193466266"/>
    <d v="2019-02-12T00:00:00"/>
    <d v="1899-12-30T02:34:00"/>
    <x v="0"/>
    <n v="109"/>
    <n v="0"/>
    <m/>
    <b v="1"/>
    <m/>
    <m/>
    <m/>
    <s v="25-44"/>
    <s v="M"/>
    <s v="ASIAN / PACIFIC ISLANDER"/>
    <n v="1030259"/>
    <n v="213170"/>
    <n v="40.751667480000002"/>
    <n v="-73.833943369999901"/>
    <x v="5"/>
    <m/>
  </r>
  <r>
    <n v="343"/>
    <n v="193462348"/>
    <d v="2019-02-11T00:00:00"/>
    <d v="1899-12-30T23:16:00"/>
    <x v="4"/>
    <n v="75"/>
    <n v="0"/>
    <s v="PVT HOUSE"/>
    <b v="0"/>
    <s v="25-44"/>
    <s v="M"/>
    <s v="ASIAN / PACIFIC ISLANDER"/>
    <s v="25-44"/>
    <s v="F"/>
    <s v="BLACK HISPANIC"/>
    <n v="1020078"/>
    <n v="185188"/>
    <n v="40.674910748000002"/>
    <n v="-73.870838017999901"/>
    <x v="5"/>
    <m/>
  </r>
  <r>
    <n v="344"/>
    <n v="193462347"/>
    <d v="2019-02-11T00:00:00"/>
    <d v="1899-12-30T08:50:00"/>
    <x v="4"/>
    <n v="75"/>
    <n v="0"/>
    <m/>
    <b v="0"/>
    <s v="&lt;18"/>
    <s v="M"/>
    <s v="BLACK"/>
    <s v="&lt;18"/>
    <s v="M"/>
    <s v="BLACK"/>
    <n v="1020930"/>
    <n v="185590"/>
    <n v="40.676010656999999"/>
    <n v="-73.867764290999901"/>
    <x v="5"/>
    <m/>
  </r>
  <r>
    <n v="345"/>
    <n v="193418291"/>
    <d v="2019-02-10T00:00:00"/>
    <d v="1899-12-30T10:52:00"/>
    <x v="3"/>
    <n v="42"/>
    <n v="0"/>
    <m/>
    <b v="0"/>
    <s v="25-44"/>
    <s v="M"/>
    <s v="BLACK"/>
    <s v="25-44"/>
    <s v="M"/>
    <s v="BLACK"/>
    <n v="1010697"/>
    <n v="241162"/>
    <n v="40.828578104000002"/>
    <n v="-73.904437268999899"/>
    <x v="5"/>
    <m/>
  </r>
  <r>
    <n v="346"/>
    <n v="193418290"/>
    <d v="2019-02-10T00:00:00"/>
    <d v="1899-12-30T04:40:00"/>
    <x v="1"/>
    <n v="34"/>
    <n v="0"/>
    <m/>
    <b v="0"/>
    <m/>
    <m/>
    <m/>
    <s v="25-44"/>
    <s v="M"/>
    <s v="BLACK HISPANIC"/>
    <n v="1007515"/>
    <n v="256198"/>
    <n v="40.869856423000002"/>
    <n v="-73.915882999999894"/>
    <x v="5"/>
    <m/>
  </r>
  <r>
    <n v="347"/>
    <n v="193418293"/>
    <d v="2019-02-09T00:00:00"/>
    <d v="1899-12-30T19:00:00"/>
    <x v="3"/>
    <n v="49"/>
    <n v="2"/>
    <s v="MULTI DWELL - PUBLIC HOUS"/>
    <b v="0"/>
    <m/>
    <m/>
    <m/>
    <s v="&lt;18"/>
    <s v="M"/>
    <s v="BLACK"/>
    <n v="1021316"/>
    <n v="253601"/>
    <n v="40.862681291999998"/>
    <n v="-73.865997629999896"/>
    <x v="5"/>
    <m/>
  </r>
  <r>
    <n v="348"/>
    <n v="193418294"/>
    <d v="2019-02-09T00:00:00"/>
    <d v="1899-12-30T02:00:00"/>
    <x v="1"/>
    <n v="23"/>
    <n v="0"/>
    <m/>
    <b v="0"/>
    <s v="18-24"/>
    <s v="M"/>
    <s v="BLACK"/>
    <s v="18-24"/>
    <s v="M"/>
    <s v="BLACK"/>
    <n v="998391"/>
    <n v="229756"/>
    <n v="40.797300086"/>
    <n v="-73.948928059999901"/>
    <x v="5"/>
    <m/>
  </r>
  <r>
    <n v="349"/>
    <n v="193417904"/>
    <d v="2019-02-08T00:00:00"/>
    <d v="1899-12-30T17:00:00"/>
    <x v="3"/>
    <n v="40"/>
    <n v="0"/>
    <m/>
    <b v="1"/>
    <s v="18-24"/>
    <s v="M"/>
    <s v="BLACK"/>
    <s v="18-24"/>
    <s v="M"/>
    <s v="BLACK"/>
    <n v="1010201"/>
    <n v="237368"/>
    <n v="40.818166124000001"/>
    <n v="-73.906244197999897"/>
    <x v="5"/>
    <m/>
  </r>
  <r>
    <n v="350"/>
    <n v="193417904"/>
    <d v="2019-02-08T00:00:00"/>
    <d v="1899-12-30T17:00:00"/>
    <x v="3"/>
    <n v="40"/>
    <n v="0"/>
    <m/>
    <b v="1"/>
    <s v="&lt;18"/>
    <s v="M"/>
    <s v="WHITE HISPANIC"/>
    <s v="18-24"/>
    <s v="M"/>
    <s v="BLACK"/>
    <n v="1010201"/>
    <n v="237368"/>
    <n v="40.818166124000001"/>
    <n v="-73.906244197999897"/>
    <x v="5"/>
    <m/>
  </r>
  <r>
    <n v="351"/>
    <n v="193267668"/>
    <d v="2019-02-06T00:00:00"/>
    <d v="1899-12-30T22:26:00"/>
    <x v="4"/>
    <n v="81"/>
    <n v="0"/>
    <m/>
    <b v="0"/>
    <m/>
    <m/>
    <m/>
    <s v="18-24"/>
    <s v="F"/>
    <s v="BLACK"/>
    <n v="1004228"/>
    <n v="186742"/>
    <n v="40.679226083000003"/>
    <n v="-73.927974167999906"/>
    <x v="5"/>
    <m/>
  </r>
  <r>
    <n v="352"/>
    <n v="193267668"/>
    <d v="2019-02-06T00:00:00"/>
    <d v="1899-12-30T22:26:00"/>
    <x v="4"/>
    <n v="81"/>
    <n v="0"/>
    <m/>
    <b v="1"/>
    <m/>
    <m/>
    <m/>
    <s v="18-24"/>
    <s v="F"/>
    <s v="BLACK"/>
    <n v="1004228"/>
    <n v="186742"/>
    <n v="40.679226083000003"/>
    <n v="-73.927974167999906"/>
    <x v="5"/>
    <m/>
  </r>
  <r>
    <n v="353"/>
    <n v="193267668"/>
    <d v="2019-02-06T00:00:00"/>
    <d v="1899-12-30T22:26:00"/>
    <x v="4"/>
    <n v="81"/>
    <n v="0"/>
    <m/>
    <b v="0"/>
    <m/>
    <m/>
    <m/>
    <s v="45-64"/>
    <s v="F"/>
    <s v="BLACK"/>
    <n v="1004228"/>
    <n v="186742"/>
    <n v="40.679226083000003"/>
    <n v="-73.927974167999906"/>
    <x v="5"/>
    <m/>
  </r>
  <r>
    <n v="354"/>
    <n v="193267668"/>
    <d v="2019-02-06T00:00:00"/>
    <d v="1899-12-30T22:26:00"/>
    <x v="4"/>
    <n v="81"/>
    <n v="0"/>
    <m/>
    <b v="1"/>
    <m/>
    <m/>
    <m/>
    <s v="45-64"/>
    <s v="F"/>
    <s v="BLACK"/>
    <n v="1004228"/>
    <n v="186742"/>
    <n v="40.679226083000003"/>
    <n v="-73.927974167999906"/>
    <x v="5"/>
    <m/>
  </r>
  <r>
    <n v="355"/>
    <n v="193267668"/>
    <d v="2019-02-06T00:00:00"/>
    <d v="1899-12-30T22:26:00"/>
    <x v="4"/>
    <n v="81"/>
    <n v="0"/>
    <m/>
    <b v="0"/>
    <m/>
    <m/>
    <m/>
    <s v="18-24"/>
    <s v="M"/>
    <s v="BLACK"/>
    <n v="1004228"/>
    <n v="186742"/>
    <n v="40.679226083000003"/>
    <n v="-73.927974167999906"/>
    <x v="5"/>
    <m/>
  </r>
  <r>
    <n v="356"/>
    <n v="193267668"/>
    <d v="2019-02-06T00:00:00"/>
    <d v="1899-12-30T22:26:00"/>
    <x v="4"/>
    <n v="81"/>
    <n v="0"/>
    <m/>
    <b v="1"/>
    <m/>
    <m/>
    <m/>
    <s v="18-24"/>
    <s v="M"/>
    <s v="BLACK"/>
    <n v="1004228"/>
    <n v="186742"/>
    <n v="40.679226083000003"/>
    <n v="-73.927974167999906"/>
    <x v="5"/>
    <m/>
  </r>
  <r>
    <n v="357"/>
    <n v="193226256"/>
    <d v="2019-02-06T00:00:00"/>
    <d v="1899-12-30T04:52:00"/>
    <x v="4"/>
    <n v="90"/>
    <n v="2"/>
    <s v="MULTI DWELL - PUBLIC HOUS"/>
    <b v="0"/>
    <s v="25-44"/>
    <s v="M"/>
    <s v="BLACK"/>
    <s v="25-44"/>
    <s v="M"/>
    <s v="BLACK HISPANIC"/>
    <n v="1001020"/>
    <n v="196400"/>
    <n v="40.705741719000002"/>
    <n v="-73.9395160199999"/>
    <x v="5"/>
    <m/>
  </r>
  <r>
    <n v="358"/>
    <n v="193214568"/>
    <d v="2019-02-05T00:00:00"/>
    <d v="1899-12-30T12:03:00"/>
    <x v="0"/>
    <n v="101"/>
    <n v="0"/>
    <m/>
    <b v="0"/>
    <s v="18-24"/>
    <s v="M"/>
    <s v="BLACK"/>
    <s v="25-44"/>
    <s v="M"/>
    <s v="WHITE HISPANIC"/>
    <n v="1051960"/>
    <n v="160392"/>
    <n v="40.606664854999998"/>
    <n v="-73.756149602999898"/>
    <x v="5"/>
    <m/>
  </r>
  <r>
    <n v="359"/>
    <n v="193162778"/>
    <d v="2019-02-04T00:00:00"/>
    <d v="1899-12-30T20:38:00"/>
    <x v="1"/>
    <n v="32"/>
    <n v="2"/>
    <s v="MULTI DWELL - PUBLIC HOUS"/>
    <b v="0"/>
    <m/>
    <m/>
    <m/>
    <s v="25-44"/>
    <s v="M"/>
    <s v="BLACK"/>
    <n v="998842"/>
    <n v="235649"/>
    <n v="40.813474014999997"/>
    <n v="-73.947286364999897"/>
    <x v="5"/>
    <m/>
  </r>
  <r>
    <n v="360"/>
    <n v="193160951"/>
    <d v="2019-02-04T00:00:00"/>
    <d v="1899-12-30T13:40:00"/>
    <x v="4"/>
    <n v="79"/>
    <n v="2"/>
    <s v="MULTI DWELL - PUBLIC HOUS"/>
    <b v="1"/>
    <m/>
    <m/>
    <m/>
    <s v="25-44"/>
    <s v="M"/>
    <s v="BLACK"/>
    <n v="998286"/>
    <n v="189885"/>
    <n v="40.687864316999999"/>
    <n v="-73.949390483999906"/>
    <x v="5"/>
    <m/>
  </r>
  <r>
    <n v="361"/>
    <n v="193160952"/>
    <d v="2019-02-04T00:00:00"/>
    <d v="1899-12-30T11:41:00"/>
    <x v="4"/>
    <n v="60"/>
    <n v="0"/>
    <m/>
    <b v="0"/>
    <s v="25-44"/>
    <s v="M"/>
    <s v="BLACK"/>
    <s v="45-64"/>
    <s v="F"/>
    <s v="BLACK"/>
    <n v="984147"/>
    <n v="150278"/>
    <n v="40.579162625000002"/>
    <n v="-74.000372231999904"/>
    <x v="5"/>
    <m/>
  </r>
  <r>
    <n v="362"/>
    <n v="193160952"/>
    <d v="2019-02-04T00:00:00"/>
    <d v="1899-12-30T11:41:00"/>
    <x v="4"/>
    <n v="60"/>
    <n v="0"/>
    <m/>
    <b v="1"/>
    <s v="25-44"/>
    <s v="M"/>
    <s v="BLACK"/>
    <s v="45-64"/>
    <s v="F"/>
    <s v="BLACK"/>
    <n v="984147"/>
    <n v="150278"/>
    <n v="40.579162625000002"/>
    <n v="-74.000372231999904"/>
    <x v="5"/>
    <m/>
  </r>
  <r>
    <n v="363"/>
    <n v="193160952"/>
    <d v="2019-02-04T00:00:00"/>
    <d v="1899-12-30T11:41:00"/>
    <x v="4"/>
    <n v="60"/>
    <n v="0"/>
    <m/>
    <b v="0"/>
    <s v="25-44"/>
    <s v="M"/>
    <s v="BLACK"/>
    <s v="45-64"/>
    <s v="M"/>
    <s v="BLACK"/>
    <n v="984147"/>
    <n v="150278"/>
    <n v="40.579162625000002"/>
    <n v="-74.000372231999904"/>
    <x v="5"/>
    <m/>
  </r>
  <r>
    <n v="364"/>
    <n v="193160952"/>
    <d v="2019-02-04T00:00:00"/>
    <d v="1899-12-30T11:41:00"/>
    <x v="4"/>
    <n v="60"/>
    <n v="0"/>
    <m/>
    <b v="1"/>
    <s v="25-44"/>
    <s v="M"/>
    <s v="BLACK"/>
    <s v="45-64"/>
    <s v="M"/>
    <s v="BLACK"/>
    <n v="984147"/>
    <n v="150278"/>
    <n v="40.579162625000002"/>
    <n v="-74.000372231999904"/>
    <x v="5"/>
    <m/>
  </r>
  <r>
    <n v="365"/>
    <n v="193118589"/>
    <d v="2019-02-03T00:00:00"/>
    <d v="1899-12-30T23:10:00"/>
    <x v="4"/>
    <n v="67"/>
    <n v="0"/>
    <m/>
    <b v="1"/>
    <m/>
    <m/>
    <m/>
    <s v="25-44"/>
    <s v="M"/>
    <s v="BLACK"/>
    <n v="1003612"/>
    <n v="172783"/>
    <n v="40.640913077"/>
    <n v="-73.9302351299999"/>
    <x v="5"/>
    <m/>
  </r>
  <r>
    <n v="366"/>
    <n v="193118591"/>
    <d v="2019-02-03T00:00:00"/>
    <d v="1899-12-30T12:43:00"/>
    <x v="0"/>
    <n v="115"/>
    <n v="1"/>
    <m/>
    <b v="1"/>
    <s v="18-24"/>
    <s v="M"/>
    <s v="WHITE HISPANIC"/>
    <s v="18-24"/>
    <s v="M"/>
    <s v="WHITE HISPANIC"/>
    <n v="1018475"/>
    <n v="211969"/>
    <n v="40.748424501999999"/>
    <n v="-73.876480842999896"/>
    <x v="5"/>
    <m/>
  </r>
  <r>
    <n v="367"/>
    <n v="193118591"/>
    <d v="2019-02-03T00:00:00"/>
    <d v="1899-12-30T12:43:00"/>
    <x v="0"/>
    <n v="115"/>
    <n v="1"/>
    <m/>
    <b v="1"/>
    <s v="25-44"/>
    <s v="M"/>
    <s v="WHITE HISPANIC"/>
    <s v="18-24"/>
    <s v="M"/>
    <s v="WHITE HISPANIC"/>
    <n v="1018475"/>
    <n v="211969"/>
    <n v="40.748424501999999"/>
    <n v="-73.876480842999896"/>
    <x v="5"/>
    <m/>
  </r>
  <r>
    <n v="368"/>
    <n v="193118596"/>
    <d v="2019-02-02T00:00:00"/>
    <d v="1899-12-30T19:40:00"/>
    <x v="1"/>
    <n v="23"/>
    <n v="0"/>
    <m/>
    <b v="0"/>
    <s v="18-24"/>
    <s v="M"/>
    <s v="WHITE HISPANIC"/>
    <s v="18-24"/>
    <s v="M"/>
    <s v="BLACK HISPANIC"/>
    <n v="999347"/>
    <n v="227795"/>
    <n v="40.791916090999997"/>
    <n v="-73.945479659999904"/>
    <x v="5"/>
    <m/>
  </r>
  <r>
    <n v="369"/>
    <n v="193118593"/>
    <d v="2019-02-02T00:00:00"/>
    <d v="1899-12-30T00:45:00"/>
    <x v="0"/>
    <n v="113"/>
    <n v="0"/>
    <s v="GROCERY/BODEGA"/>
    <b v="0"/>
    <s v="18-24"/>
    <s v="M"/>
    <s v="BLACK"/>
    <s v="25-44"/>
    <s v="M"/>
    <s v="ASIAN / PACIFIC ISLANDER"/>
    <n v="1040720"/>
    <n v="190569"/>
    <n v="40.689572726000002"/>
    <n v="-73.796376724999902"/>
    <x v="5"/>
    <m/>
  </r>
  <r>
    <n v="370"/>
    <n v="193118593"/>
    <d v="2019-02-02T00:00:00"/>
    <d v="1899-12-30T00:45:00"/>
    <x v="0"/>
    <n v="113"/>
    <n v="0"/>
    <s v="GROCERY/BODEGA"/>
    <b v="0"/>
    <s v="25-44"/>
    <s v="M"/>
    <s v="WHITE"/>
    <s v="25-44"/>
    <s v="M"/>
    <s v="ASIAN / PACIFIC ISLANDER"/>
    <n v="1040720"/>
    <n v="190569"/>
    <n v="40.689572726000002"/>
    <n v="-73.796376724999902"/>
    <x v="5"/>
    <m/>
  </r>
  <r>
    <n v="371"/>
    <n v="193118592"/>
    <d v="2019-02-01T00:00:00"/>
    <d v="1899-12-30T19:57:00"/>
    <x v="1"/>
    <n v="25"/>
    <n v="0"/>
    <m/>
    <b v="0"/>
    <s v="25-44"/>
    <s v="M"/>
    <s v="BLACK HISPANIC"/>
    <s v="25-44"/>
    <s v="M"/>
    <s v="WHITE HISPANIC"/>
    <n v="999826"/>
    <n v="230239"/>
    <n v="40.798623376999998"/>
    <n v="-73.943744116999895"/>
    <x v="5"/>
    <m/>
  </r>
  <r>
    <n v="372"/>
    <n v="193026088"/>
    <d v="2019-01-31T00:00:00"/>
    <d v="1899-12-30T18:45:00"/>
    <x v="0"/>
    <n v="105"/>
    <n v="0"/>
    <m/>
    <b v="0"/>
    <m/>
    <m/>
    <m/>
    <s v="25-44"/>
    <s v="M"/>
    <s v="BLACK"/>
    <n v="1052230"/>
    <n v="179775"/>
    <n v="40.659864814000002"/>
    <n v="-73.754981973999904"/>
    <x v="5"/>
    <m/>
  </r>
  <r>
    <n v="373"/>
    <n v="192978312"/>
    <d v="2019-01-31T00:00:00"/>
    <d v="1899-12-30T00:15:00"/>
    <x v="1"/>
    <n v="33"/>
    <n v="0"/>
    <m/>
    <b v="0"/>
    <m/>
    <m/>
    <m/>
    <s v="18-24"/>
    <s v="M"/>
    <s v="BLACK HISPANIC"/>
    <n v="1000038"/>
    <n v="243153"/>
    <n v="40.834068309999999"/>
    <n v="-73.942948039999905"/>
    <x v="5"/>
    <m/>
  </r>
  <r>
    <n v="374"/>
    <n v="192978312"/>
    <d v="2019-01-31T00:00:00"/>
    <d v="1899-12-30T00:15:00"/>
    <x v="1"/>
    <n v="33"/>
    <n v="0"/>
    <m/>
    <b v="1"/>
    <m/>
    <m/>
    <m/>
    <s v="18-24"/>
    <s v="M"/>
    <s v="BLACK HISPANIC"/>
    <n v="1000038"/>
    <n v="243153"/>
    <n v="40.834068309999999"/>
    <n v="-73.942948039999905"/>
    <x v="5"/>
    <m/>
  </r>
  <r>
    <n v="375"/>
    <n v="192978312"/>
    <d v="2019-01-31T00:00:00"/>
    <d v="1899-12-30T00:15:00"/>
    <x v="1"/>
    <n v="33"/>
    <n v="0"/>
    <m/>
    <b v="0"/>
    <m/>
    <m/>
    <m/>
    <s v="25-44"/>
    <s v="M"/>
    <s v="WHITE HISPANIC"/>
    <n v="1000038"/>
    <n v="243153"/>
    <n v="40.834068309999999"/>
    <n v="-73.942948039999905"/>
    <x v="5"/>
    <m/>
  </r>
  <r>
    <n v="376"/>
    <n v="192978312"/>
    <d v="2019-01-31T00:00:00"/>
    <d v="1899-12-30T00:15:00"/>
    <x v="1"/>
    <n v="33"/>
    <n v="0"/>
    <m/>
    <b v="1"/>
    <m/>
    <m/>
    <m/>
    <s v="25-44"/>
    <s v="M"/>
    <s v="WHITE HISPANIC"/>
    <n v="1000038"/>
    <n v="243153"/>
    <n v="40.834068309999999"/>
    <n v="-73.942948039999905"/>
    <x v="5"/>
    <m/>
  </r>
  <r>
    <n v="377"/>
    <n v="192974876"/>
    <d v="2019-01-30T00:00:00"/>
    <d v="1899-12-30T22:54:00"/>
    <x v="1"/>
    <n v="34"/>
    <n v="0"/>
    <m/>
    <b v="0"/>
    <m/>
    <m/>
    <m/>
    <s v="18-24"/>
    <s v="M"/>
    <s v="UNKNOWN"/>
    <n v="1003851"/>
    <n v="250093"/>
    <n v="40.853108935999998"/>
    <n v="-73.929148644999898"/>
    <x v="5"/>
    <m/>
  </r>
  <r>
    <n v="378"/>
    <n v="192974875"/>
    <d v="2019-01-30T00:00:00"/>
    <d v="1899-12-30T19:02:00"/>
    <x v="1"/>
    <n v="34"/>
    <n v="0"/>
    <m/>
    <b v="0"/>
    <m/>
    <m/>
    <m/>
    <s v="25-44"/>
    <s v="M"/>
    <s v="BLACK HISPANIC"/>
    <n v="1003738"/>
    <n v="254096"/>
    <n v="40.86409622"/>
    <n v="-73.929545474999898"/>
    <x v="5"/>
    <m/>
  </r>
  <r>
    <n v="379"/>
    <n v="192876454"/>
    <d v="2019-01-28T00:00:00"/>
    <d v="1899-12-30T20:36:00"/>
    <x v="3"/>
    <n v="43"/>
    <n v="0"/>
    <s v="GROCERY/BODEGA"/>
    <b v="0"/>
    <m/>
    <m/>
    <m/>
    <s v="&lt;18"/>
    <s v="M"/>
    <s v="BLACK"/>
    <n v="1023548"/>
    <n v="238402"/>
    <n v="40.820954868000001"/>
    <n v="-73.858017408999899"/>
    <x v="5"/>
    <m/>
  </r>
  <r>
    <n v="380"/>
    <n v="192876454"/>
    <d v="2019-01-28T00:00:00"/>
    <d v="1899-12-30T20:36:00"/>
    <x v="3"/>
    <n v="43"/>
    <n v="0"/>
    <s v="GROCERY/BODEGA"/>
    <b v="0"/>
    <m/>
    <m/>
    <m/>
    <s v="18-24"/>
    <s v="M"/>
    <s v="BLACK HISPANIC"/>
    <n v="1023548"/>
    <n v="238402"/>
    <n v="40.820954868000001"/>
    <n v="-73.858017408999899"/>
    <x v="5"/>
    <m/>
  </r>
  <r>
    <n v="381"/>
    <n v="192876037"/>
    <d v="2019-01-28T00:00:00"/>
    <d v="1899-12-30T03:14:00"/>
    <x v="1"/>
    <n v="34"/>
    <n v="0"/>
    <m/>
    <b v="0"/>
    <m/>
    <m/>
    <m/>
    <s v="25-44"/>
    <s v="M"/>
    <s v="BLACK"/>
    <n v="1006901"/>
    <n v="254647"/>
    <n v="40.865600997999998"/>
    <n v="-73.918108259999897"/>
    <x v="5"/>
    <m/>
  </r>
  <r>
    <n v="382"/>
    <n v="192834302"/>
    <d v="2019-01-27T00:00:00"/>
    <d v="1899-12-30T10:44:00"/>
    <x v="0"/>
    <n v="113"/>
    <n v="0"/>
    <m/>
    <b v="0"/>
    <s v="18-24"/>
    <s v="M"/>
    <s v="BLACK"/>
    <s v="18-24"/>
    <s v="M"/>
    <s v="BLACK"/>
    <n v="1045308"/>
    <n v="188293"/>
    <n v="40.683295184000002"/>
    <n v="-73.779853584999898"/>
    <x v="5"/>
    <m/>
  </r>
  <r>
    <n v="383"/>
    <n v="192834302"/>
    <d v="2019-01-27T00:00:00"/>
    <d v="1899-12-30T10:44:00"/>
    <x v="0"/>
    <n v="113"/>
    <n v="0"/>
    <m/>
    <b v="0"/>
    <s v="25-44"/>
    <s v="M"/>
    <s v="BLACK"/>
    <s v="18-24"/>
    <s v="M"/>
    <s v="BLACK"/>
    <n v="1045308"/>
    <n v="188293"/>
    <n v="40.683295184000002"/>
    <n v="-73.779853584999898"/>
    <x v="5"/>
    <m/>
  </r>
  <r>
    <n v="384"/>
    <n v="192834300"/>
    <d v="2019-01-26T00:00:00"/>
    <d v="1899-12-30T20:55:00"/>
    <x v="4"/>
    <n v="83"/>
    <n v="0"/>
    <m/>
    <b v="1"/>
    <s v="18-24"/>
    <s v="M"/>
    <s v="BLACK"/>
    <s v="18-24"/>
    <s v="M"/>
    <s v="BLACK"/>
    <n v="1007922"/>
    <n v="189765"/>
    <n v="40.687514419999999"/>
    <n v="-73.914645468999893"/>
    <x v="5"/>
    <m/>
  </r>
  <r>
    <n v="385"/>
    <n v="192834303"/>
    <d v="2019-01-26T00:00:00"/>
    <d v="1899-12-30T16:07:00"/>
    <x v="4"/>
    <n v="73"/>
    <n v="2"/>
    <s v="MULTI DWELL - PUBLIC HOUS"/>
    <b v="0"/>
    <s v="25-44"/>
    <s v="M"/>
    <s v="BLACK"/>
    <s v="18-24"/>
    <s v="M"/>
    <s v="BLACK HISPANIC"/>
    <n v="1008228"/>
    <n v="183789"/>
    <n v="40.671110833999997"/>
    <n v="-73.913563362999895"/>
    <x v="5"/>
    <m/>
  </r>
  <r>
    <n v="386"/>
    <n v="192834301"/>
    <d v="2019-01-25T00:00:00"/>
    <d v="1899-12-30T23:58:00"/>
    <x v="4"/>
    <n v="90"/>
    <n v="2"/>
    <s v="MULTI DWELL - PUBLIC HOUS"/>
    <b v="0"/>
    <s v="25-44"/>
    <s v="M"/>
    <s v="BLACK"/>
    <s v="25-44"/>
    <s v="M"/>
    <s v="WHITE HISPANIC"/>
    <n v="1001438"/>
    <n v="194908"/>
    <n v="40.701645726999999"/>
    <n v="-73.938012200999907"/>
    <x v="5"/>
    <m/>
  </r>
  <r>
    <n v="387"/>
    <n v="192834299"/>
    <d v="2019-01-25T00:00:00"/>
    <d v="1899-12-30T01:55:00"/>
    <x v="0"/>
    <n v="106"/>
    <n v="0"/>
    <m/>
    <b v="0"/>
    <s v="25-44"/>
    <s v="M"/>
    <s v="BLACK"/>
    <s v="45-64"/>
    <s v="F"/>
    <s v="ASIAN / PACIFIC ISLANDER"/>
    <n v="1033346"/>
    <n v="183414"/>
    <n v="40.669977885000002"/>
    <n v="-73.823018620999903"/>
    <x v="5"/>
    <m/>
  </r>
  <r>
    <n v="388"/>
    <n v="192699974"/>
    <d v="2019-01-24T00:00:00"/>
    <d v="1899-12-30T00:42:00"/>
    <x v="3"/>
    <n v="47"/>
    <n v="0"/>
    <m/>
    <b v="0"/>
    <s v="25-44"/>
    <s v="M"/>
    <s v="BLACK"/>
    <s v="25-44"/>
    <s v="M"/>
    <s v="BLACK"/>
    <n v="1021895"/>
    <n v="259481"/>
    <n v="40.878817626"/>
    <n v="-73.863871352999894"/>
    <x v="5"/>
    <m/>
  </r>
  <r>
    <n v="389"/>
    <n v="192582052"/>
    <d v="2019-01-21T00:00:00"/>
    <d v="1899-12-30T21:30:00"/>
    <x v="3"/>
    <n v="47"/>
    <n v="0"/>
    <m/>
    <b v="0"/>
    <m/>
    <m/>
    <m/>
    <s v="18-24"/>
    <s v="M"/>
    <s v="BLACK"/>
    <n v="1023388"/>
    <n v="256742"/>
    <n v="40.871293428999998"/>
    <n v="-73.858488444999907"/>
    <x v="5"/>
    <m/>
  </r>
  <r>
    <n v="390"/>
    <n v="192545751"/>
    <d v="2019-01-20T00:00:00"/>
    <d v="1899-12-30T15:10:00"/>
    <x v="3"/>
    <n v="41"/>
    <n v="0"/>
    <m/>
    <b v="0"/>
    <m/>
    <m/>
    <m/>
    <s v="25-44"/>
    <s v="M"/>
    <s v="WHITE HISPANIC"/>
    <n v="1013775"/>
    <n v="238190"/>
    <n v="40.820411059999998"/>
    <n v="-73.893328241999896"/>
    <x v="5"/>
    <m/>
  </r>
  <r>
    <n v="391"/>
    <n v="192545414"/>
    <d v="2019-01-19T00:00:00"/>
    <d v="1899-12-30T22:25:00"/>
    <x v="4"/>
    <n v="94"/>
    <n v="2"/>
    <s v="MULTI DWELL - PUBLIC HOUS"/>
    <b v="1"/>
    <m/>
    <m/>
    <m/>
    <s v="25-44"/>
    <s v="M"/>
    <s v="BLACK"/>
    <n v="1000940"/>
    <n v="201183"/>
    <n v="40.718870066000001"/>
    <n v="-73.939792703999899"/>
    <x v="5"/>
    <m/>
  </r>
  <r>
    <n v="392"/>
    <n v="192545747"/>
    <d v="2019-01-19T00:00:00"/>
    <d v="1899-12-30T19:30:00"/>
    <x v="1"/>
    <n v="23"/>
    <n v="0"/>
    <m/>
    <b v="0"/>
    <m/>
    <m/>
    <m/>
    <s v="&lt;18"/>
    <s v="M"/>
    <s v="WHITE HISPANIC"/>
    <n v="998811"/>
    <n v="229459"/>
    <n v="40.796484221"/>
    <n v="-73.947411779999896"/>
    <x v="5"/>
    <m/>
  </r>
  <r>
    <n v="393"/>
    <n v="192545750"/>
    <d v="2019-01-19T00:00:00"/>
    <d v="1899-12-30T14:36:00"/>
    <x v="3"/>
    <n v="43"/>
    <n v="0"/>
    <m/>
    <b v="0"/>
    <m/>
    <m/>
    <m/>
    <s v="25-44"/>
    <s v="M"/>
    <s v="BLACK"/>
    <n v="1017982"/>
    <n v="240268"/>
    <n v="40.826099513999999"/>
    <n v="-73.878118010999899"/>
    <x v="5"/>
    <m/>
  </r>
  <r>
    <n v="394"/>
    <n v="192545749"/>
    <d v="2019-01-19T00:00:00"/>
    <d v="1899-12-30T04:00:00"/>
    <x v="0"/>
    <n v="109"/>
    <n v="0"/>
    <m/>
    <b v="0"/>
    <m/>
    <m/>
    <m/>
    <s v="25-44"/>
    <s v="M"/>
    <s v="BLACK"/>
    <n v="1030092"/>
    <n v="220250"/>
    <n v="40.771101096999999"/>
    <n v="-73.834497835999898"/>
    <x v="5"/>
    <m/>
  </r>
  <r>
    <n v="395"/>
    <n v="192545749"/>
    <d v="2019-01-19T00:00:00"/>
    <d v="1899-12-30T04:00:00"/>
    <x v="0"/>
    <n v="109"/>
    <n v="0"/>
    <m/>
    <b v="1"/>
    <m/>
    <m/>
    <m/>
    <s v="25-44"/>
    <s v="M"/>
    <s v="BLACK"/>
    <n v="1030092"/>
    <n v="220250"/>
    <n v="40.771101096999999"/>
    <n v="-73.834497835999898"/>
    <x v="5"/>
    <m/>
  </r>
  <r>
    <n v="396"/>
    <n v="192545748"/>
    <d v="2019-01-19T00:00:00"/>
    <d v="1899-12-30T00:43:00"/>
    <x v="1"/>
    <n v="32"/>
    <n v="2"/>
    <s v="MULTI DWELL - PUBLIC HOUS"/>
    <b v="1"/>
    <m/>
    <m/>
    <m/>
    <s v="25-44"/>
    <s v="M"/>
    <s v="BLACK"/>
    <n v="1000001"/>
    <n v="238478"/>
    <n v="40.821236835999997"/>
    <n v="-73.943092721999903"/>
    <x v="5"/>
    <m/>
  </r>
  <r>
    <n v="397"/>
    <n v="192545746"/>
    <d v="2019-01-18T00:00:00"/>
    <d v="1899-12-30T18:32:00"/>
    <x v="3"/>
    <n v="40"/>
    <n v="0"/>
    <m/>
    <b v="0"/>
    <m/>
    <m/>
    <m/>
    <s v="45-64"/>
    <s v="M"/>
    <s v="BLACK HISPANIC"/>
    <n v="1006920"/>
    <n v="235434"/>
    <n v="40.812866866"/>
    <n v="-73.918104506999896"/>
    <x v="5"/>
    <m/>
  </r>
  <r>
    <n v="398"/>
    <n v="192440376"/>
    <d v="2019-01-17T00:00:00"/>
    <d v="1899-12-30T13:20:00"/>
    <x v="4"/>
    <n v="79"/>
    <n v="2"/>
    <s v="MULTI DWELL - PUBLIC HOUS"/>
    <b v="1"/>
    <m/>
    <m/>
    <m/>
    <s v="25-44"/>
    <s v="M"/>
    <s v="WHITE HISPANIC"/>
    <n v="995728"/>
    <n v="190315"/>
    <n v="40.689048255000003"/>
    <n v="-73.958613377999896"/>
    <x v="5"/>
    <m/>
  </r>
  <r>
    <n v="399"/>
    <n v="192455949"/>
    <d v="2019-01-17T00:00:00"/>
    <d v="1899-12-30T13:18:00"/>
    <x v="3"/>
    <n v="46"/>
    <n v="2"/>
    <m/>
    <b v="0"/>
    <s v="25-44"/>
    <s v="M"/>
    <s v="WHITE HISPANIC"/>
    <s v="&lt;18"/>
    <s v="M"/>
    <s v="WHITE HISPANIC"/>
    <n v="1012007"/>
    <n v="250172"/>
    <n v="40.853303895000003"/>
    <n v="-73.899666399999902"/>
    <x v="5"/>
    <m/>
  </r>
  <r>
    <n v="400"/>
    <n v="192301916"/>
    <d v="2019-01-14T00:00:00"/>
    <d v="1899-12-30T17:10:00"/>
    <x v="4"/>
    <n v="75"/>
    <n v="0"/>
    <m/>
    <b v="0"/>
    <s v="18-24"/>
    <s v="M"/>
    <s v="BLACK"/>
    <s v="18-24"/>
    <s v="M"/>
    <s v="BLACK"/>
    <n v="1017640"/>
    <n v="182557"/>
    <n v="40.667698778999998"/>
    <n v="-73.879640264999907"/>
    <x v="5"/>
    <m/>
  </r>
  <r>
    <n v="401"/>
    <n v="192301916"/>
    <d v="2019-01-14T00:00:00"/>
    <d v="1899-12-30T17:10:00"/>
    <x v="4"/>
    <n v="75"/>
    <n v="0"/>
    <m/>
    <b v="0"/>
    <s v="25-44"/>
    <s v="M"/>
    <s v="BLACK"/>
    <s v="18-24"/>
    <s v="M"/>
    <s v="BLACK"/>
    <n v="1017640"/>
    <n v="182557"/>
    <n v="40.667698778999998"/>
    <n v="-73.879640264999907"/>
    <x v="5"/>
    <m/>
  </r>
  <r>
    <n v="402"/>
    <n v="192301917"/>
    <d v="2019-01-14T00:00:00"/>
    <d v="1899-12-30T11:55:00"/>
    <x v="4"/>
    <n v="75"/>
    <n v="0"/>
    <s v="PVT HOUSE"/>
    <b v="0"/>
    <s v="45-64"/>
    <s v="F"/>
    <s v="BLACK"/>
    <s v="25-44"/>
    <s v="M"/>
    <s v="BLACK"/>
    <n v="1015806"/>
    <n v="183889"/>
    <n v="40.671361545000003"/>
    <n v="-73.886245056999897"/>
    <x v="5"/>
    <m/>
  </r>
  <r>
    <n v="403"/>
    <n v="192301917"/>
    <d v="2019-01-14T00:00:00"/>
    <d v="1899-12-30T11:55:00"/>
    <x v="4"/>
    <n v="75"/>
    <n v="0"/>
    <s v="PVT HOUSE"/>
    <b v="0"/>
    <s v="25-44"/>
    <s v="M"/>
    <s v="BLACK"/>
    <s v="25-44"/>
    <s v="M"/>
    <s v="BLACK"/>
    <n v="1015806"/>
    <n v="183889"/>
    <n v="40.671361545000003"/>
    <n v="-73.886245056999897"/>
    <x v="5"/>
    <m/>
  </r>
  <r>
    <n v="404"/>
    <n v="192258908"/>
    <d v="2019-01-13T00:00:00"/>
    <d v="1899-12-30T22:11:00"/>
    <x v="0"/>
    <n v="113"/>
    <n v="0"/>
    <m/>
    <b v="0"/>
    <m/>
    <m/>
    <m/>
    <s v="25-44"/>
    <s v="M"/>
    <s v="BLACK"/>
    <n v="1051144"/>
    <n v="193463"/>
    <n v="40.697443411000002"/>
    <n v="-73.758760342999906"/>
    <x v="5"/>
    <m/>
  </r>
  <r>
    <n v="405"/>
    <n v="192258908"/>
    <d v="2019-01-13T00:00:00"/>
    <d v="1899-12-30T22:11:00"/>
    <x v="0"/>
    <n v="113"/>
    <n v="0"/>
    <m/>
    <b v="1"/>
    <m/>
    <m/>
    <m/>
    <s v="25-44"/>
    <s v="M"/>
    <s v="BLACK"/>
    <n v="1051144"/>
    <n v="193463"/>
    <n v="40.697443411000002"/>
    <n v="-73.758760342999906"/>
    <x v="5"/>
    <m/>
  </r>
  <r>
    <n v="406"/>
    <n v="192259536"/>
    <d v="2019-01-13T00:00:00"/>
    <d v="1899-12-30T19:55:00"/>
    <x v="1"/>
    <n v="32"/>
    <n v="0"/>
    <m/>
    <b v="0"/>
    <m/>
    <m/>
    <m/>
    <s v="45-64"/>
    <s v="M"/>
    <s v="BLACK"/>
    <n v="1000486"/>
    <n v="235640"/>
    <n v="40.813446444999997"/>
    <n v="-73.941347270999898"/>
    <x v="5"/>
    <m/>
  </r>
  <r>
    <n v="407"/>
    <n v="192258906"/>
    <d v="2019-01-13T00:00:00"/>
    <d v="1899-12-30T13:35:00"/>
    <x v="4"/>
    <n v="77"/>
    <n v="2"/>
    <s v="MULTI DWELL - PUBLIC HOUS"/>
    <b v="1"/>
    <m/>
    <m/>
    <m/>
    <s v="25-44"/>
    <s v="M"/>
    <s v="BLACK"/>
    <n v="1004594"/>
    <n v="185427"/>
    <n v="40.675615872000002"/>
    <n v="-73.926658586999906"/>
    <x v="5"/>
    <m/>
  </r>
  <r>
    <n v="408"/>
    <n v="192259533"/>
    <d v="2019-01-13T00:00:00"/>
    <d v="1899-12-30T06:00:00"/>
    <x v="4"/>
    <n v="70"/>
    <n v="0"/>
    <m/>
    <b v="0"/>
    <m/>
    <m/>
    <m/>
    <s v="25-44"/>
    <s v="M"/>
    <s v="BLACK"/>
    <n v="996079"/>
    <n v="174395"/>
    <n v="40.645350934"/>
    <n v="-73.9573756529999"/>
    <x v="5"/>
    <m/>
  </r>
  <r>
    <n v="409"/>
    <n v="192258907"/>
    <d v="2019-01-13T00:00:00"/>
    <d v="1899-12-30T04:00:00"/>
    <x v="4"/>
    <n v="79"/>
    <n v="0"/>
    <m/>
    <b v="0"/>
    <m/>
    <m/>
    <m/>
    <s v="25-44"/>
    <s v="M"/>
    <s v="BLACK"/>
    <n v="998234"/>
    <n v="186890"/>
    <n v="40.679643806999998"/>
    <n v="-73.949584201999897"/>
    <x v="5"/>
    <m/>
  </r>
  <r>
    <n v="410"/>
    <n v="192259535"/>
    <d v="2019-01-12T00:00:00"/>
    <d v="1899-12-30T05:47:00"/>
    <x v="0"/>
    <n v="109"/>
    <n v="0"/>
    <s v="PVT HOUSE"/>
    <b v="0"/>
    <s v="18-24"/>
    <s v="M"/>
    <s v="WHITE"/>
    <s v="18-24"/>
    <s v="F"/>
    <s v="BLACK HISPANIC"/>
    <n v="1038778"/>
    <n v="216009"/>
    <n v="40.759411366000002"/>
    <n v="-73.803173224999895"/>
    <x v="5"/>
    <m/>
  </r>
  <r>
    <n v="411"/>
    <n v="192259537"/>
    <d v="2019-01-12T00:00:00"/>
    <d v="1899-12-30T05:24:00"/>
    <x v="4"/>
    <n v="79"/>
    <n v="0"/>
    <m/>
    <b v="0"/>
    <m/>
    <m/>
    <m/>
    <s v="25-44"/>
    <s v="F"/>
    <s v="BLACK"/>
    <n v="1001291"/>
    <n v="186474"/>
    <n v="40.678496625000001"/>
    <n v="-73.9385636949999"/>
    <x v="5"/>
    <m/>
  </r>
  <r>
    <n v="412"/>
    <n v="192259534"/>
    <d v="2019-01-11T00:00:00"/>
    <d v="1899-12-30T15:15:00"/>
    <x v="3"/>
    <n v="46"/>
    <n v="0"/>
    <s v="MULTI DWELL - APT BUILD"/>
    <b v="0"/>
    <m/>
    <m/>
    <m/>
    <s v="18-24"/>
    <s v="M"/>
    <s v="WHITE HISPANIC"/>
    <n v="1009356"/>
    <n v="247701"/>
    <n v="40.846529670000002"/>
    <n v="-73.909258388999902"/>
    <x v="5"/>
    <m/>
  </r>
  <r>
    <n v="413"/>
    <n v="192159800"/>
    <d v="2019-01-11T00:00:00"/>
    <d v="1899-12-30T01:30:00"/>
    <x v="4"/>
    <n v="69"/>
    <n v="2"/>
    <s v="MULTI DWELL - PUBLIC HOUS"/>
    <b v="0"/>
    <m/>
    <m/>
    <m/>
    <s v="25-44"/>
    <s v="M"/>
    <s v="BLACK"/>
    <n v="1012853"/>
    <n v="176538"/>
    <n v="40.651194715000003"/>
    <n v="-73.896921513999899"/>
    <x v="5"/>
    <m/>
  </r>
  <r>
    <n v="414"/>
    <n v="192059857"/>
    <d v="2019-01-09T00:00:00"/>
    <d v="1899-12-30T05:43:00"/>
    <x v="3"/>
    <n v="47"/>
    <n v="0"/>
    <m/>
    <b v="1"/>
    <s v="25-44"/>
    <s v="M"/>
    <s v="BLACK"/>
    <s v="25-44"/>
    <s v="M"/>
    <s v="BLACK"/>
    <n v="1024819"/>
    <n v="260118"/>
    <n v="40.880553036000002"/>
    <n v="-73.853293881999903"/>
    <x v="5"/>
    <m/>
  </r>
  <r>
    <n v="415"/>
    <n v="192049864"/>
    <d v="2019-01-08T00:00:00"/>
    <d v="1899-12-30T11:03:00"/>
    <x v="4"/>
    <n v="73"/>
    <n v="0"/>
    <m/>
    <b v="0"/>
    <m/>
    <m/>
    <m/>
    <s v="25-44"/>
    <s v="M"/>
    <s v="BLACK"/>
    <n v="1006411"/>
    <n v="182794"/>
    <n v="40.668384517"/>
    <n v="-73.9201167169999"/>
    <x v="5"/>
    <m/>
  </r>
  <r>
    <n v="416"/>
    <n v="191997175"/>
    <d v="2019-01-08T00:00:00"/>
    <d v="1899-12-30T00:32:00"/>
    <x v="3"/>
    <n v="42"/>
    <n v="0"/>
    <m/>
    <b v="0"/>
    <s v="18-24"/>
    <s v="M"/>
    <s v="BLACK"/>
    <s v="18-24"/>
    <s v="M"/>
    <s v="WHITE HISPANIC"/>
    <n v="1010106"/>
    <n v="241483"/>
    <n v="40.829460906000001"/>
    <n v="-73.906571561999897"/>
    <x v="5"/>
    <m/>
  </r>
  <r>
    <n v="417"/>
    <n v="191997175"/>
    <d v="2019-01-08T00:00:00"/>
    <d v="1899-12-30T00:32:00"/>
    <x v="3"/>
    <n v="42"/>
    <n v="0"/>
    <m/>
    <b v="0"/>
    <s v="18-24"/>
    <s v="M"/>
    <s v="WHITE HISPANIC"/>
    <s v="18-24"/>
    <s v="M"/>
    <s v="WHITE HISPANIC"/>
    <n v="1010106"/>
    <n v="241483"/>
    <n v="40.829460906000001"/>
    <n v="-73.906571561999897"/>
    <x v="5"/>
    <m/>
  </r>
  <r>
    <n v="418"/>
    <n v="193118595"/>
    <d v="2019-01-07T00:00:00"/>
    <d v="1899-12-30T19:30:00"/>
    <x v="0"/>
    <n v="107"/>
    <n v="0"/>
    <m/>
    <b v="0"/>
    <m/>
    <m/>
    <m/>
    <s v="25-44"/>
    <s v="M"/>
    <s v="BLACK"/>
    <n v="1034880"/>
    <n v="204404"/>
    <n v="40.727581782999998"/>
    <n v="-73.817331038999896"/>
    <x v="5"/>
    <m/>
  </r>
  <r>
    <n v="419"/>
    <n v="191995443"/>
    <d v="2019-01-07T00:00:00"/>
    <d v="1899-12-30T19:19:00"/>
    <x v="3"/>
    <n v="48"/>
    <n v="2"/>
    <s v="MULTI DWELL - PUBLIC HOUS"/>
    <b v="1"/>
    <s v="25-44"/>
    <s v="M"/>
    <s v="BLACK"/>
    <s v="25-44"/>
    <s v="M"/>
    <s v="BLACK"/>
    <n v="1017483"/>
    <n v="245763"/>
    <n v="40.841183585000003"/>
    <n v="-73.879893815999907"/>
    <x v="5"/>
    <m/>
  </r>
  <r>
    <n v="420"/>
    <n v="191951586"/>
    <d v="2019-01-06T00:00:00"/>
    <d v="1899-12-30T23:36:00"/>
    <x v="4"/>
    <n v="60"/>
    <n v="2"/>
    <s v="MULTI DWELL - PUBLIC HOUS"/>
    <b v="0"/>
    <m/>
    <m/>
    <m/>
    <s v="25-44"/>
    <s v="M"/>
    <s v="BLACK"/>
    <n v="986481"/>
    <n v="148626"/>
    <n v="40.574627929000002"/>
    <n v="-73.991970543999898"/>
    <x v="5"/>
    <m/>
  </r>
  <r>
    <n v="421"/>
    <n v="191951588"/>
    <d v="2019-01-06T00:00:00"/>
    <d v="1899-12-30T03:00:00"/>
    <x v="3"/>
    <n v="43"/>
    <n v="2"/>
    <s v="MULTI DWELL - PUBLIC HOUS"/>
    <b v="1"/>
    <m/>
    <m/>
    <m/>
    <s v="25-44"/>
    <s v="M"/>
    <s v="WHITE HISPANIC"/>
    <n v="1021283"/>
    <n v="238581"/>
    <n v="40.821455958000001"/>
    <n v="-73.866199873999904"/>
    <x v="5"/>
    <m/>
  </r>
  <r>
    <n v="422"/>
    <n v="191949900"/>
    <d v="2019-01-06T00:00:00"/>
    <d v="1899-12-30T02:46:00"/>
    <x v="3"/>
    <n v="41"/>
    <n v="0"/>
    <m/>
    <b v="0"/>
    <m/>
    <m/>
    <m/>
    <s v="45-64"/>
    <s v="M"/>
    <s v="BLACK HISPANIC"/>
    <n v="1013902"/>
    <n v="238673"/>
    <n v="40.821736332"/>
    <n v="-73.892867259999903"/>
    <x v="5"/>
    <m/>
  </r>
  <r>
    <n v="423"/>
    <n v="191951587"/>
    <d v="2019-01-05T00:00:00"/>
    <d v="1899-12-30T16:00:00"/>
    <x v="0"/>
    <n v="114"/>
    <n v="2"/>
    <s v="MULTI DWELL - PUBLIC HOUS"/>
    <b v="0"/>
    <m/>
    <m/>
    <m/>
    <s v="18-24"/>
    <s v="M"/>
    <s v="BLACK"/>
    <n v="1002652"/>
    <n v="215969"/>
    <n v="40.759450567000002"/>
    <n v="-73.933576266000003"/>
    <x v="5"/>
    <m/>
  </r>
  <r>
    <n v="424"/>
    <n v="191949902"/>
    <d v="2019-01-05T00:00:00"/>
    <d v="1899-12-30T01:50:00"/>
    <x v="3"/>
    <n v="43"/>
    <n v="0"/>
    <m/>
    <b v="0"/>
    <m/>
    <m/>
    <m/>
    <s v="45-64"/>
    <s v="M"/>
    <s v="BLACK"/>
    <n v="1025519"/>
    <n v="242145"/>
    <n v="40.831219337"/>
    <n v="-73.850873157999899"/>
    <x v="5"/>
    <m/>
  </r>
  <r>
    <n v="425"/>
    <n v="191951589"/>
    <d v="2019-01-05T00:00:00"/>
    <d v="1899-12-30T00:42:00"/>
    <x v="2"/>
    <n v="120"/>
    <n v="0"/>
    <m/>
    <b v="0"/>
    <m/>
    <m/>
    <m/>
    <s v="&lt;18"/>
    <s v="M"/>
    <s v="BLACK HISPANIC"/>
    <n v="951319"/>
    <n v="171306"/>
    <n v="40.636818967000004"/>
    <n v="-74.118653126999902"/>
    <x v="5"/>
    <m/>
  </r>
  <r>
    <n v="426"/>
    <n v="191949899"/>
    <d v="2019-01-04T00:00:00"/>
    <d v="1899-12-30T15:49:00"/>
    <x v="4"/>
    <n v="61"/>
    <n v="2"/>
    <m/>
    <b v="0"/>
    <s v="&lt;18"/>
    <s v="M"/>
    <s v="BLACK"/>
    <s v="&lt;18"/>
    <s v="M"/>
    <s v="BLACK"/>
    <n v="1000639"/>
    <n v="157279"/>
    <n v="40.598363825"/>
    <n v="-73.940985251999905"/>
    <x v="5"/>
    <m/>
  </r>
  <r>
    <n v="427"/>
    <n v="191853461"/>
    <d v="2019-01-04T00:00:00"/>
    <d v="1899-12-30T02:20:00"/>
    <x v="4"/>
    <n v="60"/>
    <n v="0"/>
    <s v="MULTI DWELL - APT BUILD"/>
    <b v="0"/>
    <s v="18-24"/>
    <s v="M"/>
    <s v="BLACK"/>
    <s v="45-64"/>
    <s v="M"/>
    <s v="BLACK"/>
    <n v="986229"/>
    <n v="148311"/>
    <n v="40.573763374999999"/>
    <n v="-73.992877756999903"/>
    <x v="5"/>
    <m/>
  </r>
  <r>
    <n v="428"/>
    <n v="191851038"/>
    <d v="2019-01-03T00:00:00"/>
    <d v="1899-12-30T23:00:00"/>
    <x v="2"/>
    <n v="121"/>
    <n v="0"/>
    <m/>
    <b v="0"/>
    <m/>
    <m/>
    <m/>
    <s v="18-24"/>
    <s v="M"/>
    <s v="BLACK"/>
    <n v="939054"/>
    <n v="166916"/>
    <n v="40.624715270000003"/>
    <n v="-74.162814914999899"/>
    <x v="5"/>
    <m/>
  </r>
  <r>
    <n v="429"/>
    <n v="191851037"/>
    <d v="2019-01-03T00:00:00"/>
    <d v="1899-12-30T21:00:00"/>
    <x v="3"/>
    <n v="49"/>
    <n v="0"/>
    <m/>
    <b v="0"/>
    <m/>
    <m/>
    <m/>
    <s v="25-44"/>
    <s v="M"/>
    <s v="BLACK"/>
    <n v="1024472"/>
    <n v="256716"/>
    <n v="40.871217194000003"/>
    <n v="-73.854569141999903"/>
    <x v="5"/>
    <m/>
  </r>
  <r>
    <n v="430"/>
    <n v="191790873"/>
    <d v="2019-01-02T00:00:00"/>
    <d v="1899-12-30T13:34:00"/>
    <x v="4"/>
    <n v="79"/>
    <n v="2"/>
    <s v="MULTI DWELL - PUBLIC HOUS"/>
    <b v="0"/>
    <m/>
    <m/>
    <m/>
    <s v="25-44"/>
    <s v="M"/>
    <s v="WHITE HISPANIC"/>
    <n v="999653"/>
    <n v="193642"/>
    <n v="40.698174139999999"/>
    <n v="-73.944452771999906"/>
    <x v="5"/>
    <m/>
  </r>
  <r>
    <n v="431"/>
    <n v="191739125"/>
    <d v="2019-01-01T00:00:00"/>
    <d v="1899-12-30T05:40:00"/>
    <x v="4"/>
    <n v="88"/>
    <n v="2"/>
    <s v="MULTI DWELL - PUBLIC HOUS"/>
    <b v="0"/>
    <m/>
    <m/>
    <m/>
    <s v="18-24"/>
    <s v="M"/>
    <s v="BLACK"/>
    <n v="991148"/>
    <n v="192533"/>
    <n v="40.695140907999999"/>
    <n v="-73.975125946999995"/>
    <x v="5"/>
    <m/>
  </r>
  <r>
    <n v="432"/>
    <n v="191709964"/>
    <d v="2019-01-01T00:00:00"/>
    <d v="1899-12-30T04:26:00"/>
    <x v="4"/>
    <n v="75"/>
    <n v="2"/>
    <s v="MULTI DWELL - PUBLIC HOUS"/>
    <b v="1"/>
    <m/>
    <m/>
    <m/>
    <s v="25-44"/>
    <s v="M"/>
    <s v="BLACK"/>
    <n v="1021382"/>
    <n v="181825"/>
    <n v="40.665674699999997"/>
    <n v="-73.866155502999902"/>
    <x v="5"/>
    <m/>
  </r>
  <r>
    <n v="433"/>
    <n v="191739126"/>
    <d v="2019-01-01T00:00:00"/>
    <d v="1899-12-30T02:19:00"/>
    <x v="3"/>
    <n v="46"/>
    <n v="2"/>
    <s v="MULTI DWELL - APT BUILD"/>
    <b v="0"/>
    <s v="25-44"/>
    <s v="M"/>
    <s v="BLACK HISPANIC"/>
    <s v="25-44"/>
    <s v="M"/>
    <s v="BLACK"/>
    <n v="1013072"/>
    <n v="251276"/>
    <n v="40.856330632999999"/>
    <n v="-73.895811930999898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n v="1"/>
    <n v="199134397"/>
    <d v="2019-06-30T00:00:00"/>
    <d v="1899-12-30T21:35:00"/>
    <s v="QUEENS"/>
    <n v="101"/>
    <n v="0"/>
    <m/>
    <b v="0"/>
    <m/>
    <m/>
    <m/>
    <s v="25-44"/>
    <s v="M"/>
    <s v="WHITE HISPANIC"/>
    <n v="1051810"/>
    <n v="158386"/>
    <n v="40.601159957999997"/>
    <n v="-73.756709876999906"/>
    <x v="0"/>
    <n v="71"/>
    <x v="0"/>
    <n v="37"/>
  </r>
  <r>
    <n v="2"/>
    <n v="199134405"/>
    <d v="2019-06-30T00:00:00"/>
    <d v="1899-12-30T04:24:00"/>
    <s v="MANHATTAN"/>
    <n v="10"/>
    <n v="2"/>
    <s v="MULTI DWELL - PUBLIC HOUS"/>
    <b v="0"/>
    <s v="25-44"/>
    <s v="M"/>
    <s v="BLACK"/>
    <s v="25-44"/>
    <s v="F"/>
    <s v="BLACK"/>
    <n v="982756"/>
    <n v="210140"/>
    <n v="40.743470455000001"/>
    <n v="-74.005393003999899"/>
    <x v="0"/>
    <m/>
    <x v="1"/>
    <n v="5"/>
  </r>
  <r>
    <n v="3"/>
    <n v="199134404"/>
    <d v="2019-06-30T00:00:00"/>
    <d v="1899-12-30T03:33:00"/>
    <s v="STATEN ISLAND"/>
    <n v="120"/>
    <n v="0"/>
    <m/>
    <b v="0"/>
    <m/>
    <m/>
    <m/>
    <s v="18-24"/>
    <s v="M"/>
    <s v="BLACK"/>
    <n v="961586"/>
    <n v="167100"/>
    <n v="40.625306610999999"/>
    <n v="-74.081646623999902"/>
    <x v="0"/>
    <m/>
    <x v="2"/>
    <n v="13"/>
  </r>
  <r>
    <n v="4"/>
    <n v="199134399"/>
    <d v="2019-06-30T00:00:00"/>
    <d v="1899-12-30T01:20:00"/>
    <s v="BRONX"/>
    <n v="41"/>
    <n v="0"/>
    <s v="MULTI DWELL - APT BUILD"/>
    <b v="1"/>
    <s v="18-24"/>
    <s v="M"/>
    <s v="BLACK"/>
    <s v="18-24"/>
    <s v="M"/>
    <s v="WHITE HISPANIC"/>
    <n v="1011581"/>
    <n v="235322"/>
    <n v="40.812546267000002"/>
    <n v="-73.901266789999895"/>
    <x v="0"/>
    <m/>
    <x v="3"/>
    <n v="4"/>
  </r>
  <r>
    <n v="5"/>
    <n v="199134403"/>
    <d v="2019-06-29T00:00:00"/>
    <d v="1899-12-30T18:39:00"/>
    <s v="BROOKLYN"/>
    <n v="83"/>
    <n v="0"/>
    <m/>
    <b v="0"/>
    <s v="45-64"/>
    <s v="M"/>
    <s v="BLACK"/>
    <s v="25-44"/>
    <s v="M"/>
    <s v="BLACK"/>
    <n v="1003824"/>
    <n v="192762"/>
    <n v="40.695750502999999"/>
    <n v="-73.929413231999902"/>
    <x v="0"/>
    <m/>
    <x v="4"/>
    <n v="7"/>
  </r>
  <r>
    <n v="6"/>
    <n v="199134401"/>
    <d v="2019-06-29T00:00:00"/>
    <d v="1899-12-30T06:00:00"/>
    <s v="BROOKLYN"/>
    <n v="70"/>
    <n v="0"/>
    <m/>
    <b v="0"/>
    <s v="18-24"/>
    <s v="M"/>
    <s v="WHITE HISPANIC"/>
    <s v="18-24"/>
    <s v="M"/>
    <s v="WHITE"/>
    <n v="996021"/>
    <n v="167201"/>
    <n v="40.625605010000001"/>
    <n v="-73.957597202999906"/>
    <x v="0"/>
    <m/>
    <x v="5"/>
    <n v="5"/>
  </r>
  <r>
    <n v="7"/>
    <n v="199134406"/>
    <d v="2019-06-29T00:00:00"/>
    <d v="1899-12-30T05:48:00"/>
    <s v="BROOKLYN"/>
    <n v="69"/>
    <n v="0"/>
    <s v="PVT HOUSE"/>
    <b v="0"/>
    <m/>
    <m/>
    <m/>
    <s v="25-44"/>
    <s v="F"/>
    <s v="BLACK"/>
    <n v="1013573"/>
    <n v="170157"/>
    <n v="40.633677894999998"/>
    <n v="-73.894354501999899"/>
    <x v="1"/>
    <m/>
    <x v="6"/>
    <m/>
  </r>
  <r>
    <n v="8"/>
    <n v="199134406"/>
    <d v="2019-06-29T00:00:00"/>
    <d v="1899-12-30T05:48:00"/>
    <s v="BROOKLYN"/>
    <n v="69"/>
    <n v="0"/>
    <s v="PVT HOUSE"/>
    <b v="0"/>
    <m/>
    <m/>
    <m/>
    <s v="25-44"/>
    <s v="M"/>
    <s v="BLACK"/>
    <n v="1013573"/>
    <n v="170157"/>
    <n v="40.633677894999998"/>
    <n v="-73.894354501999899"/>
    <x v="2"/>
    <n v="167"/>
    <x v="0"/>
    <n v="140"/>
  </r>
  <r>
    <n v="9"/>
    <n v="199134398"/>
    <d v="2019-06-28T00:00:00"/>
    <d v="1899-12-30T17:35:00"/>
    <s v="BROOKLYN"/>
    <n v="73"/>
    <n v="0"/>
    <s v="MULTI DWELL - APT BUILD"/>
    <b v="0"/>
    <s v="18-24"/>
    <s v="M"/>
    <s v="BLACK"/>
    <s v="25-44"/>
    <s v="F"/>
    <s v="BLACK"/>
    <n v="1008228"/>
    <n v="183789"/>
    <n v="40.671110833999997"/>
    <n v="-73.913563362999895"/>
    <x v="2"/>
    <m/>
    <x v="1"/>
    <n v="4"/>
  </r>
  <r>
    <n v="10"/>
    <n v="199134398"/>
    <d v="2019-06-28T00:00:00"/>
    <d v="1899-12-30T17:35:00"/>
    <s v="BROOKLYN"/>
    <n v="73"/>
    <n v="0"/>
    <s v="MULTI DWELL - APT BUILD"/>
    <b v="0"/>
    <s v="18-24"/>
    <s v="M"/>
    <s v="BLACK"/>
    <s v="25-44"/>
    <s v="M"/>
    <s v="BLACK"/>
    <n v="1008228"/>
    <n v="183789"/>
    <n v="40.671110833999997"/>
    <n v="-73.913563362999895"/>
    <x v="2"/>
    <m/>
    <x v="2"/>
    <n v="16"/>
  </r>
  <r>
    <n v="11"/>
    <n v="199134402"/>
    <d v="2019-06-28T00:00:00"/>
    <d v="1899-12-30T12:34:00"/>
    <s v="BROOKLYN"/>
    <n v="72"/>
    <n v="0"/>
    <s v="MULTI DWELL - APT BUILD"/>
    <b v="1"/>
    <s v="25-44"/>
    <s v="M"/>
    <s v="ASIAN / PACIFIC ISLANDER"/>
    <s v="45-64"/>
    <s v="M"/>
    <s v="ASIAN / PACIFIC ISLANDER"/>
    <n v="982753"/>
    <n v="172890"/>
    <n v="40.641227804000003"/>
    <n v="-74.005395546999907"/>
    <x v="2"/>
    <m/>
    <x v="3"/>
    <n v="6"/>
  </r>
  <r>
    <n v="12"/>
    <n v="199134400"/>
    <d v="2019-06-28T00:00:00"/>
    <d v="1899-12-30T04:30:00"/>
    <s v="QUEENS"/>
    <n v="110"/>
    <n v="0"/>
    <m/>
    <b v="0"/>
    <m/>
    <m/>
    <m/>
    <s v="25-44"/>
    <s v="M"/>
    <s v="BLACK"/>
    <n v="1021509"/>
    <n v="208334"/>
    <n v="40.738435082000002"/>
    <n v="-73.865551059999902"/>
    <x v="2"/>
    <m/>
    <x v="4"/>
    <n v="1"/>
  </r>
  <r>
    <n v="13"/>
    <n v="199061351"/>
    <d v="2019-06-28T00:00:00"/>
    <d v="1899-12-30T00:26:00"/>
    <s v="BROOKLYN"/>
    <n v="83"/>
    <n v="0"/>
    <m/>
    <b v="0"/>
    <m/>
    <m/>
    <m/>
    <s v="&lt;18"/>
    <s v="M"/>
    <s v="WHITE HISPANIC"/>
    <n v="1003823"/>
    <n v="194497"/>
    <n v="40.700512676000002"/>
    <n v="-73.929411796999901"/>
    <x v="2"/>
    <m/>
    <x v="5"/>
    <n v="0"/>
  </r>
  <r>
    <n v="14"/>
    <n v="199052835"/>
    <d v="2019-06-28T00:00:00"/>
    <d v="1899-12-30T00:25:00"/>
    <s v="BRONX"/>
    <n v="42"/>
    <n v="2"/>
    <s v="MULTI DWELL - PUBLIC HOUS"/>
    <b v="1"/>
    <m/>
    <m/>
    <m/>
    <s v="25-44"/>
    <s v="M"/>
    <s v="BLACK"/>
    <n v="1009394"/>
    <n v="242828"/>
    <n v="40.833154598999997"/>
    <n v="-73.909139310999905"/>
    <x v="1"/>
    <m/>
    <x v="6"/>
    <m/>
  </r>
  <r>
    <n v="15"/>
    <n v="199046249"/>
    <d v="2019-06-27T00:00:00"/>
    <d v="1899-12-30T21:02:00"/>
    <s v="QUEENS"/>
    <n v="101"/>
    <n v="0"/>
    <m/>
    <b v="0"/>
    <s v="25-44"/>
    <s v="M"/>
    <s v="WHITE HISPANIC"/>
    <s v="25-44"/>
    <s v="M"/>
    <s v="WHITE HISPANIC"/>
    <n v="1053917"/>
    <n v="159316"/>
    <n v="40.603696296999999"/>
    <n v="-73.749112768999893"/>
    <x v="3"/>
    <n v="114"/>
    <x v="0"/>
    <n v="72"/>
  </r>
  <r>
    <n v="16"/>
    <n v="199046250"/>
    <d v="2019-06-27T00:00:00"/>
    <d v="1899-12-30T01:00:00"/>
    <s v="BRONX"/>
    <n v="52"/>
    <n v="0"/>
    <m/>
    <b v="0"/>
    <m/>
    <m/>
    <m/>
    <s v="18-24"/>
    <s v="M"/>
    <s v="BLACK HISPANIC"/>
    <n v="1009309"/>
    <n v="252307"/>
    <n v="40.8591719"/>
    <n v="-73.909411049999903"/>
    <x v="3"/>
    <m/>
    <x v="1"/>
    <n v="2"/>
  </r>
  <r>
    <n v="17"/>
    <n v="199046251"/>
    <d v="2019-06-27T00:00:00"/>
    <d v="1899-12-30T00:15:00"/>
    <s v="BRONX"/>
    <n v="46"/>
    <n v="0"/>
    <m/>
    <b v="0"/>
    <m/>
    <m/>
    <m/>
    <s v="25-44"/>
    <s v="M"/>
    <s v="BLACK"/>
    <n v="1005725"/>
    <n v="249742"/>
    <n v="40.852141187000001"/>
    <n v="-73.922375721999899"/>
    <x v="3"/>
    <m/>
    <x v="2"/>
    <n v="21"/>
  </r>
  <r>
    <n v="18"/>
    <n v="198998743"/>
    <d v="2019-06-26T00:00:00"/>
    <d v="1899-12-30T20:45:00"/>
    <s v="BROOKLYN"/>
    <n v="81"/>
    <n v="0"/>
    <m/>
    <b v="0"/>
    <s v="&lt;18"/>
    <s v="M"/>
    <s v="BLACK"/>
    <s v="&lt;18"/>
    <s v="M"/>
    <s v="BLACK"/>
    <n v="1004471"/>
    <n v="187274"/>
    <n v="40.680685750000002"/>
    <n v="-73.927096476999907"/>
    <x v="3"/>
    <m/>
    <x v="3"/>
    <n v="19"/>
  </r>
  <r>
    <n v="19"/>
    <n v="198998742"/>
    <d v="2019-06-26T00:00:00"/>
    <d v="1899-12-30T00:36:00"/>
    <s v="QUEENS"/>
    <n v="114"/>
    <n v="2"/>
    <s v="MULTI DWELL - PUBLIC HOUS"/>
    <b v="0"/>
    <s v="18-24"/>
    <s v="M"/>
    <s v="BLACK"/>
    <s v="25-44"/>
    <s v="M"/>
    <s v="UNKNOWN"/>
    <n v="1009077"/>
    <n v="214329"/>
    <n v="40.754933481000002"/>
    <n v="-73.910390192999898"/>
    <x v="3"/>
    <m/>
    <x v="4"/>
    <n v="0"/>
  </r>
  <r>
    <n v="20"/>
    <n v="198948496"/>
    <d v="2019-06-25T00:00:00"/>
    <d v="1899-12-30T22:24:00"/>
    <s v="BROOKLYN"/>
    <n v="81"/>
    <n v="0"/>
    <s v="PVT HOUSE"/>
    <b v="0"/>
    <m/>
    <m/>
    <m/>
    <s v="18-24"/>
    <s v="M"/>
    <s v="BLACK"/>
    <n v="1006938"/>
    <n v="187372"/>
    <n v="40.680948759000003"/>
    <n v="-73.918201608999894"/>
    <x v="3"/>
    <m/>
    <x v="5"/>
    <n v="0"/>
  </r>
  <r>
    <n v="21"/>
    <n v="198948498"/>
    <d v="2019-06-25T00:00:00"/>
    <d v="1899-12-30T16:48:00"/>
    <s v="QUEENS"/>
    <n v="108"/>
    <n v="0"/>
    <s v="PVT HOUSE"/>
    <b v="0"/>
    <s v="65+"/>
    <s v="M"/>
    <s v="UNKNOWN"/>
    <s v="45-64"/>
    <s v="F"/>
    <s v="WHITE"/>
    <n v="1009241"/>
    <n v="212324"/>
    <n v="40.749429804000002"/>
    <n v="-73.909805698999904"/>
    <x v="1"/>
    <m/>
    <x v="6"/>
    <m/>
  </r>
  <r>
    <n v="22"/>
    <n v="198948497"/>
    <d v="2019-06-25T00:00:00"/>
    <d v="1899-12-30T02:55:00"/>
    <s v="BRONX"/>
    <n v="42"/>
    <n v="0"/>
    <m/>
    <b v="0"/>
    <s v="18-24"/>
    <s v="M"/>
    <s v="UNKNOWN"/>
    <s v="25-44"/>
    <s v="M"/>
    <s v="BLACK HISPANIC"/>
    <n v="1013492"/>
    <n v="243405"/>
    <n v="40.834725679999998"/>
    <n v="-73.894327985999894"/>
    <x v="4"/>
    <n v="72"/>
    <x v="0"/>
    <n v="47"/>
  </r>
  <r>
    <n v="23"/>
    <n v="198948495"/>
    <d v="2019-06-25T00:00:00"/>
    <d v="1899-12-30T01:20:00"/>
    <s v="QUEENS"/>
    <n v="109"/>
    <n v="0"/>
    <m/>
    <b v="0"/>
    <s v="&lt;18"/>
    <s v="M"/>
    <s v="ASIAN / PACIFIC ISLANDER"/>
    <s v="18-24"/>
    <s v="M"/>
    <s v="UNKNOWN"/>
    <n v="1032807"/>
    <n v="217854"/>
    <n v="40.764510215000001"/>
    <n v="-73.824713191999905"/>
    <x v="4"/>
    <m/>
    <x v="1"/>
    <n v="0"/>
  </r>
  <r>
    <n v="24"/>
    <n v="198948494"/>
    <d v="2019-06-25T00:00:00"/>
    <d v="1899-12-30T00:01:00"/>
    <s v="BRONX"/>
    <n v="48"/>
    <n v="0"/>
    <m/>
    <b v="0"/>
    <m/>
    <m/>
    <m/>
    <s v="25-44"/>
    <s v="M"/>
    <s v="BLACK"/>
    <n v="1014015"/>
    <n v="251634"/>
    <n v="40.857310106"/>
    <n v="-73.892401465999896"/>
    <x v="4"/>
    <m/>
    <x v="2"/>
    <n v="13"/>
  </r>
  <r>
    <n v="25"/>
    <n v="198900605"/>
    <d v="2019-06-24T00:00:00"/>
    <d v="1899-12-30T18:55:00"/>
    <s v="MANHATTAN"/>
    <n v="32"/>
    <n v="0"/>
    <s v="GROCERY/BODEGA"/>
    <b v="1"/>
    <m/>
    <m/>
    <m/>
    <s v="25-44"/>
    <s v="M"/>
    <s v="BLACK"/>
    <n v="1000928"/>
    <n v="236480"/>
    <n v="40.815751186"/>
    <n v="-73.939748414999897"/>
    <x v="4"/>
    <m/>
    <x v="3"/>
    <n v="10"/>
  </r>
  <r>
    <n v="26"/>
    <n v="198900606"/>
    <d v="2019-06-24T00:00:00"/>
    <d v="1899-12-30T02:49:00"/>
    <s v="BRONX"/>
    <n v="41"/>
    <n v="0"/>
    <m/>
    <b v="0"/>
    <m/>
    <m/>
    <m/>
    <s v="25-44"/>
    <s v="M"/>
    <s v="BLACK"/>
    <n v="1014135"/>
    <n v="236990"/>
    <n v="40.817116188999996"/>
    <n v="-73.892032914999902"/>
    <x v="4"/>
    <m/>
    <x v="4"/>
    <n v="0"/>
  </r>
  <r>
    <n v="27"/>
    <n v="198900607"/>
    <d v="2019-06-24T00:00:00"/>
    <d v="1899-12-30T00:05:00"/>
    <s v="BROOKLYN"/>
    <n v="60"/>
    <n v="0"/>
    <m/>
    <b v="0"/>
    <m/>
    <m/>
    <m/>
    <s v="18-24"/>
    <s v="M"/>
    <s v="BLACK"/>
    <n v="985897"/>
    <n v="148507"/>
    <n v="40.574301425000002"/>
    <n v="-73.994072788999901"/>
    <x v="4"/>
    <m/>
    <x v="5"/>
    <n v="2"/>
  </r>
  <r>
    <n v="28"/>
    <n v="198858232"/>
    <d v="2019-06-23T00:00:00"/>
    <d v="1899-12-30T23:08:00"/>
    <s v="BRONX"/>
    <n v="43"/>
    <n v="0"/>
    <m/>
    <b v="0"/>
    <s v="25-44"/>
    <s v="M"/>
    <s v="BLACK"/>
    <s v="25-44"/>
    <s v="M"/>
    <s v="WHITE HISPANIC"/>
    <n v="1019719"/>
    <n v="243343"/>
    <n v="40.834532695"/>
    <n v="-73.871825480999902"/>
    <x v="1"/>
    <m/>
    <x v="6"/>
    <m/>
  </r>
  <r>
    <n v="29"/>
    <n v="198858233"/>
    <d v="2019-06-23T00:00:00"/>
    <d v="1899-12-30T20:35:00"/>
    <s v="BRONX"/>
    <n v="50"/>
    <n v="0"/>
    <m/>
    <b v="0"/>
    <s v="18-24"/>
    <s v="M"/>
    <s v="BLACK"/>
    <s v="18-24"/>
    <s v="M"/>
    <s v="WHITE HISPANIC"/>
    <n v="1010218"/>
    <n v="258831"/>
    <n v="40.877075658999999"/>
    <n v="-73.906099659999896"/>
    <x v="5"/>
    <n v="9"/>
    <x v="0"/>
    <n v="5"/>
  </r>
  <r>
    <n v="30"/>
    <n v="198858231"/>
    <d v="2019-06-23T00:00:00"/>
    <d v="1899-12-30T16:00:00"/>
    <s v="BRONX"/>
    <n v="44"/>
    <n v="0"/>
    <m/>
    <b v="0"/>
    <m/>
    <m/>
    <m/>
    <s v="25-44"/>
    <s v="M"/>
    <s v="BLACK"/>
    <n v="1008053"/>
    <n v="241673"/>
    <n v="40.829988172999997"/>
    <n v="-73.913989338999897"/>
    <x v="5"/>
    <m/>
    <x v="1"/>
    <n v="1"/>
  </r>
  <r>
    <n v="31"/>
    <n v="198858231"/>
    <d v="2019-06-23T00:00:00"/>
    <d v="1899-12-30T16:00:00"/>
    <s v="BRONX"/>
    <n v="44"/>
    <n v="0"/>
    <m/>
    <b v="0"/>
    <m/>
    <m/>
    <m/>
    <s v="&lt;18"/>
    <s v="M"/>
    <s v="BLACK"/>
    <n v="1008053"/>
    <n v="241673"/>
    <n v="40.829988172999997"/>
    <n v="-73.913989338999897"/>
    <x v="5"/>
    <m/>
    <x v="2"/>
    <n v="1"/>
  </r>
  <r>
    <n v="32"/>
    <n v="198858230"/>
    <d v="2019-06-23T00:00:00"/>
    <d v="1899-12-30T12:02:00"/>
    <s v="BROOKLYN"/>
    <n v="61"/>
    <n v="0"/>
    <m/>
    <b v="0"/>
    <s v="18-24"/>
    <s v="M"/>
    <s v="BLACK"/>
    <s v="25-44"/>
    <s v="M"/>
    <s v="WHITE HISPANIC"/>
    <n v="995122"/>
    <n v="155693"/>
    <n v="40.594019058999997"/>
    <n v="-73.960854315999896"/>
    <x v="5"/>
    <m/>
    <x v="3"/>
    <n v="2"/>
  </r>
  <r>
    <n v="33"/>
    <n v="198858229"/>
    <d v="2019-06-23T00:00:00"/>
    <d v="1899-12-30T02:15:00"/>
    <s v="BRONX"/>
    <n v="46"/>
    <n v="0"/>
    <m/>
    <b v="0"/>
    <s v="18-24"/>
    <s v="M"/>
    <s v="BLACK HISPANIC"/>
    <s v="18-24"/>
    <s v="M"/>
    <s v="WHITE HISPANIC"/>
    <n v="1011477"/>
    <n v="250772"/>
    <n v="40.854952367000003"/>
    <n v="-73.901579786999903"/>
    <x v="5"/>
    <m/>
    <x v="4"/>
    <n v="0"/>
  </r>
  <r>
    <n v="34"/>
    <n v="198858229"/>
    <d v="2019-06-23T00:00:00"/>
    <d v="1899-12-30T02:15:00"/>
    <s v="BRONX"/>
    <n v="46"/>
    <n v="0"/>
    <m/>
    <b v="0"/>
    <s v="&lt;18"/>
    <s v="M"/>
    <s v="BLACK HISPANIC"/>
    <s v="18-24"/>
    <s v="M"/>
    <s v="WHITE HISPANIC"/>
    <n v="1011477"/>
    <n v="250772"/>
    <n v="40.854952367000003"/>
    <n v="-73.901579786999903"/>
    <x v="5"/>
    <m/>
    <x v="5"/>
    <n v="0"/>
  </r>
  <r>
    <n v="35"/>
    <n v="198858227"/>
    <d v="2019-06-23T00:00:00"/>
    <d v="1899-12-30T00:30:00"/>
    <s v="MANHATTAN"/>
    <n v="30"/>
    <n v="0"/>
    <m/>
    <b v="0"/>
    <m/>
    <m/>
    <m/>
    <s v="25-44"/>
    <s v="M"/>
    <s v="WHITE HISPANIC"/>
    <n v="997736"/>
    <n v="240029"/>
    <n v="40.825497640000002"/>
    <n v="-73.951273100999899"/>
    <x v="1"/>
    <m/>
    <x v="6"/>
    <m/>
  </r>
  <r>
    <n v="36"/>
    <n v="198857666"/>
    <d v="2019-06-22T00:00:00"/>
    <d v="1899-12-30T22:30:00"/>
    <s v="BRONX"/>
    <n v="44"/>
    <n v="2"/>
    <s v="MULTI DWELL - PUBLIC HOUS"/>
    <b v="0"/>
    <s v="25-44"/>
    <s v="M"/>
    <s v="BLACK"/>
    <s v="25-44"/>
    <s v="F"/>
    <s v="BLACK"/>
    <n v="1006852"/>
    <n v="239269"/>
    <n v="40.823393033999999"/>
    <n v="-73.918337245999894"/>
    <x v="1"/>
    <m/>
    <x v="6"/>
    <m/>
  </r>
  <r>
    <n v="37"/>
    <n v="198857666"/>
    <d v="2019-06-22T00:00:00"/>
    <d v="1899-12-30T22:30:00"/>
    <s v="BRONX"/>
    <n v="44"/>
    <n v="2"/>
    <s v="MULTI DWELL - PUBLIC HOUS"/>
    <b v="0"/>
    <s v="25-44"/>
    <s v="M"/>
    <s v="BLACK"/>
    <s v="25-44"/>
    <s v="M"/>
    <s v="BLACK"/>
    <n v="1006852"/>
    <n v="239269"/>
    <n v="40.823393033999999"/>
    <n v="-73.918337245999894"/>
    <x v="1"/>
    <m/>
    <x v="6"/>
    <m/>
  </r>
  <r>
    <n v="38"/>
    <n v="198858228"/>
    <d v="2019-06-22T00:00:00"/>
    <d v="1899-12-30T02:36:00"/>
    <s v="BROOKLYN"/>
    <n v="94"/>
    <n v="2"/>
    <s v="MULTI DWELL - PUBLIC HOUS"/>
    <b v="1"/>
    <m/>
    <m/>
    <m/>
    <s v="25-44"/>
    <s v="M"/>
    <s v="BLACK HISPANIC"/>
    <n v="1001064"/>
    <n v="200639"/>
    <n v="40.717376682000001"/>
    <n v="-73.939346735999905"/>
    <x v="1"/>
    <m/>
    <x v="6"/>
    <m/>
  </r>
  <r>
    <n v="39"/>
    <n v="198857665"/>
    <d v="2019-06-21T00:00:00"/>
    <d v="1899-12-30T23:30:00"/>
    <s v="BRONX"/>
    <n v="40"/>
    <n v="2"/>
    <s v="MULTI DWELL - PUBLIC HOUS"/>
    <b v="0"/>
    <m/>
    <m/>
    <m/>
    <s v="18-24"/>
    <s v="M"/>
    <s v="BLACK"/>
    <n v="1005530"/>
    <n v="233943"/>
    <n v="40.808777943000003"/>
    <n v="-73.923130701999995"/>
    <x v="1"/>
    <m/>
    <x v="6"/>
    <m/>
  </r>
  <r>
    <n v="40"/>
    <n v="198760075"/>
    <d v="2019-06-20T00:00:00"/>
    <d v="1899-12-30T19:09:00"/>
    <s v="BROOKLYN"/>
    <n v="75"/>
    <n v="0"/>
    <s v="GAS STATION"/>
    <b v="0"/>
    <s v="&lt;18"/>
    <s v="M"/>
    <s v="UNKNOWN"/>
    <s v="25-44"/>
    <s v="M"/>
    <s v="WHITE HISPANIC"/>
    <n v="1019847"/>
    <n v="184424"/>
    <n v="40.672814672999998"/>
    <n v="-73.8716748289999"/>
    <x v="1"/>
    <m/>
    <x v="6"/>
    <m/>
  </r>
  <r>
    <n v="41"/>
    <n v="198760073"/>
    <d v="2019-06-20T00:00:00"/>
    <d v="1899-12-30T19:02:00"/>
    <s v="BROOKLYN"/>
    <n v="77"/>
    <n v="0"/>
    <m/>
    <b v="0"/>
    <s v="25-44"/>
    <s v="M"/>
    <s v="BLACK HISPANIC"/>
    <s v="25-44"/>
    <s v="M"/>
    <s v="BLACK"/>
    <n v="1002625"/>
    <n v="183496"/>
    <n v="40.670320017000002"/>
    <n v="-73.933762357999896"/>
    <x v="1"/>
    <m/>
    <x v="6"/>
    <m/>
  </r>
  <r>
    <n v="42"/>
    <n v="198760073"/>
    <d v="2019-06-20T00:00:00"/>
    <d v="1899-12-30T19:02:00"/>
    <s v="BROOKLYN"/>
    <n v="77"/>
    <n v="0"/>
    <m/>
    <b v="0"/>
    <s v="25-44"/>
    <s v="M"/>
    <s v="BLACK HISPANIC"/>
    <s v="&lt;18"/>
    <s v="M"/>
    <s v="BLACK"/>
    <n v="1002625"/>
    <n v="183496"/>
    <n v="40.670320017000002"/>
    <n v="-73.933762357999896"/>
    <x v="1"/>
    <m/>
    <x v="6"/>
    <m/>
  </r>
  <r>
    <n v="43"/>
    <n v="198760074"/>
    <d v="2019-06-20T00:00:00"/>
    <d v="1899-12-30T17:43:00"/>
    <s v="BROOKLYN"/>
    <n v="63"/>
    <n v="0"/>
    <m/>
    <b v="0"/>
    <s v="18-24"/>
    <s v="M"/>
    <s v="BLACK"/>
    <s v="25-44"/>
    <s v="M"/>
    <s v="BLACK"/>
    <n v="1001311"/>
    <n v="166450"/>
    <n v="40.623535064999999"/>
    <n v="-73.938542236999993"/>
    <x v="1"/>
    <m/>
    <x v="6"/>
    <m/>
  </r>
  <r>
    <n v="44"/>
    <n v="198705941"/>
    <d v="2019-06-19T00:00:00"/>
    <d v="1899-12-30T18:01:00"/>
    <s v="BROOKLYN"/>
    <n v="73"/>
    <n v="0"/>
    <m/>
    <b v="0"/>
    <m/>
    <m/>
    <m/>
    <s v="45-64"/>
    <s v="M"/>
    <s v="BLACK"/>
    <n v="1006976"/>
    <n v="184974"/>
    <n v="40.674366695000003"/>
    <n v="-73.918072687999896"/>
    <x v="1"/>
    <m/>
    <x v="6"/>
    <m/>
  </r>
  <r>
    <n v="45"/>
    <n v="198705943"/>
    <d v="2019-06-19T00:00:00"/>
    <d v="1899-12-30T10:40:00"/>
    <s v="MANHATTAN"/>
    <n v="5"/>
    <n v="2"/>
    <s v="MULTI DWELL - PUBLIC HOUS"/>
    <b v="0"/>
    <s v="25-44"/>
    <s v="M"/>
    <s v="BLACK"/>
    <s v="25-44"/>
    <s v="M"/>
    <s v="BLACK"/>
    <n v="984075"/>
    <n v="198251"/>
    <n v="40.710838164000002"/>
    <n v="-74.000632678000002"/>
    <x v="1"/>
    <m/>
    <x v="6"/>
    <m/>
  </r>
  <r>
    <n v="46"/>
    <n v="198653292"/>
    <d v="2019-06-18T00:00:00"/>
    <d v="1899-12-30T10:50:00"/>
    <s v="BROOKLYN"/>
    <n v="73"/>
    <n v="2"/>
    <s v="MULTI DWELL - PUBLIC HOUS"/>
    <b v="0"/>
    <s v="18-24"/>
    <s v="M"/>
    <s v="BLACK"/>
    <s v="18-24"/>
    <s v="M"/>
    <s v="BLACK"/>
    <n v="1010854"/>
    <n v="182099"/>
    <n v="40.666464662000003"/>
    <n v="-73.904103594999896"/>
    <x v="1"/>
    <m/>
    <x v="6"/>
    <m/>
  </r>
  <r>
    <n v="47"/>
    <n v="198595255"/>
    <d v="2019-06-17T00:00:00"/>
    <d v="1899-12-30T23:21:00"/>
    <s v="BROOKLYN"/>
    <n v="73"/>
    <n v="0"/>
    <m/>
    <b v="0"/>
    <m/>
    <m/>
    <m/>
    <s v="45-64"/>
    <s v="M"/>
    <s v="WHITE HISPANIC"/>
    <n v="1009528"/>
    <n v="186407"/>
    <n v="40.678293037000003"/>
    <n v="-73.908867189999896"/>
    <x v="1"/>
    <m/>
    <x v="6"/>
    <m/>
  </r>
  <r>
    <n v="48"/>
    <n v="198595257"/>
    <d v="2019-06-17T00:00:00"/>
    <d v="1899-12-30T17:34:00"/>
    <s v="BRONX"/>
    <n v="43"/>
    <n v="0"/>
    <m/>
    <b v="0"/>
    <m/>
    <m/>
    <m/>
    <s v="18-24"/>
    <s v="M"/>
    <s v="BLACK"/>
    <n v="1023757"/>
    <n v="242233"/>
    <n v="40.831468929000003"/>
    <n v="-73.857239733999904"/>
    <x v="1"/>
    <m/>
    <x v="6"/>
    <m/>
  </r>
  <r>
    <n v="49"/>
    <n v="198595258"/>
    <d v="2019-06-17T00:00:00"/>
    <d v="1899-12-30T14:47:00"/>
    <s v="BROOKLYN"/>
    <n v="81"/>
    <n v="2"/>
    <s v="MULTI DWELL - PUBLIC HOUS"/>
    <b v="1"/>
    <m/>
    <m/>
    <m/>
    <s v="25-44"/>
    <s v="M"/>
    <s v="BLACK"/>
    <n v="1001727"/>
    <n v="191635"/>
    <n v="40.692661538999999"/>
    <n v="-73.936978401999895"/>
    <x v="1"/>
    <m/>
    <x v="6"/>
    <m/>
  </r>
  <r>
    <n v="50"/>
    <n v="198552502"/>
    <d v="2019-06-15T00:00:00"/>
    <d v="1899-12-30T04:14:00"/>
    <s v="MANHATTAN"/>
    <n v="32"/>
    <n v="0"/>
    <m/>
    <b v="1"/>
    <s v="&lt;18"/>
    <s v="M"/>
    <s v="BLACK"/>
    <s v="25-44"/>
    <s v="M"/>
    <s v="BLACK"/>
    <n v="999488"/>
    <n v="235746"/>
    <n v="40.813739163000001"/>
    <n v="-73.944952404999896"/>
    <x v="1"/>
    <m/>
    <x v="6"/>
    <m/>
  </r>
  <r>
    <n v="51"/>
    <n v="198552994"/>
    <d v="2019-06-15T00:00:00"/>
    <d v="1899-12-30T01:25:00"/>
    <s v="MANHATTAN"/>
    <n v="32"/>
    <n v="0"/>
    <m/>
    <b v="0"/>
    <m/>
    <m/>
    <m/>
    <s v="18-24"/>
    <s v="M"/>
    <s v="BLACK"/>
    <n v="1000313"/>
    <n v="234249"/>
    <n v="40.809628853"/>
    <n v="-73.941975578999902"/>
    <x v="1"/>
    <m/>
    <x v="6"/>
    <m/>
  </r>
  <r>
    <n v="52"/>
    <n v="198552995"/>
    <d v="2019-06-14T00:00:00"/>
    <d v="1899-12-30T15:57:00"/>
    <s v="BROOKLYN"/>
    <n v="73"/>
    <n v="0"/>
    <m/>
    <b v="0"/>
    <m/>
    <m/>
    <m/>
    <s v="25-44"/>
    <s v="M"/>
    <s v="BLACK"/>
    <n v="1005740"/>
    <n v="182009"/>
    <n v="40.666231521"/>
    <n v="-73.922538000999893"/>
    <x v="1"/>
    <m/>
    <x v="6"/>
    <m/>
  </r>
  <r>
    <n v="53"/>
    <n v="198552996"/>
    <d v="2019-06-14T00:00:00"/>
    <d v="1899-12-30T02:45:00"/>
    <s v="BRONX"/>
    <n v="44"/>
    <n v="0"/>
    <m/>
    <b v="0"/>
    <m/>
    <m/>
    <m/>
    <s v="25-44"/>
    <s v="M"/>
    <s v="WHITE HISPANIC"/>
    <n v="1007338"/>
    <n v="246716"/>
    <n v="40.843831641000001"/>
    <n v="-73.916555629999905"/>
    <x v="1"/>
    <m/>
    <x v="6"/>
    <m/>
  </r>
  <r>
    <n v="54"/>
    <n v="198457970"/>
    <d v="2019-06-13T00:00:00"/>
    <d v="1899-12-30T16:10:00"/>
    <s v="MANHATTAN"/>
    <n v="23"/>
    <n v="2"/>
    <s v="MULTI DWELL - PUBLIC HOUS"/>
    <b v="0"/>
    <m/>
    <m/>
    <m/>
    <s v="25-44"/>
    <s v="M"/>
    <s v="WHITE HISPANIC"/>
    <n v="997937"/>
    <n v="226909"/>
    <n v="40.789486555000003"/>
    <n v="-73.950573583999898"/>
    <x v="1"/>
    <m/>
    <x v="6"/>
    <m/>
  </r>
  <r>
    <n v="55"/>
    <n v="198457971"/>
    <d v="2019-06-13T00:00:00"/>
    <d v="1899-12-30T15:06:00"/>
    <s v="BROOKLYN"/>
    <n v="88"/>
    <n v="2"/>
    <s v="MULTI DWELL - PUBLIC HOUS"/>
    <b v="0"/>
    <s v="18-24"/>
    <s v="M"/>
    <s v="BLACK"/>
    <s v="18-24"/>
    <s v="M"/>
    <s v="BLACK"/>
    <n v="991352"/>
    <n v="192378"/>
    <n v="40.694715307999999"/>
    <n v="-73.974390447999895"/>
    <x v="1"/>
    <m/>
    <x v="6"/>
    <m/>
  </r>
  <r>
    <n v="56"/>
    <n v="198405079"/>
    <d v="2019-06-12T00:00:00"/>
    <d v="1899-12-30T22:57:00"/>
    <s v="BROOKLYN"/>
    <n v="61"/>
    <n v="0"/>
    <m/>
    <b v="0"/>
    <s v="25-44"/>
    <s v="M"/>
    <s v="BLACK"/>
    <s v="25-44"/>
    <s v="M"/>
    <s v="BLACK"/>
    <n v="1000566"/>
    <n v="156826"/>
    <n v="40.597120566000001"/>
    <n v="-73.941249216999907"/>
    <x v="1"/>
    <m/>
    <x v="6"/>
    <m/>
  </r>
  <r>
    <n v="57"/>
    <n v="198404597"/>
    <d v="2019-06-12T00:00:00"/>
    <d v="1899-12-30T19:37:00"/>
    <s v="BROOKLYN"/>
    <n v="77"/>
    <n v="0"/>
    <s v="GROCERY/BODEGA"/>
    <b v="1"/>
    <s v="25-44"/>
    <s v="M"/>
    <s v="BLACK"/>
    <s v="45-64"/>
    <s v="M"/>
    <s v="BLACK"/>
    <n v="1000435"/>
    <n v="185274"/>
    <n v="40.675204502"/>
    <n v="-73.941652703999907"/>
    <x v="1"/>
    <m/>
    <x v="6"/>
    <m/>
  </r>
  <r>
    <n v="58"/>
    <n v="198405080"/>
    <d v="2019-06-12T00:00:00"/>
    <d v="1899-12-30T19:27:00"/>
    <s v="STATEN ISLAND"/>
    <n v="121"/>
    <n v="0"/>
    <m/>
    <b v="0"/>
    <s v="18-24"/>
    <s v="M"/>
    <s v="WHITE HISPANIC"/>
    <s v="18-24"/>
    <s v="M"/>
    <s v="BLACK HISPANIC"/>
    <n v="937942"/>
    <n v="170983"/>
    <n v="40.635872566000003"/>
    <n v="-74.166848665999893"/>
    <x v="1"/>
    <m/>
    <x v="6"/>
    <m/>
  </r>
  <r>
    <n v="59"/>
    <n v="198405076"/>
    <d v="2019-06-12T00:00:00"/>
    <d v="1899-12-30T08:09:00"/>
    <s v="BRONX"/>
    <n v="49"/>
    <n v="2"/>
    <s v="MULTI DWELL - PUBLIC HOUS"/>
    <b v="0"/>
    <m/>
    <m/>
    <m/>
    <s v="25-44"/>
    <s v="F"/>
    <s v="WHITE"/>
    <n v="1023622"/>
    <n v="253318"/>
    <n v="40.861894559"/>
    <n v="-73.857662480000002"/>
    <x v="1"/>
    <m/>
    <x v="6"/>
    <m/>
  </r>
  <r>
    <n v="60"/>
    <n v="198405077"/>
    <d v="2019-06-12T00:00:00"/>
    <d v="1899-12-30T02:14:00"/>
    <s v="BROOKLYN"/>
    <n v="77"/>
    <n v="0"/>
    <m/>
    <b v="0"/>
    <m/>
    <m/>
    <m/>
    <s v="25-44"/>
    <s v="M"/>
    <s v="BLACK"/>
    <n v="993387"/>
    <n v="187600"/>
    <n v="40.681598925999999"/>
    <n v="-73.967058377999905"/>
    <x v="1"/>
    <m/>
    <x v="6"/>
    <m/>
  </r>
  <r>
    <n v="61"/>
    <n v="198350536"/>
    <d v="2019-06-11T00:00:00"/>
    <d v="1899-12-30T21:41:00"/>
    <s v="BROOKLYN"/>
    <n v="75"/>
    <n v="0"/>
    <m/>
    <b v="0"/>
    <s v="18-24"/>
    <s v="M"/>
    <s v="WHITE HISPANIC"/>
    <s v="18-24"/>
    <s v="M"/>
    <s v="BLACK"/>
    <n v="1020214"/>
    <n v="183053"/>
    <n v="40.669050104999997"/>
    <n v="-73.870359115999904"/>
    <x v="1"/>
    <m/>
    <x v="6"/>
    <m/>
  </r>
  <r>
    <n v="62"/>
    <n v="198266990"/>
    <d v="2019-06-10T00:00:00"/>
    <d v="1899-12-30T02:21:00"/>
    <s v="MANHATTAN"/>
    <n v="30"/>
    <n v="0"/>
    <m/>
    <b v="1"/>
    <s v="18-24"/>
    <s v="M"/>
    <s v="BLACK"/>
    <s v="25-44"/>
    <s v="M"/>
    <s v="BLACK"/>
    <n v="998886"/>
    <n v="240181"/>
    <n v="40.825913006"/>
    <n v="-73.947117527999893"/>
    <x v="1"/>
    <m/>
    <x v="6"/>
    <m/>
  </r>
  <r>
    <n v="63"/>
    <n v="198295765"/>
    <d v="2019-06-10T00:00:00"/>
    <d v="1899-12-30T00:55:00"/>
    <s v="BROOKLYN"/>
    <n v="83"/>
    <n v="0"/>
    <m/>
    <b v="0"/>
    <m/>
    <m/>
    <m/>
    <s v="25-44"/>
    <s v="M"/>
    <s v="BLACK HISPANIC"/>
    <n v="1006847"/>
    <n v="192241"/>
    <n v="40.694313276999999"/>
    <n v="-73.918513371999893"/>
    <x v="1"/>
    <m/>
    <x v="6"/>
    <m/>
  </r>
  <r>
    <n v="64"/>
    <n v="198255470"/>
    <d v="2019-06-09T00:00:00"/>
    <d v="1899-12-30T22:20:00"/>
    <s v="BRONX"/>
    <n v="42"/>
    <n v="0"/>
    <m/>
    <b v="0"/>
    <m/>
    <m/>
    <m/>
    <s v="18-24"/>
    <s v="M"/>
    <s v="BLACK"/>
    <n v="1015667"/>
    <n v="243850"/>
    <n v="40.835939605999997"/>
    <n v="-73.886465988999902"/>
    <x v="1"/>
    <m/>
    <x v="6"/>
    <m/>
  </r>
  <r>
    <n v="65"/>
    <n v="198255468"/>
    <d v="2019-06-09T00:00:00"/>
    <d v="1899-12-30T22:13:00"/>
    <s v="QUEENS"/>
    <n v="103"/>
    <n v="2"/>
    <s v="MULTI DWELL - PUBLIC HOUS"/>
    <b v="0"/>
    <m/>
    <m/>
    <m/>
    <s v="18-24"/>
    <s v="M"/>
    <s v="BLACK"/>
    <n v="1041409"/>
    <n v="193095"/>
    <n v="40.696501570999999"/>
    <n v="-73.793870841999905"/>
    <x v="1"/>
    <m/>
    <x v="6"/>
    <m/>
  </r>
  <r>
    <n v="66"/>
    <n v="198255469"/>
    <d v="2019-06-09T00:00:00"/>
    <d v="1899-12-30T20:01:00"/>
    <s v="BRONX"/>
    <n v="52"/>
    <n v="0"/>
    <m/>
    <b v="0"/>
    <s v="18-24"/>
    <s v="M"/>
    <s v="BLACK HISPANIC"/>
    <s v="25-44"/>
    <s v="M"/>
    <s v="WHITE HISPANIC"/>
    <n v="1010327"/>
    <n v="253958"/>
    <n v="40.863700446999999"/>
    <n v="-73.905724472999907"/>
    <x v="1"/>
    <m/>
    <x v="6"/>
    <m/>
  </r>
  <r>
    <n v="67"/>
    <n v="198255466"/>
    <d v="2019-06-09T00:00:00"/>
    <d v="1899-12-30T02:25:00"/>
    <s v="MANHATTAN"/>
    <n v="25"/>
    <n v="2"/>
    <s v="MULTI DWELL - PUBLIC HOUS"/>
    <b v="0"/>
    <m/>
    <m/>
    <m/>
    <s v="25-44"/>
    <s v="F"/>
    <s v="BLACK"/>
    <n v="1000980"/>
    <n v="231749"/>
    <n v="40.802765805"/>
    <n v="-73.939572342999895"/>
    <x v="1"/>
    <m/>
    <x v="6"/>
    <m/>
  </r>
  <r>
    <n v="68"/>
    <n v="198255467"/>
    <d v="2019-06-08T00:00:00"/>
    <d v="1899-12-30T22:44:00"/>
    <s v="STATEN ISLAND"/>
    <n v="120"/>
    <n v="0"/>
    <m/>
    <b v="0"/>
    <s v="18-24"/>
    <s v="M"/>
    <s v="BLACK"/>
    <s v="25-44"/>
    <s v="M"/>
    <s v="BLACK"/>
    <n v="951610"/>
    <n v="171560"/>
    <n v="40.637517219999999"/>
    <n v="-74.117605872999903"/>
    <x v="1"/>
    <m/>
    <x v="6"/>
    <m/>
  </r>
  <r>
    <n v="69"/>
    <n v="198255459"/>
    <d v="2019-06-08T00:00:00"/>
    <d v="1899-12-30T05:05:00"/>
    <s v="MANHATTAN"/>
    <n v="33"/>
    <n v="0"/>
    <m/>
    <b v="1"/>
    <s v="18-24"/>
    <s v="M"/>
    <s v="BLACK"/>
    <s v="18-24"/>
    <s v="M"/>
    <s v="WHITE HISPANIC"/>
    <n v="1001264"/>
    <n v="244950"/>
    <n v="40.838998277999998"/>
    <n v="-73.938513060999895"/>
    <x v="1"/>
    <m/>
    <x v="6"/>
    <m/>
  </r>
  <r>
    <n v="70"/>
    <n v="198255459"/>
    <d v="2019-06-08T00:00:00"/>
    <d v="1899-12-30T05:05:00"/>
    <s v="MANHATTAN"/>
    <n v="33"/>
    <n v="0"/>
    <m/>
    <b v="1"/>
    <s v="18-24"/>
    <s v="M"/>
    <s v="BLACK HISPANIC"/>
    <s v="18-24"/>
    <s v="M"/>
    <s v="WHITE HISPANIC"/>
    <n v="1001264"/>
    <n v="244950"/>
    <n v="40.838998277999998"/>
    <n v="-73.938513060999895"/>
    <x v="1"/>
    <m/>
    <x v="6"/>
    <m/>
  </r>
  <r>
    <n v="71"/>
    <n v="198255465"/>
    <d v="2019-06-08T00:00:00"/>
    <d v="1899-12-30T02:55:00"/>
    <s v="BROOKLYN"/>
    <n v="79"/>
    <n v="0"/>
    <s v="MULTI DWELL - APT BUILD"/>
    <b v="0"/>
    <m/>
    <m/>
    <m/>
    <s v="45-64"/>
    <s v="F"/>
    <s v="BLACK"/>
    <n v="995826"/>
    <n v="188145"/>
    <n v="40.683091974"/>
    <n v="-73.958263731000002"/>
    <x v="1"/>
    <m/>
    <x v="6"/>
    <m/>
  </r>
  <r>
    <n v="72"/>
    <n v="198255463"/>
    <d v="2019-06-08T00:00:00"/>
    <d v="1899-12-30T00:40:00"/>
    <s v="BROOKLYN"/>
    <n v="79"/>
    <n v="0"/>
    <m/>
    <b v="0"/>
    <m/>
    <m/>
    <m/>
    <s v="45-64"/>
    <s v="M"/>
    <s v="BLACK"/>
    <n v="995908"/>
    <n v="187609"/>
    <n v="40.681620668000001"/>
    <n v="-73.957969004999896"/>
    <x v="1"/>
    <m/>
    <x v="6"/>
    <m/>
  </r>
  <r>
    <n v="73"/>
    <n v="198255461"/>
    <d v="2019-06-07T00:00:00"/>
    <d v="1899-12-30T22:25:00"/>
    <s v="BROOKLYN"/>
    <n v="79"/>
    <n v="2"/>
    <s v="MULTI DWELL - PUBLIC HOUS"/>
    <b v="0"/>
    <m/>
    <m/>
    <m/>
    <s v="18-24"/>
    <s v="F"/>
    <s v="BLACK"/>
    <n v="999382"/>
    <n v="190051"/>
    <n v="40.688318142999996"/>
    <n v="-73.945438159999895"/>
    <x v="1"/>
    <m/>
    <x v="6"/>
    <m/>
  </r>
  <r>
    <n v="74"/>
    <n v="198255461"/>
    <d v="2019-06-07T00:00:00"/>
    <d v="1899-12-30T22:25:00"/>
    <s v="BROOKLYN"/>
    <n v="79"/>
    <n v="2"/>
    <s v="MULTI DWELL - PUBLIC HOUS"/>
    <b v="0"/>
    <m/>
    <m/>
    <m/>
    <s v="18-24"/>
    <s v="M"/>
    <s v="BLACK"/>
    <n v="999382"/>
    <n v="190051"/>
    <n v="40.688318142999996"/>
    <n v="-73.945438159999895"/>
    <x v="1"/>
    <m/>
    <x v="6"/>
    <m/>
  </r>
  <r>
    <n v="75"/>
    <n v="198255460"/>
    <d v="2019-06-07T00:00:00"/>
    <d v="1899-12-30T17:50:00"/>
    <s v="BROOKLYN"/>
    <n v="73"/>
    <n v="0"/>
    <m/>
    <b v="0"/>
    <s v="45-64"/>
    <s v="M"/>
    <s v="WHITE HISPANIC"/>
    <s v="25-44"/>
    <s v="M"/>
    <s v="BLACK"/>
    <n v="1009650"/>
    <n v="186966"/>
    <n v="40.679827015999997"/>
    <n v="-73.908425238999897"/>
    <x v="1"/>
    <m/>
    <x v="6"/>
    <m/>
  </r>
  <r>
    <n v="76"/>
    <n v="198255460"/>
    <d v="2019-06-07T00:00:00"/>
    <d v="1899-12-30T17:50:00"/>
    <s v="BROOKLYN"/>
    <n v="73"/>
    <n v="0"/>
    <m/>
    <b v="0"/>
    <s v="45-64"/>
    <s v="M"/>
    <s v="WHITE HISPANIC"/>
    <s v="25-44"/>
    <s v="M"/>
    <s v="WHITE HISPANIC"/>
    <n v="1009650"/>
    <n v="186966"/>
    <n v="40.679827015999997"/>
    <n v="-73.908425238999897"/>
    <x v="1"/>
    <m/>
    <x v="6"/>
    <m/>
  </r>
  <r>
    <n v="77"/>
    <n v="198255458"/>
    <d v="2019-06-07T00:00:00"/>
    <d v="1899-12-30T17:08:00"/>
    <s v="MANHATTAN"/>
    <n v="23"/>
    <n v="2"/>
    <s v="MULTI DWELL - PUBLIC HOUS"/>
    <b v="0"/>
    <s v="&lt;18"/>
    <s v="M"/>
    <s v="BLACK"/>
    <s v="45-64"/>
    <s v="F"/>
    <s v="BLACK"/>
    <n v="997920"/>
    <n v="227368"/>
    <n v="40.790746413999997"/>
    <n v="-73.950634041999905"/>
    <x v="1"/>
    <m/>
    <x v="6"/>
    <m/>
  </r>
  <r>
    <n v="78"/>
    <n v="198255457"/>
    <d v="2019-06-07T00:00:00"/>
    <d v="1899-12-30T10:30:00"/>
    <s v="BROOKLYN"/>
    <n v="75"/>
    <n v="0"/>
    <s v="PVT HOUSE"/>
    <b v="0"/>
    <s v="25-44"/>
    <s v="M"/>
    <s v="BLACK"/>
    <s v="45-64"/>
    <s v="M"/>
    <s v="BLACK"/>
    <n v="1020467"/>
    <n v="183148"/>
    <n v="40.669309826999999"/>
    <n v="-73.869446596999893"/>
    <x v="1"/>
    <m/>
    <x v="6"/>
    <m/>
  </r>
  <r>
    <n v="79"/>
    <n v="198171739"/>
    <d v="2019-06-07T00:00:00"/>
    <d v="1899-12-30T00:15:00"/>
    <s v="BRONX"/>
    <n v="49"/>
    <n v="2"/>
    <s v="MULTI DWELL - PUBLIC HOUS"/>
    <b v="0"/>
    <s v="25-44"/>
    <s v="M"/>
    <s v="BLACK"/>
    <s v="25-44"/>
    <s v="M"/>
    <s v="BLACK"/>
    <n v="1025619"/>
    <n v="256059"/>
    <n v="40.869408630999999"/>
    <n v="-73.850425951999895"/>
    <x v="1"/>
    <m/>
    <x v="6"/>
    <m/>
  </r>
  <r>
    <n v="80"/>
    <n v="198171739"/>
    <d v="2019-06-07T00:00:00"/>
    <d v="1899-12-30T00:15:00"/>
    <s v="BRONX"/>
    <n v="49"/>
    <n v="2"/>
    <s v="MULTI DWELL - PUBLIC HOUS"/>
    <b v="1"/>
    <s v="25-44"/>
    <s v="M"/>
    <s v="BLACK"/>
    <s v="25-44"/>
    <s v="M"/>
    <s v="BLACK"/>
    <n v="1025619"/>
    <n v="256059"/>
    <n v="40.869408630999999"/>
    <n v="-73.850425951999895"/>
    <x v="1"/>
    <m/>
    <x v="6"/>
    <m/>
  </r>
  <r>
    <n v="81"/>
    <n v="198171739"/>
    <d v="2019-06-07T00:00:00"/>
    <d v="1899-12-30T00:15:00"/>
    <s v="BRONX"/>
    <n v="49"/>
    <n v="2"/>
    <s v="MULTI DWELL - PUBLIC HOUS"/>
    <b v="0"/>
    <s v="25-44"/>
    <s v="M"/>
    <s v="BLACK"/>
    <s v="45-64"/>
    <s v="M"/>
    <s v="BLACK"/>
    <n v="1025619"/>
    <n v="256059"/>
    <n v="40.869408630999999"/>
    <n v="-73.850425951999895"/>
    <x v="1"/>
    <m/>
    <x v="6"/>
    <m/>
  </r>
  <r>
    <n v="82"/>
    <n v="198171739"/>
    <d v="2019-06-07T00:00:00"/>
    <d v="1899-12-30T00:15:00"/>
    <s v="BRONX"/>
    <n v="49"/>
    <n v="2"/>
    <s v="MULTI DWELL - PUBLIC HOUS"/>
    <b v="1"/>
    <s v="25-44"/>
    <s v="M"/>
    <s v="BLACK"/>
    <s v="45-64"/>
    <s v="M"/>
    <s v="BLACK"/>
    <n v="1025619"/>
    <n v="256059"/>
    <n v="40.869408630999999"/>
    <n v="-73.850425951999895"/>
    <x v="1"/>
    <m/>
    <x v="6"/>
    <m/>
  </r>
  <r>
    <n v="83"/>
    <n v="198159775"/>
    <d v="2019-06-06T00:00:00"/>
    <d v="1899-12-30T17:30:00"/>
    <s v="BROOKLYN"/>
    <n v="70"/>
    <n v="0"/>
    <m/>
    <b v="0"/>
    <s v="18-24"/>
    <s v="M"/>
    <s v="BLACK"/>
    <s v="18-24"/>
    <s v="M"/>
    <s v="BLACK"/>
    <n v="998712"/>
    <n v="170677"/>
    <n v="40.635141912000002"/>
    <n v="-73.947895610999893"/>
    <x v="1"/>
    <m/>
    <x v="6"/>
    <m/>
  </r>
  <r>
    <n v="84"/>
    <n v="198159773"/>
    <d v="2019-06-06T00:00:00"/>
    <d v="1899-12-30T00:56:00"/>
    <s v="BROOKLYN"/>
    <n v="79"/>
    <n v="2"/>
    <s v="MULTI DWELL - PUBLIC HOUS"/>
    <b v="0"/>
    <s v="25-44"/>
    <s v="M"/>
    <s v="BLACK"/>
    <s v="25-44"/>
    <s v="M"/>
    <s v="BLACK"/>
    <n v="998989"/>
    <n v="189991"/>
    <n v="40.68815412"/>
    <n v="-73.946855377999896"/>
    <x v="1"/>
    <m/>
    <x v="6"/>
    <m/>
  </r>
  <r>
    <n v="85"/>
    <n v="198107751"/>
    <d v="2019-06-05T00:00:00"/>
    <d v="1899-12-30T23:38:00"/>
    <s v="QUEENS"/>
    <n v="105"/>
    <n v="0"/>
    <s v="PVT HOUSE"/>
    <b v="0"/>
    <m/>
    <m/>
    <m/>
    <s v="65+"/>
    <s v="F"/>
    <s v="BLACK"/>
    <n v="1053432"/>
    <n v="185858"/>
    <n v="40.676551918999998"/>
    <n v="-73.750587217999893"/>
    <x v="1"/>
    <m/>
    <x v="6"/>
    <m/>
  </r>
  <r>
    <n v="86"/>
    <n v="198107752"/>
    <d v="2019-06-05T00:00:00"/>
    <d v="1899-12-30T12:20:00"/>
    <s v="BRONX"/>
    <n v="40"/>
    <n v="2"/>
    <s v="MULTI DWELL - PUBLIC HOUS"/>
    <b v="0"/>
    <s v="18-24"/>
    <s v="M"/>
    <s v="BLACK"/>
    <s v="&lt;18"/>
    <s v="M"/>
    <s v="BLACK"/>
    <n v="1007373"/>
    <n v="232752"/>
    <n v="40.805504347000003"/>
    <n v="-73.916477251999893"/>
    <x v="1"/>
    <m/>
    <x v="6"/>
    <m/>
  </r>
  <r>
    <n v="87"/>
    <n v="198107752"/>
    <d v="2019-06-05T00:00:00"/>
    <d v="1899-12-30T12:20:00"/>
    <s v="BRONX"/>
    <n v="40"/>
    <n v="2"/>
    <s v="MULTI DWELL - PUBLIC HOUS"/>
    <b v="0"/>
    <s v="25-44"/>
    <s v="M"/>
    <s v="BLACK"/>
    <s v="&lt;18"/>
    <s v="M"/>
    <s v="BLACK"/>
    <n v="1007373"/>
    <n v="232752"/>
    <n v="40.805504347000003"/>
    <n v="-73.916477251999893"/>
    <x v="1"/>
    <m/>
    <x v="6"/>
    <m/>
  </r>
  <r>
    <n v="88"/>
    <n v="198107752"/>
    <d v="2019-06-05T00:00:00"/>
    <d v="1899-12-30T12:20:00"/>
    <s v="BRONX"/>
    <n v="40"/>
    <n v="2"/>
    <s v="MULTI DWELL - PUBLIC HOUS"/>
    <b v="0"/>
    <s v="25-44"/>
    <s v="M"/>
    <s v="WHITE HISPANIC"/>
    <s v="&lt;18"/>
    <s v="M"/>
    <s v="BLACK"/>
    <n v="1007373"/>
    <n v="232752"/>
    <n v="40.805504347000003"/>
    <n v="-73.916477251999893"/>
    <x v="1"/>
    <m/>
    <x v="6"/>
    <m/>
  </r>
  <r>
    <n v="89"/>
    <n v="198052649"/>
    <d v="2019-06-04T00:00:00"/>
    <d v="1899-12-30T22:50:00"/>
    <s v="BROOKLYN"/>
    <n v="88"/>
    <n v="2"/>
    <s v="MULTI DWELL - PUBLIC HOUS"/>
    <b v="0"/>
    <s v="&lt;18"/>
    <s v="M"/>
    <s v="BLACK"/>
    <s v="18-24"/>
    <s v="M"/>
    <s v="BLACK"/>
    <n v="990007"/>
    <n v="192515"/>
    <n v="40.695092316999997"/>
    <n v="-73.979240625000003"/>
    <x v="1"/>
    <m/>
    <x v="6"/>
    <m/>
  </r>
  <r>
    <n v="90"/>
    <n v="198052648"/>
    <d v="2019-06-04T00:00:00"/>
    <d v="1899-12-30T19:58:00"/>
    <s v="BRONX"/>
    <n v="52"/>
    <n v="0"/>
    <m/>
    <b v="0"/>
    <m/>
    <m/>
    <m/>
    <s v="25-44"/>
    <s v="M"/>
    <s v="WHITE HISPANIC"/>
    <n v="1011095"/>
    <n v="253282"/>
    <n v="40.861842729999999"/>
    <n v="-73.902950608999902"/>
    <x v="1"/>
    <m/>
    <x v="6"/>
    <m/>
  </r>
  <r>
    <n v="91"/>
    <n v="198052647"/>
    <d v="2019-06-04T00:00:00"/>
    <d v="1899-12-30T19:56:00"/>
    <s v="BROOKLYN"/>
    <n v="90"/>
    <n v="2"/>
    <s v="MULTI DWELL - PUBLIC HOUS"/>
    <b v="0"/>
    <s v="18-24"/>
    <s v="M"/>
    <s v="BLACK"/>
    <s v="&lt;18"/>
    <s v="F"/>
    <s v="BLACK"/>
    <n v="1001414"/>
    <n v="195664"/>
    <n v="40.703720816999997"/>
    <n v="-73.938096830999896"/>
    <x v="1"/>
    <m/>
    <x v="6"/>
    <m/>
  </r>
  <r>
    <n v="92"/>
    <n v="198055667"/>
    <d v="2019-06-04T00:00:00"/>
    <d v="1899-12-30T02:00:00"/>
    <s v="BRONX"/>
    <n v="52"/>
    <n v="0"/>
    <m/>
    <b v="0"/>
    <m/>
    <m/>
    <m/>
    <s v="25-44"/>
    <s v="F"/>
    <s v="WHITE HISPANIC"/>
    <n v="1013735"/>
    <n v="255974"/>
    <n v="40.869223026999997"/>
    <n v="-73.893394566999902"/>
    <x v="1"/>
    <m/>
    <x v="6"/>
    <m/>
  </r>
  <r>
    <n v="93"/>
    <n v="197997726"/>
    <d v="2019-06-03T00:00:00"/>
    <d v="1899-12-30T23:05:00"/>
    <s v="BRONX"/>
    <n v="46"/>
    <n v="0"/>
    <s v="MULTI DWELL - APT BUILD"/>
    <b v="0"/>
    <m/>
    <m/>
    <m/>
    <s v="18-24"/>
    <s v="M"/>
    <s v="WHITE HISPANIC"/>
    <n v="1013293"/>
    <n v="252852"/>
    <n v="40.860655553000001"/>
    <n v="-73.895006203999898"/>
    <x v="1"/>
    <m/>
    <x v="6"/>
    <m/>
  </r>
  <r>
    <n v="94"/>
    <n v="197997725"/>
    <d v="2019-06-03T00:00:00"/>
    <d v="1899-12-30T07:07:00"/>
    <s v="BROOKLYN"/>
    <n v="75"/>
    <n v="2"/>
    <s v="MULTI DWELL - PUBLIC HOUS"/>
    <b v="0"/>
    <s v="25-44"/>
    <s v="M"/>
    <s v="BLACK"/>
    <s v="18-24"/>
    <s v="M"/>
    <s v="BLACK"/>
    <n v="1016409"/>
    <n v="178125"/>
    <n v="40.655538481999997"/>
    <n v="-73.884098792999893"/>
    <x v="1"/>
    <m/>
    <x v="6"/>
    <m/>
  </r>
  <r>
    <n v="95"/>
    <n v="197953468"/>
    <d v="2019-06-02T00:00:00"/>
    <d v="1899-12-30T22:15:00"/>
    <s v="BROOKLYN"/>
    <n v="75"/>
    <n v="0"/>
    <m/>
    <b v="1"/>
    <m/>
    <m/>
    <m/>
    <s v="25-44"/>
    <s v="M"/>
    <s v="BLACK"/>
    <n v="1021396"/>
    <n v="183855"/>
    <n v="40.671246533999998"/>
    <n v="-73.866093852999896"/>
    <x v="1"/>
    <m/>
    <x v="6"/>
    <m/>
  </r>
  <r>
    <n v="96"/>
    <n v="197953470"/>
    <d v="2019-06-02T00:00:00"/>
    <d v="1899-12-30T01:56:00"/>
    <s v="BRONX"/>
    <n v="41"/>
    <n v="0"/>
    <m/>
    <b v="0"/>
    <s v="18-24"/>
    <s v="M"/>
    <s v="WHITE HISPANIC"/>
    <s v="18-24"/>
    <s v="M"/>
    <s v="WHITE HISPANIC"/>
    <n v="1011153"/>
    <n v="235312"/>
    <n v="40.812520134000003"/>
    <n v="-73.902813001999903"/>
    <x v="1"/>
    <m/>
    <x v="6"/>
    <m/>
  </r>
  <r>
    <n v="97"/>
    <n v="197953469"/>
    <d v="2019-06-01T00:00:00"/>
    <d v="1899-12-30T23:11:00"/>
    <s v="BROOKLYN"/>
    <n v="75"/>
    <n v="0"/>
    <s v="RESTAURANT/DINER"/>
    <b v="0"/>
    <s v="45-64"/>
    <s v="M"/>
    <s v="WHITE HISPANIC"/>
    <s v="25-44"/>
    <s v="M"/>
    <s v="WHITE HISPANIC"/>
    <n v="1012920"/>
    <n v="183086"/>
    <n v="40.669167307000002"/>
    <n v="-73.896652216999897"/>
    <x v="1"/>
    <m/>
    <x v="6"/>
    <m/>
  </r>
  <r>
    <n v="98"/>
    <n v="197953465"/>
    <d v="2019-06-01T00:00:00"/>
    <d v="1899-12-30T22:20:00"/>
    <s v="BROOKLYN"/>
    <n v="71"/>
    <n v="0"/>
    <m/>
    <b v="0"/>
    <m/>
    <m/>
    <m/>
    <s v="18-24"/>
    <s v="M"/>
    <s v="BLACK"/>
    <n v="1003286"/>
    <n v="181971"/>
    <n v="40.666132836000003"/>
    <n v="-73.931383859999897"/>
    <x v="1"/>
    <m/>
    <x v="6"/>
    <m/>
  </r>
  <r>
    <n v="99"/>
    <n v="197953467"/>
    <d v="2019-06-01T00:00:00"/>
    <d v="1899-12-30T22:12:00"/>
    <s v="BRONX"/>
    <n v="41"/>
    <n v="0"/>
    <m/>
    <b v="0"/>
    <s v="18-24"/>
    <s v="M"/>
    <s v="BLACK"/>
    <s v="&lt;18"/>
    <s v="M"/>
    <s v="BLACK"/>
    <n v="1015287"/>
    <n v="235984"/>
    <n v="40.814351029000001"/>
    <n v="-73.887875624999893"/>
    <x v="1"/>
    <m/>
    <x v="6"/>
    <m/>
  </r>
  <r>
    <n v="100"/>
    <n v="197953467"/>
    <d v="2019-06-01T00:00:00"/>
    <d v="1899-12-30T22:12:00"/>
    <s v="BRONX"/>
    <n v="41"/>
    <n v="0"/>
    <m/>
    <b v="0"/>
    <s v="&lt;18"/>
    <s v="M"/>
    <s v="BLACK"/>
    <s v="&lt;18"/>
    <s v="M"/>
    <s v="BLACK"/>
    <n v="1015287"/>
    <n v="235984"/>
    <n v="40.814351029000001"/>
    <n v="-73.887875624999893"/>
    <x v="1"/>
    <m/>
    <x v="6"/>
    <m/>
  </r>
  <r>
    <n v="101"/>
    <n v="197953466"/>
    <d v="2019-06-01T00:00:00"/>
    <d v="1899-12-30T21:25:00"/>
    <s v="BRONX"/>
    <n v="42"/>
    <n v="2"/>
    <s v="MULTI DWELL - PUBLIC HOUS"/>
    <b v="0"/>
    <m/>
    <m/>
    <m/>
    <s v="25-44"/>
    <s v="M"/>
    <s v="BLACK"/>
    <n v="1010706"/>
    <n v="243782"/>
    <n v="40.835769221"/>
    <n v="-73.904394415999903"/>
    <x v="1"/>
    <m/>
    <x v="6"/>
    <m/>
  </r>
  <r>
    <n v="102"/>
    <n v="197953462"/>
    <d v="2019-06-01T00:00:00"/>
    <d v="1899-12-30T14:14:00"/>
    <s v="QUEENS"/>
    <n v="101"/>
    <n v="0"/>
    <m/>
    <b v="0"/>
    <s v="18-24"/>
    <s v="M"/>
    <s v="BLACK"/>
    <s v="45-64"/>
    <s v="F"/>
    <s v="WHITE"/>
    <n v="1052809"/>
    <n v="159159"/>
    <n v="40.603274007000003"/>
    <n v="-73.753104532999899"/>
    <x v="1"/>
    <m/>
    <x v="6"/>
    <m/>
  </r>
  <r>
    <n v="103"/>
    <n v="197953462"/>
    <d v="2019-06-01T00:00:00"/>
    <d v="1899-12-30T14:14:00"/>
    <s v="QUEENS"/>
    <n v="101"/>
    <n v="0"/>
    <m/>
    <b v="0"/>
    <s v="18-24"/>
    <s v="M"/>
    <s v="BLACK"/>
    <s v="25-44"/>
    <s v="M"/>
    <s v="BLACK"/>
    <n v="1052809"/>
    <n v="159159"/>
    <n v="40.603274007000003"/>
    <n v="-73.753104532999899"/>
    <x v="1"/>
    <m/>
    <x v="6"/>
    <m/>
  </r>
  <r>
    <n v="104"/>
    <n v="197953471"/>
    <d v="2019-06-01T00:00:00"/>
    <d v="1899-12-30T13:45:00"/>
    <s v="BROOKLYN"/>
    <n v="77"/>
    <n v="0"/>
    <m/>
    <b v="0"/>
    <s v="18-24"/>
    <s v="M"/>
    <s v="BLACK"/>
    <s v="18-24"/>
    <s v="M"/>
    <s v="BLACK"/>
    <n v="996216"/>
    <n v="184738"/>
    <n v="40.673740010000003"/>
    <n v="-73.956863620999897"/>
    <x v="1"/>
    <m/>
    <x v="6"/>
    <m/>
  </r>
  <r>
    <n v="105"/>
    <n v="197953471"/>
    <d v="2019-06-01T00:00:00"/>
    <d v="1899-12-30T13:45:00"/>
    <s v="BROOKLYN"/>
    <n v="77"/>
    <n v="0"/>
    <m/>
    <b v="0"/>
    <s v="&lt;18"/>
    <s v="M"/>
    <s v="BLACK"/>
    <s v="18-24"/>
    <s v="M"/>
    <s v="BLACK"/>
    <n v="996216"/>
    <n v="184738"/>
    <n v="40.673740010000003"/>
    <n v="-73.956863620999897"/>
    <x v="1"/>
    <m/>
    <x v="6"/>
    <m/>
  </r>
  <r>
    <n v="106"/>
    <n v="197953464"/>
    <d v="2019-06-01T00:00:00"/>
    <d v="1899-12-30T04:47:00"/>
    <s v="BROOKLYN"/>
    <n v="73"/>
    <n v="0"/>
    <m/>
    <b v="1"/>
    <s v="18-24"/>
    <s v="M"/>
    <s v="BLACK"/>
    <s v="25-44"/>
    <s v="M"/>
    <s v="BLACK"/>
    <n v="1008382"/>
    <n v="187866"/>
    <n v="40.682300857999998"/>
    <n v="-73.912993612999898"/>
    <x v="1"/>
    <m/>
    <x v="6"/>
    <m/>
  </r>
  <r>
    <n v="107"/>
    <n v="197953463"/>
    <d v="2019-05-31T00:00:00"/>
    <d v="1899-12-30T15:55:00"/>
    <s v="BROOKLYN"/>
    <n v="79"/>
    <n v="0"/>
    <m/>
    <b v="0"/>
    <s v="25-44"/>
    <s v="M"/>
    <s v="BLACK HISPANIC"/>
    <s v="25-44"/>
    <s v="M"/>
    <s v="BLACK"/>
    <n v="1001329"/>
    <n v="187143"/>
    <n v="40.680332804999999"/>
    <n v="-73.938424998999906"/>
    <x v="1"/>
    <m/>
    <x v="6"/>
    <m/>
  </r>
  <r>
    <n v="108"/>
    <n v="197850804"/>
    <d v="2019-05-30T00:00:00"/>
    <d v="1899-12-30T05:35:00"/>
    <s v="BRONX"/>
    <n v="46"/>
    <n v="0"/>
    <m/>
    <b v="0"/>
    <s v="25-44"/>
    <s v="M"/>
    <s v="WHITE HISPANIC"/>
    <s v="25-44"/>
    <s v="M"/>
    <s v="BLACK HISPANIC"/>
    <n v="1008550"/>
    <n v="248223"/>
    <n v="40.847964660000002"/>
    <n v="-73.912169699999893"/>
    <x v="1"/>
    <m/>
    <x v="6"/>
    <m/>
  </r>
  <r>
    <n v="109"/>
    <n v="197850586"/>
    <d v="2019-05-30T00:00:00"/>
    <d v="1899-12-30T04:33:00"/>
    <s v="BROOKLYN"/>
    <n v="67"/>
    <n v="0"/>
    <m/>
    <b v="0"/>
    <m/>
    <m/>
    <m/>
    <s v="25-44"/>
    <s v="M"/>
    <s v="BLACK"/>
    <n v="1005192"/>
    <n v="176639"/>
    <n v="40.651493367999997"/>
    <n v="-73.924530011999906"/>
    <x v="1"/>
    <m/>
    <x v="6"/>
    <m/>
  </r>
  <r>
    <n v="110"/>
    <n v="197801426"/>
    <d v="2019-05-29T00:00:00"/>
    <d v="1899-12-30T10:15:00"/>
    <s v="BROOKLYN"/>
    <n v="60"/>
    <n v="0"/>
    <m/>
    <b v="0"/>
    <s v="18-24"/>
    <s v="M"/>
    <s v="BLACK"/>
    <s v="18-24"/>
    <s v="M"/>
    <s v="BLACK"/>
    <n v="988806"/>
    <n v="153480"/>
    <n v="40.587950311999997"/>
    <n v="-73.983598008999905"/>
    <x v="1"/>
    <m/>
    <x v="6"/>
    <m/>
  </r>
  <r>
    <n v="111"/>
    <n v="197700945"/>
    <d v="2019-05-28T00:00:00"/>
    <d v="1899-12-30T04:15:00"/>
    <s v="BROOKLYN"/>
    <n v="75"/>
    <n v="0"/>
    <m/>
    <b v="0"/>
    <m/>
    <m/>
    <m/>
    <s v="25-44"/>
    <s v="M"/>
    <s v="BLACK"/>
    <n v="1017589"/>
    <n v="180904"/>
    <n v="40.663161856000002"/>
    <n v="-73.879832279999903"/>
    <x v="1"/>
    <m/>
    <x v="6"/>
    <m/>
  </r>
  <r>
    <n v="112"/>
    <n v="197706724"/>
    <d v="2019-05-28T00:00:00"/>
    <d v="1899-12-30T03:10:00"/>
    <s v="BRONX"/>
    <n v="40"/>
    <n v="2"/>
    <s v="MULTI DWELL - PUBLIC HOUS"/>
    <b v="0"/>
    <s v="25-44"/>
    <s v="M"/>
    <s v="BLACK HISPANIC"/>
    <s v="25-44"/>
    <s v="M"/>
    <s v="BLACK HISPANIC"/>
    <n v="1006699"/>
    <n v="233128"/>
    <n v="40.806538101000001"/>
    <n v="-73.918910596000003"/>
    <x v="1"/>
    <m/>
    <x v="6"/>
    <m/>
  </r>
  <r>
    <n v="113"/>
    <n v="197700947"/>
    <d v="2019-05-28T00:00:00"/>
    <d v="1899-12-30T02:42:00"/>
    <s v="MANHATTAN"/>
    <n v="32"/>
    <n v="0"/>
    <m/>
    <b v="0"/>
    <m/>
    <m/>
    <m/>
    <s v="25-44"/>
    <s v="M"/>
    <s v="BLACK"/>
    <n v="1001900"/>
    <n v="238191"/>
    <n v="40.820445511999999"/>
    <n v="-73.936232346999901"/>
    <x v="1"/>
    <m/>
    <x v="6"/>
    <m/>
  </r>
  <r>
    <n v="114"/>
    <n v="197700946"/>
    <d v="2019-05-28T00:00:00"/>
    <d v="1899-12-30T01:50:00"/>
    <s v="MANHATTAN"/>
    <n v="23"/>
    <n v="2"/>
    <s v="MULTI DWELL - PUBLIC HOUS"/>
    <b v="0"/>
    <s v="25-44"/>
    <s v="M"/>
    <s v="BLACK"/>
    <s v="25-44"/>
    <s v="M"/>
    <s v="BLACK"/>
    <n v="1000102"/>
    <n v="229680"/>
    <n v="40.797088584000001"/>
    <n v="-73.9427485799999"/>
    <x v="1"/>
    <m/>
    <x v="6"/>
    <m/>
  </r>
  <r>
    <n v="115"/>
    <n v="197700944"/>
    <d v="2019-05-28T00:00:00"/>
    <d v="1899-12-30T01:20:00"/>
    <s v="BROOKLYN"/>
    <n v="69"/>
    <n v="0"/>
    <m/>
    <b v="0"/>
    <m/>
    <m/>
    <m/>
    <s v="18-24"/>
    <s v="M"/>
    <s v="BLACK"/>
    <n v="1014401"/>
    <n v="169812"/>
    <n v="40.632728164"/>
    <n v="-73.891372869999898"/>
    <x v="1"/>
    <m/>
    <x v="6"/>
    <m/>
  </r>
  <r>
    <n v="116"/>
    <n v="197692916"/>
    <d v="2019-05-27T00:00:00"/>
    <d v="1899-12-30T23:32:00"/>
    <s v="BRONX"/>
    <n v="42"/>
    <n v="0"/>
    <m/>
    <b v="1"/>
    <s v="18-24"/>
    <s v="M"/>
    <s v="BLACK"/>
    <s v="18-24"/>
    <s v="M"/>
    <s v="BLACK"/>
    <n v="1013407"/>
    <n v="243571"/>
    <n v="40.835181583000001"/>
    <n v="-73.894634432999894"/>
    <x v="1"/>
    <m/>
    <x v="6"/>
    <m/>
  </r>
  <r>
    <n v="117"/>
    <n v="197692916"/>
    <d v="2019-05-27T00:00:00"/>
    <d v="1899-12-30T23:32:00"/>
    <s v="BRONX"/>
    <n v="42"/>
    <n v="0"/>
    <m/>
    <b v="1"/>
    <s v="&lt;18"/>
    <s v="M"/>
    <s v="BLACK"/>
    <s v="18-24"/>
    <s v="M"/>
    <s v="BLACK"/>
    <n v="1013407"/>
    <n v="243571"/>
    <n v="40.835181583000001"/>
    <n v="-73.894634432999894"/>
    <x v="1"/>
    <m/>
    <x v="6"/>
    <m/>
  </r>
  <r>
    <n v="118"/>
    <n v="197706725"/>
    <d v="2019-05-27T00:00:00"/>
    <d v="1899-12-30T23:00:00"/>
    <s v="QUEENS"/>
    <n v="107"/>
    <n v="2"/>
    <s v="MULTI DWELL - PUBLIC HOUS"/>
    <b v="0"/>
    <m/>
    <m/>
    <m/>
    <s v="25-44"/>
    <s v="M"/>
    <s v="BLACK"/>
    <n v="1036732"/>
    <n v="207396"/>
    <n v="40.735783278"/>
    <n v="-73.810625802999894"/>
    <x v="1"/>
    <m/>
    <x v="6"/>
    <m/>
  </r>
  <r>
    <n v="119"/>
    <n v="197691092"/>
    <d v="2019-05-27T00:00:00"/>
    <d v="1899-12-30T20:50:00"/>
    <s v="BROOKLYN"/>
    <n v="79"/>
    <n v="0"/>
    <m/>
    <b v="0"/>
    <m/>
    <m/>
    <m/>
    <s v="18-24"/>
    <s v="M"/>
    <s v="BLACK"/>
    <n v="1000286"/>
    <n v="186745"/>
    <n v="40.679242336000002"/>
    <n v="-73.942186365999902"/>
    <x v="1"/>
    <m/>
    <x v="6"/>
    <m/>
  </r>
  <r>
    <n v="120"/>
    <n v="197691092"/>
    <d v="2019-05-27T00:00:00"/>
    <d v="1899-12-30T20:50:00"/>
    <s v="BROOKLYN"/>
    <n v="79"/>
    <n v="0"/>
    <m/>
    <b v="0"/>
    <m/>
    <m/>
    <m/>
    <s v="&lt;18"/>
    <s v="M"/>
    <s v="BLACK"/>
    <n v="1000286"/>
    <n v="186745"/>
    <n v="40.679242336000002"/>
    <n v="-73.942186365999902"/>
    <x v="1"/>
    <m/>
    <x v="6"/>
    <m/>
  </r>
  <r>
    <n v="121"/>
    <n v="197691091"/>
    <d v="2019-05-27T00:00:00"/>
    <d v="1899-12-30T18:53:00"/>
    <s v="BROOKLYN"/>
    <n v="75"/>
    <n v="0"/>
    <m/>
    <b v="0"/>
    <m/>
    <m/>
    <m/>
    <s v="25-44"/>
    <s v="M"/>
    <s v="BLACK"/>
    <n v="1021254"/>
    <n v="181801"/>
    <n v="40.665609361000001"/>
    <n v="-73.8666170219999"/>
    <x v="1"/>
    <m/>
    <x v="6"/>
    <m/>
  </r>
  <r>
    <n v="122"/>
    <n v="197691091"/>
    <d v="2019-05-27T00:00:00"/>
    <d v="1899-12-30T18:53:00"/>
    <s v="BROOKLYN"/>
    <n v="75"/>
    <n v="0"/>
    <m/>
    <b v="1"/>
    <m/>
    <m/>
    <m/>
    <s v="25-44"/>
    <s v="M"/>
    <s v="BLACK"/>
    <n v="1021254"/>
    <n v="181801"/>
    <n v="40.665609361000001"/>
    <n v="-73.8666170219999"/>
    <x v="1"/>
    <m/>
    <x v="6"/>
    <m/>
  </r>
  <r>
    <n v="123"/>
    <n v="197691090"/>
    <d v="2019-05-27T00:00:00"/>
    <d v="1899-12-30T18:00:00"/>
    <s v="BROOKLYN"/>
    <n v="67"/>
    <n v="0"/>
    <m/>
    <b v="0"/>
    <s v="18-24"/>
    <s v="M"/>
    <s v="BLACK"/>
    <s v="18-24"/>
    <s v="M"/>
    <s v="BLACK"/>
    <n v="998235"/>
    <n v="173191"/>
    <n v="40.642043072"/>
    <n v="-73.949609006999907"/>
    <x v="1"/>
    <m/>
    <x v="6"/>
    <m/>
  </r>
  <r>
    <n v="124"/>
    <n v="197691090"/>
    <d v="2019-05-27T00:00:00"/>
    <d v="1899-12-30T18:00:00"/>
    <s v="BROOKLYN"/>
    <n v="67"/>
    <n v="0"/>
    <m/>
    <b v="0"/>
    <s v="&lt;18"/>
    <s v="M"/>
    <s v="BLACK"/>
    <s v="18-24"/>
    <s v="M"/>
    <s v="BLACK"/>
    <n v="998235"/>
    <n v="173191"/>
    <n v="40.642043072"/>
    <n v="-73.949609006999907"/>
    <x v="1"/>
    <m/>
    <x v="6"/>
    <m/>
  </r>
  <r>
    <n v="125"/>
    <n v="197665544"/>
    <d v="2019-05-27T00:00:00"/>
    <d v="1899-12-30T02:46:00"/>
    <s v="QUEENS"/>
    <n v="113"/>
    <n v="0"/>
    <m/>
    <b v="0"/>
    <m/>
    <m/>
    <m/>
    <s v="25-44"/>
    <s v="M"/>
    <s v="BLACK"/>
    <n v="1052435"/>
    <n v="194734"/>
    <n v="40.700922144000003"/>
    <n v="-73.7540917419999"/>
    <x v="1"/>
    <m/>
    <x v="6"/>
    <m/>
  </r>
  <r>
    <n v="126"/>
    <n v="197662445"/>
    <d v="2019-05-26T00:00:00"/>
    <d v="1899-12-30T21:22:00"/>
    <s v="BROOKLYN"/>
    <n v="71"/>
    <n v="0"/>
    <m/>
    <b v="0"/>
    <s v="25-44"/>
    <s v="M"/>
    <s v="BLACK"/>
    <s v="25-44"/>
    <s v="M"/>
    <s v="WHITE HISPANIC"/>
    <n v="1002498"/>
    <n v="181698"/>
    <n v="40.66538517"/>
    <n v="-73.934225040999905"/>
    <x v="1"/>
    <m/>
    <x v="6"/>
    <m/>
  </r>
  <r>
    <n v="127"/>
    <n v="197662447"/>
    <d v="2019-05-26T00:00:00"/>
    <d v="1899-12-30T21:01:00"/>
    <s v="BROOKLYN"/>
    <n v="75"/>
    <n v="0"/>
    <m/>
    <b v="0"/>
    <m/>
    <m/>
    <m/>
    <s v="25-44"/>
    <s v="M"/>
    <s v="WHITE"/>
    <n v="1019237"/>
    <n v="189214"/>
    <n v="40.685964558000002"/>
    <n v="-73.873848998999904"/>
    <x v="1"/>
    <m/>
    <x v="6"/>
    <m/>
  </r>
  <r>
    <n v="128"/>
    <n v="197662446"/>
    <d v="2019-05-26T00:00:00"/>
    <d v="1899-12-30T20:08:00"/>
    <s v="BROOKLYN"/>
    <n v="75"/>
    <n v="0"/>
    <m/>
    <b v="0"/>
    <m/>
    <m/>
    <m/>
    <s v="25-44"/>
    <s v="M"/>
    <s v="BLACK"/>
    <n v="1015379"/>
    <n v="182115"/>
    <n v="40.666493826"/>
    <n v="-73.887792539999893"/>
    <x v="1"/>
    <m/>
    <x v="6"/>
    <m/>
  </r>
  <r>
    <n v="129"/>
    <n v="197662446"/>
    <d v="2019-05-26T00:00:00"/>
    <d v="1899-12-30T20:08:00"/>
    <s v="BROOKLYN"/>
    <n v="75"/>
    <n v="0"/>
    <m/>
    <b v="1"/>
    <m/>
    <m/>
    <m/>
    <s v="25-44"/>
    <s v="M"/>
    <s v="BLACK"/>
    <n v="1015379"/>
    <n v="182115"/>
    <n v="40.666493826"/>
    <n v="-73.887792539999893"/>
    <x v="1"/>
    <m/>
    <x v="6"/>
    <m/>
  </r>
  <r>
    <n v="130"/>
    <n v="197660700"/>
    <d v="2019-05-26T00:00:00"/>
    <d v="1899-12-30T18:44:00"/>
    <s v="BROOKLYN"/>
    <n v="67"/>
    <n v="0"/>
    <m/>
    <b v="0"/>
    <s v="&lt;18"/>
    <s v="M"/>
    <s v="BLACK"/>
    <s v="&lt;18"/>
    <s v="M"/>
    <s v="BLACK"/>
    <n v="1006437"/>
    <n v="176073"/>
    <n v="40.649936789000002"/>
    <n v="-73.920045106999893"/>
    <x v="1"/>
    <m/>
    <x v="6"/>
    <m/>
  </r>
  <r>
    <n v="131"/>
    <n v="197660699"/>
    <d v="2019-05-26T00:00:00"/>
    <d v="1899-12-30T14:00:00"/>
    <s v="BROOKLYN"/>
    <n v="77"/>
    <n v="0"/>
    <m/>
    <b v="0"/>
    <m/>
    <m/>
    <m/>
    <s v="25-44"/>
    <s v="M"/>
    <s v="BLACK"/>
    <n v="1004127"/>
    <n v="182891"/>
    <n v="40.668656183000003"/>
    <n v="-73.928349661999903"/>
    <x v="1"/>
    <m/>
    <x v="6"/>
    <m/>
  </r>
  <r>
    <n v="132"/>
    <n v="197660693"/>
    <d v="2019-05-26T00:00:00"/>
    <d v="1899-12-30T05:21:00"/>
    <s v="MANHATTAN"/>
    <n v="23"/>
    <n v="2"/>
    <s v="MULTI DWELL - PUBLIC HOUS"/>
    <b v="0"/>
    <s v="25-44"/>
    <s v="M"/>
    <s v="BLACK"/>
    <s v="25-44"/>
    <s v="F"/>
    <s v="BLACK"/>
    <n v="1000552"/>
    <n v="225907"/>
    <n v="40.786731897999999"/>
    <n v="-73.941132467999907"/>
    <x v="1"/>
    <m/>
    <x v="6"/>
    <m/>
  </r>
  <r>
    <n v="133"/>
    <n v="197660693"/>
    <d v="2019-05-26T00:00:00"/>
    <d v="1899-12-30T05:21:00"/>
    <s v="MANHATTAN"/>
    <n v="23"/>
    <n v="2"/>
    <s v="MULTI DWELL - PUBLIC HOUS"/>
    <b v="1"/>
    <s v="25-44"/>
    <s v="M"/>
    <s v="BLACK"/>
    <s v="25-44"/>
    <s v="F"/>
    <s v="BLACK"/>
    <n v="1000552"/>
    <n v="225907"/>
    <n v="40.786731897999999"/>
    <n v="-73.941132467999907"/>
    <x v="1"/>
    <m/>
    <x v="6"/>
    <m/>
  </r>
  <r>
    <n v="134"/>
    <n v="197660693"/>
    <d v="2019-05-26T00:00:00"/>
    <d v="1899-12-30T05:21:00"/>
    <s v="MANHATTAN"/>
    <n v="23"/>
    <n v="2"/>
    <s v="MULTI DWELL - PUBLIC HOUS"/>
    <b v="0"/>
    <s v="25-44"/>
    <s v="M"/>
    <s v="BLACK"/>
    <s v="25-44"/>
    <s v="M"/>
    <s v="BLACK"/>
    <n v="1000552"/>
    <n v="225907"/>
    <n v="40.786731897999999"/>
    <n v="-73.941132467999907"/>
    <x v="1"/>
    <m/>
    <x v="6"/>
    <m/>
  </r>
  <r>
    <n v="135"/>
    <n v="197660693"/>
    <d v="2019-05-26T00:00:00"/>
    <d v="1899-12-30T05:21:00"/>
    <s v="MANHATTAN"/>
    <n v="23"/>
    <n v="2"/>
    <s v="MULTI DWELL - PUBLIC HOUS"/>
    <b v="1"/>
    <s v="25-44"/>
    <s v="M"/>
    <s v="BLACK"/>
    <s v="25-44"/>
    <s v="M"/>
    <s v="BLACK"/>
    <n v="1000552"/>
    <n v="225907"/>
    <n v="40.786731897999999"/>
    <n v="-73.941132467999907"/>
    <x v="1"/>
    <m/>
    <x v="6"/>
    <m/>
  </r>
  <r>
    <n v="136"/>
    <n v="197660695"/>
    <d v="2019-05-25T00:00:00"/>
    <d v="1899-12-30T23:58:00"/>
    <s v="BROOKLYN"/>
    <n v="75"/>
    <n v="0"/>
    <m/>
    <b v="0"/>
    <m/>
    <m/>
    <m/>
    <s v="25-44"/>
    <s v="M"/>
    <s v="BLACK"/>
    <n v="1014557"/>
    <n v="181661"/>
    <n v="40.665250549"/>
    <n v="-73.890757593999993"/>
    <x v="1"/>
    <m/>
    <x v="6"/>
    <m/>
  </r>
  <r>
    <n v="137"/>
    <n v="197660697"/>
    <d v="2019-05-25T00:00:00"/>
    <d v="1899-12-30T23:40:00"/>
    <s v="QUEENS"/>
    <n v="100"/>
    <n v="2"/>
    <s v="MULTI DWELL - PUBLIC HOUS"/>
    <b v="0"/>
    <m/>
    <m/>
    <m/>
    <s v="25-44"/>
    <s v="M"/>
    <s v="BLACK"/>
    <n v="1037554"/>
    <n v="154246"/>
    <n v="40.589893728"/>
    <n v="-73.808079898999907"/>
    <x v="1"/>
    <m/>
    <x v="6"/>
    <m/>
  </r>
  <r>
    <n v="138"/>
    <n v="197660694"/>
    <d v="2019-05-25T00:00:00"/>
    <d v="1899-12-30T00:12:00"/>
    <s v="MANHATTAN"/>
    <n v="7"/>
    <n v="0"/>
    <m/>
    <b v="0"/>
    <m/>
    <m/>
    <m/>
    <s v="25-44"/>
    <s v="M"/>
    <s v="BLACK"/>
    <n v="988664"/>
    <n v="200228"/>
    <n v="40.71626346"/>
    <n v="-73.984078679999897"/>
    <x v="1"/>
    <m/>
    <x v="6"/>
    <m/>
  </r>
  <r>
    <n v="139"/>
    <n v="197654796"/>
    <d v="2019-05-24T00:00:00"/>
    <d v="1899-12-30T22:13:00"/>
    <s v="BRONX"/>
    <n v="44"/>
    <n v="0"/>
    <m/>
    <b v="0"/>
    <m/>
    <m/>
    <m/>
    <s v="18-24"/>
    <s v="M"/>
    <s v="BLACK"/>
    <n v="1006954"/>
    <n v="242413"/>
    <n v="40.832022154000001"/>
    <n v="-73.917958067999905"/>
    <x v="1"/>
    <m/>
    <x v="6"/>
    <m/>
  </r>
  <r>
    <n v="140"/>
    <n v="197654798"/>
    <d v="2019-05-24T00:00:00"/>
    <d v="1899-12-30T20:29:00"/>
    <s v="BROOKLYN"/>
    <n v="67"/>
    <n v="0"/>
    <m/>
    <b v="0"/>
    <m/>
    <m/>
    <m/>
    <s v="&lt;18"/>
    <s v="M"/>
    <s v="BLACK"/>
    <n v="1004363"/>
    <n v="176942"/>
    <n v="40.652326958000003"/>
    <n v="-73.927516682999894"/>
    <x v="1"/>
    <m/>
    <x v="6"/>
    <m/>
  </r>
  <r>
    <n v="141"/>
    <n v="197655792"/>
    <d v="2019-05-24T00:00:00"/>
    <d v="1899-12-30T16:11:00"/>
    <s v="BROOKLYN"/>
    <n v="70"/>
    <n v="0"/>
    <m/>
    <b v="0"/>
    <s v="&lt;18"/>
    <s v="M"/>
    <s v="UNKNOWN"/>
    <s v="18-24"/>
    <s v="M"/>
    <s v="BLACK"/>
    <n v="995678"/>
    <n v="176383"/>
    <n v="40.650808089999998"/>
    <n v="-73.958817287999906"/>
    <x v="1"/>
    <m/>
    <x v="6"/>
    <m/>
  </r>
  <r>
    <n v="142"/>
    <n v="197654797"/>
    <d v="2019-05-24T00:00:00"/>
    <d v="1899-12-30T00:23:00"/>
    <s v="BRONX"/>
    <n v="49"/>
    <n v="0"/>
    <m/>
    <b v="0"/>
    <m/>
    <m/>
    <m/>
    <s v="25-44"/>
    <s v="M"/>
    <s v="BLACK"/>
    <n v="1026773"/>
    <n v="256451"/>
    <n v="40.870479066000001"/>
    <n v="-73.846251021999905"/>
    <x v="1"/>
    <m/>
    <x v="6"/>
    <m/>
  </r>
  <r>
    <n v="143"/>
    <n v="197573448"/>
    <d v="2019-05-23T00:00:00"/>
    <d v="1899-12-30T20:39:00"/>
    <s v="BROOKLYN"/>
    <n v="75"/>
    <n v="0"/>
    <m/>
    <b v="0"/>
    <s v="25-44"/>
    <s v="M"/>
    <s v="BLACK"/>
    <s v="25-44"/>
    <s v="M"/>
    <s v="BLACK"/>
    <n v="1018964"/>
    <n v="182071"/>
    <n v="40.666359726000003"/>
    <n v="-73.874870141999907"/>
    <x v="1"/>
    <m/>
    <x v="6"/>
    <m/>
  </r>
  <r>
    <n v="144"/>
    <n v="197573447"/>
    <d v="2019-05-23T00:00:00"/>
    <d v="1899-12-30T19:16:00"/>
    <s v="MANHATTAN"/>
    <n v="34"/>
    <n v="0"/>
    <m/>
    <b v="0"/>
    <s v="&lt;18"/>
    <s v="M"/>
    <s v="BLACK"/>
    <s v="18-24"/>
    <s v="M"/>
    <s v="WHITE HISPANIC"/>
    <n v="1003718"/>
    <n v="252533"/>
    <n v="40.859806300000002"/>
    <n v="-73.929622320999897"/>
    <x v="1"/>
    <m/>
    <x v="6"/>
    <m/>
  </r>
  <r>
    <n v="145"/>
    <n v="197534776"/>
    <d v="2019-05-23T00:00:00"/>
    <d v="1899-12-30T01:35:00"/>
    <s v="BRONX"/>
    <n v="40"/>
    <n v="2"/>
    <s v="MULTI DWELL - APT BUILD"/>
    <b v="0"/>
    <m/>
    <m/>
    <m/>
    <s v="25-44"/>
    <s v="M"/>
    <s v="WHITE HISPANIC"/>
    <n v="1007857"/>
    <n v="235590"/>
    <n v="40.813292588000003"/>
    <n v="-73.914718982999901"/>
    <x v="1"/>
    <m/>
    <x v="6"/>
    <m/>
  </r>
  <r>
    <n v="146"/>
    <n v="197534775"/>
    <d v="2019-05-23T00:00:00"/>
    <d v="1899-12-30T00:20:00"/>
    <s v="BRONX"/>
    <n v="42"/>
    <n v="0"/>
    <m/>
    <b v="0"/>
    <m/>
    <m/>
    <m/>
    <s v="25-44"/>
    <s v="M"/>
    <s v="BLACK"/>
    <n v="1014875"/>
    <n v="244467"/>
    <n v="40.837635873000004"/>
    <n v="-73.889325315999898"/>
    <x v="1"/>
    <m/>
    <x v="6"/>
    <m/>
  </r>
  <r>
    <n v="147"/>
    <n v="197525797"/>
    <d v="2019-05-22T00:00:00"/>
    <d v="1899-12-30T22:19:00"/>
    <s v="MANHATTAN"/>
    <n v="28"/>
    <n v="2"/>
    <s v="MULTI DWELL - PUBLIC HOUS"/>
    <b v="0"/>
    <m/>
    <m/>
    <m/>
    <s v="25-44"/>
    <s v="M"/>
    <s v="BLACK"/>
    <n v="998330"/>
    <n v="230187"/>
    <n v="40.798483161999997"/>
    <n v="-73.949147470999904"/>
    <x v="1"/>
    <m/>
    <x v="6"/>
    <m/>
  </r>
  <r>
    <n v="148"/>
    <n v="197525242"/>
    <d v="2019-05-22T00:00:00"/>
    <d v="1899-12-30T21:32:00"/>
    <s v="BRONX"/>
    <n v="42"/>
    <n v="0"/>
    <m/>
    <b v="0"/>
    <m/>
    <m/>
    <m/>
    <s v="18-24"/>
    <s v="M"/>
    <s v="BLACK"/>
    <n v="1012059"/>
    <n v="244779"/>
    <n v="40.838501538999999"/>
    <n v="-73.899500796999902"/>
    <x v="1"/>
    <m/>
    <x v="6"/>
    <m/>
  </r>
  <r>
    <n v="149"/>
    <n v="197475508"/>
    <d v="2019-05-21T00:00:00"/>
    <d v="1899-12-30T22:22:00"/>
    <s v="BROOKLYN"/>
    <n v="77"/>
    <n v="1"/>
    <m/>
    <b v="0"/>
    <s v="&lt;18"/>
    <s v="M"/>
    <s v="BLACK"/>
    <s v="45-64"/>
    <s v="F"/>
    <s v="WHITE"/>
    <n v="995908"/>
    <n v="183618"/>
    <n v="40.670666271999998"/>
    <n v="-73.957975907999895"/>
    <x v="1"/>
    <m/>
    <x v="6"/>
    <m/>
  </r>
  <r>
    <n v="150"/>
    <n v="197423972"/>
    <d v="2019-05-20T00:00:00"/>
    <d v="1899-12-30T18:30:00"/>
    <s v="BRONX"/>
    <n v="45"/>
    <n v="0"/>
    <s v="MULTI DWELL - APT BUILD"/>
    <b v="0"/>
    <m/>
    <m/>
    <m/>
    <s v="18-24"/>
    <s v="M"/>
    <s v="BLACK"/>
    <n v="1032380"/>
    <n v="259229"/>
    <n v="40.878075015999997"/>
    <n v="-73.825957882999901"/>
    <x v="1"/>
    <m/>
    <x v="6"/>
    <m/>
  </r>
  <r>
    <n v="151"/>
    <n v="197423567"/>
    <d v="2019-05-20T00:00:00"/>
    <d v="1899-12-30T04:30:00"/>
    <s v="QUEENS"/>
    <n v="108"/>
    <n v="0"/>
    <m/>
    <b v="0"/>
    <s v="25-44"/>
    <s v="M"/>
    <s v="BLACK HISPANIC"/>
    <s v="25-44"/>
    <s v="M"/>
    <s v="WHITE HISPANIC"/>
    <n v="998672"/>
    <n v="211187"/>
    <n v="40.746332576999997"/>
    <n v="-73.9479530119999"/>
    <x v="1"/>
    <m/>
    <x v="6"/>
    <m/>
  </r>
  <r>
    <n v="152"/>
    <n v="197381376"/>
    <d v="2019-05-19T00:00:00"/>
    <d v="1899-12-30T18:37:00"/>
    <s v="QUEENS"/>
    <n v="103"/>
    <n v="0"/>
    <m/>
    <b v="0"/>
    <m/>
    <m/>
    <m/>
    <s v="25-44"/>
    <s v="M"/>
    <s v="BLACK"/>
    <n v="1044315"/>
    <n v="193135"/>
    <n v="40.696592115000001"/>
    <n v="-73.783390714999896"/>
    <x v="1"/>
    <m/>
    <x v="6"/>
    <m/>
  </r>
  <r>
    <n v="153"/>
    <n v="197381382"/>
    <d v="2019-05-19T00:00:00"/>
    <d v="1899-12-30T04:17:00"/>
    <s v="BROOKLYN"/>
    <n v="67"/>
    <n v="0"/>
    <m/>
    <b v="0"/>
    <m/>
    <m/>
    <m/>
    <s v="25-44"/>
    <s v="M"/>
    <s v="BLACK"/>
    <n v="1007709"/>
    <n v="178177"/>
    <n v="40.655708531000002"/>
    <n v="-73.915453825999904"/>
    <x v="1"/>
    <m/>
    <x v="6"/>
    <m/>
  </r>
  <r>
    <n v="154"/>
    <n v="197381379"/>
    <d v="2019-05-19T00:00:00"/>
    <d v="1899-12-30T02:30:00"/>
    <s v="MANHATTAN"/>
    <n v="7"/>
    <n v="2"/>
    <s v="MULTI DWELL - PUBLIC HOUS"/>
    <b v="0"/>
    <s v="25-44"/>
    <s v="M"/>
    <s v="WHITE HISPANIC"/>
    <s v="45-64"/>
    <s v="M"/>
    <s v="BLACK"/>
    <n v="987900"/>
    <n v="198758"/>
    <n v="40.712229008000001"/>
    <n v="-73.986835478999893"/>
    <x v="1"/>
    <m/>
    <x v="6"/>
    <m/>
  </r>
  <r>
    <n v="155"/>
    <n v="197381384"/>
    <d v="2019-05-18T00:00:00"/>
    <d v="1899-12-30T21:10:00"/>
    <s v="BRONX"/>
    <n v="46"/>
    <n v="0"/>
    <m/>
    <b v="0"/>
    <m/>
    <m/>
    <m/>
    <s v="18-24"/>
    <s v="M"/>
    <s v="WHITE HISPANIC"/>
    <n v="1011078"/>
    <n v="248752"/>
    <n v="40.849409289"/>
    <n v="-73.903030195999904"/>
    <x v="1"/>
    <m/>
    <x v="6"/>
    <m/>
  </r>
  <r>
    <n v="156"/>
    <n v="197381383"/>
    <d v="2019-05-18T00:00:00"/>
    <d v="1899-12-30T20:13:00"/>
    <s v="BROOKLYN"/>
    <n v="75"/>
    <n v="0"/>
    <m/>
    <b v="0"/>
    <s v="18-24"/>
    <s v="M"/>
    <s v="BLACK"/>
    <s v="18-24"/>
    <s v="M"/>
    <s v="BLACK"/>
    <n v="1016177"/>
    <n v="175721"/>
    <n v="40.648940869"/>
    <n v="-73.884946310999894"/>
    <x v="1"/>
    <m/>
    <x v="6"/>
    <m/>
  </r>
  <r>
    <n v="157"/>
    <n v="197381381"/>
    <d v="2019-05-18T00:00:00"/>
    <d v="1899-12-30T18:40:00"/>
    <s v="MANHATTAN"/>
    <n v="28"/>
    <n v="0"/>
    <m/>
    <b v="0"/>
    <m/>
    <m/>
    <m/>
    <s v="18-24"/>
    <s v="M"/>
    <s v="BLACK HISPANIC"/>
    <n v="996922"/>
    <n v="233397"/>
    <n v="40.807295863"/>
    <n v="-73.954226810999899"/>
    <x v="1"/>
    <m/>
    <x v="6"/>
    <m/>
  </r>
  <r>
    <n v="158"/>
    <n v="197381380"/>
    <d v="2019-05-18T00:00:00"/>
    <d v="1899-12-30T09:53:00"/>
    <s v="MANHATTAN"/>
    <n v="32"/>
    <n v="0"/>
    <m/>
    <b v="0"/>
    <s v="25-44"/>
    <s v="F"/>
    <s v="BLACK"/>
    <s v="45-64"/>
    <s v="F"/>
    <s v="BLACK"/>
    <n v="1000871"/>
    <n v="237255"/>
    <n v="40.817878452000002"/>
    <n v="-73.939952421999905"/>
    <x v="1"/>
    <m/>
    <x v="6"/>
    <m/>
  </r>
  <r>
    <n v="159"/>
    <n v="197381377"/>
    <d v="2019-05-18T00:00:00"/>
    <d v="1899-12-30T03:39:00"/>
    <s v="MANHATTAN"/>
    <n v="28"/>
    <n v="0"/>
    <s v="PVT HOUSE"/>
    <b v="0"/>
    <s v="18-24"/>
    <s v="M"/>
    <s v="BLACK"/>
    <s v="25-44"/>
    <s v="M"/>
    <s v="BLACK"/>
    <n v="998495"/>
    <n v="229943"/>
    <n v="40.797813183999999"/>
    <n v="-73.948552043999896"/>
    <x v="1"/>
    <m/>
    <x v="6"/>
    <m/>
  </r>
  <r>
    <n v="160"/>
    <n v="197381375"/>
    <d v="2019-05-17T00:00:00"/>
    <d v="1899-12-30T23:59:00"/>
    <s v="BRONX"/>
    <n v="44"/>
    <n v="0"/>
    <m/>
    <b v="0"/>
    <m/>
    <m/>
    <m/>
    <s v="18-24"/>
    <s v="M"/>
    <s v="BLACK"/>
    <n v="1008123"/>
    <n v="244271"/>
    <n v="40.837118742999998"/>
    <n v="-73.913727147999893"/>
    <x v="1"/>
    <m/>
    <x v="6"/>
    <m/>
  </r>
  <r>
    <n v="161"/>
    <n v="197381374"/>
    <d v="2019-05-17T00:00:00"/>
    <d v="1899-12-30T21:36:00"/>
    <s v="MANHATTAN"/>
    <n v="32"/>
    <n v="2"/>
    <s v="MULTI DWELL - PUBLIC HOUS"/>
    <b v="1"/>
    <s v="&lt;18"/>
    <s v="M"/>
    <s v="BLACK"/>
    <s v="&lt;18"/>
    <s v="M"/>
    <s v="BLACK"/>
    <n v="999126"/>
    <n v="235493"/>
    <n v="40.813045365000001"/>
    <n v="-73.946260731999899"/>
    <x v="1"/>
    <m/>
    <x v="6"/>
    <m/>
  </r>
  <r>
    <n v="162"/>
    <n v="197293452"/>
    <d v="2019-05-16T00:00:00"/>
    <d v="1899-12-30T22:01:00"/>
    <s v="BRONX"/>
    <n v="47"/>
    <n v="0"/>
    <m/>
    <b v="0"/>
    <s v="25-44"/>
    <s v="M"/>
    <s v="BLACK"/>
    <s v="18-24"/>
    <s v="M"/>
    <s v="BLACK"/>
    <n v="1020808"/>
    <n v="262493"/>
    <n v="40.887089187999997"/>
    <n v="-73.867785666999893"/>
    <x v="1"/>
    <m/>
    <x v="6"/>
    <m/>
  </r>
  <r>
    <n v="163"/>
    <n v="197293452"/>
    <d v="2019-05-16T00:00:00"/>
    <d v="1899-12-30T22:01:00"/>
    <s v="BRONX"/>
    <n v="47"/>
    <n v="0"/>
    <m/>
    <b v="0"/>
    <s v="25-44"/>
    <s v="M"/>
    <s v="BLACK"/>
    <s v="18-24"/>
    <s v="M"/>
    <s v="WHITE"/>
    <n v="1020808"/>
    <n v="262493"/>
    <n v="40.887089187999997"/>
    <n v="-73.867785666999893"/>
    <x v="1"/>
    <m/>
    <x v="6"/>
    <m/>
  </r>
  <r>
    <n v="164"/>
    <n v="197293450"/>
    <d v="2019-05-16T00:00:00"/>
    <d v="1899-12-30T20:15:00"/>
    <s v="BROOKLYN"/>
    <n v="79"/>
    <n v="0"/>
    <m/>
    <b v="0"/>
    <s v="&lt;18"/>
    <s v="M"/>
    <s v="BLACK"/>
    <s v="&lt;18"/>
    <s v="M"/>
    <s v="BLACK"/>
    <n v="1000422"/>
    <n v="192120"/>
    <n v="40.693995231999999"/>
    <n v="-73.941683139999896"/>
    <x v="1"/>
    <m/>
    <x v="6"/>
    <m/>
  </r>
  <r>
    <n v="165"/>
    <n v="197293451"/>
    <d v="2019-05-16T00:00:00"/>
    <d v="1899-12-30T19:26:00"/>
    <s v="BROOKLYN"/>
    <n v="77"/>
    <n v="0"/>
    <m/>
    <b v="1"/>
    <s v="18-24"/>
    <s v="M"/>
    <s v="BLACK"/>
    <s v="25-44"/>
    <s v="M"/>
    <s v="BLACK"/>
    <n v="999272"/>
    <n v="185194"/>
    <n v="40.674986969999999"/>
    <n v="-73.945845625999894"/>
    <x v="1"/>
    <m/>
    <x v="6"/>
    <m/>
  </r>
  <r>
    <n v="166"/>
    <n v="197254458"/>
    <d v="2019-05-15T00:00:00"/>
    <d v="1899-12-30T19:08:00"/>
    <s v="BRONX"/>
    <n v="46"/>
    <n v="0"/>
    <m/>
    <b v="0"/>
    <s v="18-24"/>
    <s v="M"/>
    <s v="BLACK"/>
    <s v="45-64"/>
    <s v="M"/>
    <s v="WHITE HISPANIC"/>
    <n v="1010606"/>
    <n v="250926"/>
    <n v="40.855377693000001"/>
    <n v="-73.904727717999904"/>
    <x v="1"/>
    <m/>
    <x v="6"/>
    <m/>
  </r>
  <r>
    <n v="167"/>
    <n v="197254458"/>
    <d v="2019-05-15T00:00:00"/>
    <d v="1899-12-30T19:08:00"/>
    <s v="BRONX"/>
    <n v="46"/>
    <n v="0"/>
    <m/>
    <b v="0"/>
    <s v="18-24"/>
    <s v="M"/>
    <s v="BLACK"/>
    <s v="&lt;18"/>
    <s v="M"/>
    <s v="WHITE HISPANIC"/>
    <n v="1010606"/>
    <n v="250926"/>
    <n v="40.855377693000001"/>
    <n v="-73.904727717999904"/>
    <x v="1"/>
    <m/>
    <x v="6"/>
    <m/>
  </r>
  <r>
    <n v="168"/>
    <n v="197200331"/>
    <d v="2019-05-14T00:00:00"/>
    <d v="1899-12-30T19:45:00"/>
    <s v="MANHATTAN"/>
    <n v="34"/>
    <n v="0"/>
    <m/>
    <b v="0"/>
    <s v="18-24"/>
    <s v="M"/>
    <s v="BLACK"/>
    <s v="25-44"/>
    <s v="M"/>
    <s v="BLACK"/>
    <n v="1005202"/>
    <n v="253699"/>
    <n v="40.863003221"/>
    <n v="-73.924253842999903"/>
    <x v="1"/>
    <m/>
    <x v="6"/>
    <m/>
  </r>
  <r>
    <n v="169"/>
    <n v="197200331"/>
    <d v="2019-05-14T00:00:00"/>
    <d v="1899-12-30T19:45:00"/>
    <s v="MANHATTAN"/>
    <n v="34"/>
    <n v="0"/>
    <m/>
    <b v="0"/>
    <s v="18-24"/>
    <s v="M"/>
    <s v="BLACK HISPANIC"/>
    <s v="25-44"/>
    <s v="M"/>
    <s v="BLACK"/>
    <n v="1005202"/>
    <n v="253699"/>
    <n v="40.863003221"/>
    <n v="-73.924253842999903"/>
    <x v="1"/>
    <m/>
    <x v="6"/>
    <m/>
  </r>
  <r>
    <n v="170"/>
    <n v="197200331"/>
    <d v="2019-05-14T00:00:00"/>
    <d v="1899-12-30T19:45:00"/>
    <s v="MANHATTAN"/>
    <n v="34"/>
    <n v="0"/>
    <m/>
    <b v="0"/>
    <s v="25-44"/>
    <s v="M"/>
    <s v="WHITE"/>
    <s v="25-44"/>
    <s v="M"/>
    <s v="BLACK"/>
    <n v="1005202"/>
    <n v="253699"/>
    <n v="40.863003221"/>
    <n v="-73.924253842999903"/>
    <x v="1"/>
    <m/>
    <x v="6"/>
    <m/>
  </r>
  <r>
    <n v="171"/>
    <n v="197200331"/>
    <d v="2019-05-14T00:00:00"/>
    <d v="1899-12-30T19:45:00"/>
    <s v="MANHATTAN"/>
    <n v="34"/>
    <n v="0"/>
    <m/>
    <b v="0"/>
    <s v="25-44"/>
    <s v="M"/>
    <s v="WHITE HISPANIC"/>
    <s v="25-44"/>
    <s v="M"/>
    <s v="BLACK"/>
    <n v="1005202"/>
    <n v="253699"/>
    <n v="40.863003221"/>
    <n v="-73.924253842999903"/>
    <x v="1"/>
    <m/>
    <x v="6"/>
    <m/>
  </r>
  <r>
    <n v="172"/>
    <n v="197106407"/>
    <d v="2019-05-11T00:00:00"/>
    <d v="1899-12-30T01:34:00"/>
    <s v="BRONX"/>
    <n v="47"/>
    <n v="0"/>
    <s v="SOCIAL CLUB/POLICY LOCATI"/>
    <b v="1"/>
    <s v="25-44"/>
    <s v="M"/>
    <s v="BLACK"/>
    <s v="25-44"/>
    <s v="M"/>
    <s v="BLACK"/>
    <n v="1024693"/>
    <n v="261681"/>
    <n v="40.884843556"/>
    <n v="-73.853740089999903"/>
    <x v="1"/>
    <m/>
    <x v="6"/>
    <m/>
  </r>
  <r>
    <n v="173"/>
    <n v="197016009"/>
    <d v="2019-05-09T00:00:00"/>
    <d v="1899-12-30T09:23:00"/>
    <s v="BROOKLYN"/>
    <n v="75"/>
    <n v="0"/>
    <m/>
    <b v="0"/>
    <s v="25-44"/>
    <s v="M"/>
    <s v="BLACK"/>
    <s v="25-44"/>
    <s v="M"/>
    <s v="BLACK"/>
    <n v="1012920"/>
    <n v="183086"/>
    <n v="40.669167307000002"/>
    <n v="-73.896652216999897"/>
    <x v="1"/>
    <m/>
    <x v="6"/>
    <m/>
  </r>
  <r>
    <n v="174"/>
    <n v="197016008"/>
    <d v="2019-05-09T00:00:00"/>
    <d v="1899-12-30T01:32:00"/>
    <s v="MANHATTAN"/>
    <n v="1"/>
    <n v="0"/>
    <s v="BAR/NIGHT CLUB"/>
    <b v="0"/>
    <s v="18-24"/>
    <s v="M"/>
    <s v="WHITE HISPANIC"/>
    <s v="25-44"/>
    <s v="M"/>
    <s v="BLACK"/>
    <n v="982762"/>
    <n v="204595"/>
    <n v="40.728250797000001"/>
    <n v="-74.005370123999896"/>
    <x v="1"/>
    <m/>
    <x v="6"/>
    <m/>
  </r>
  <r>
    <n v="175"/>
    <n v="197016008"/>
    <d v="2019-05-09T00:00:00"/>
    <d v="1899-12-30T01:32:00"/>
    <s v="MANHATTAN"/>
    <n v="1"/>
    <n v="0"/>
    <s v="BAR/NIGHT CLUB"/>
    <b v="0"/>
    <s v="18-24"/>
    <s v="M"/>
    <s v="WHITE HISPANIC"/>
    <s v="25-44"/>
    <s v="M"/>
    <s v="BLACK HISPANIC"/>
    <n v="982762"/>
    <n v="204595"/>
    <n v="40.728250797000001"/>
    <n v="-74.005370123999896"/>
    <x v="1"/>
    <m/>
    <x v="6"/>
    <m/>
  </r>
  <r>
    <n v="176"/>
    <n v="196820305"/>
    <d v="2019-05-04T00:00:00"/>
    <d v="1899-12-30T01:45:00"/>
    <s v="BRONX"/>
    <n v="48"/>
    <n v="0"/>
    <m/>
    <b v="0"/>
    <m/>
    <m/>
    <m/>
    <s v="25-44"/>
    <s v="M"/>
    <s v="BLACK"/>
    <n v="1016691"/>
    <n v="250307"/>
    <n v="40.853658463000002"/>
    <n v="-73.882734201999895"/>
    <x v="1"/>
    <m/>
    <x v="6"/>
    <m/>
  </r>
  <r>
    <n v="177"/>
    <n v="197423973"/>
    <d v="2019-05-03T00:00:00"/>
    <d v="1899-12-30T17:08:00"/>
    <s v="STATEN ISLAND"/>
    <n v="121"/>
    <n v="0"/>
    <m/>
    <b v="0"/>
    <m/>
    <m/>
    <m/>
    <s v="25-44"/>
    <s v="F"/>
    <s v="WHITE HISPANIC"/>
    <n v="944564"/>
    <n v="168983"/>
    <n v="40.630415141999997"/>
    <n v="-74.142977955999896"/>
    <x v="1"/>
    <m/>
    <x v="6"/>
    <m/>
  </r>
  <r>
    <n v="178"/>
    <n v="196820303"/>
    <d v="2019-05-03T00:00:00"/>
    <d v="1899-12-30T14:24:00"/>
    <s v="MANHATTAN"/>
    <n v="28"/>
    <n v="0"/>
    <m/>
    <b v="0"/>
    <m/>
    <m/>
    <m/>
    <s v="25-44"/>
    <s v="M"/>
    <s v="BLACK"/>
    <n v="997399"/>
    <n v="230992"/>
    <n v="40.800694102000001"/>
    <n v="-73.952508469999898"/>
    <x v="1"/>
    <m/>
    <x v="6"/>
    <m/>
  </r>
  <r>
    <n v="179"/>
    <n v="196730309"/>
    <d v="2019-05-02T00:00:00"/>
    <d v="1899-12-30T14:35:00"/>
    <s v="BRONX"/>
    <n v="42"/>
    <n v="0"/>
    <s v="MULTI DWELL - APT BUILD"/>
    <b v="1"/>
    <s v="25-44"/>
    <s v="M"/>
    <s v="BLACK HISPANIC"/>
    <s v="25-44"/>
    <s v="M"/>
    <s v="BLACK"/>
    <n v="1014588"/>
    <n v="242096"/>
    <n v="40.831129156999999"/>
    <n v="-73.890373231999902"/>
    <x v="1"/>
    <m/>
    <x v="6"/>
    <m/>
  </r>
  <r>
    <n v="180"/>
    <n v="196678735"/>
    <d v="2019-05-02T00:00:00"/>
    <d v="1899-12-30T00:23:00"/>
    <s v="BROOKLYN"/>
    <n v="75"/>
    <n v="0"/>
    <m/>
    <b v="0"/>
    <s v="45-64"/>
    <s v="M"/>
    <s v="BLACK"/>
    <s v="25-44"/>
    <s v="M"/>
    <s v="BLACK"/>
    <n v="1016008"/>
    <n v="185359"/>
    <n v="40.675395639999998"/>
    <n v="-73.885509939999906"/>
    <x v="1"/>
    <m/>
    <x v="6"/>
    <m/>
  </r>
  <r>
    <n v="181"/>
    <n v="196680983"/>
    <d v="2019-05-02T00:00:00"/>
    <d v="1899-12-30T00:19:00"/>
    <s v="BRONX"/>
    <n v="46"/>
    <n v="0"/>
    <m/>
    <b v="0"/>
    <s v="18-24"/>
    <s v="M"/>
    <s v="BLACK"/>
    <s v="18-24"/>
    <s v="M"/>
    <s v="BLACK"/>
    <n v="1010447"/>
    <n v="252191"/>
    <n v="40.858850210999996"/>
    <n v="-73.905297539999907"/>
    <x v="1"/>
    <m/>
    <x v="6"/>
    <m/>
  </r>
  <r>
    <n v="182"/>
    <n v="196630584"/>
    <d v="2019-04-30T00:00:00"/>
    <d v="1899-12-30T18:29:00"/>
    <s v="MANHATTAN"/>
    <n v="25"/>
    <n v="2"/>
    <s v="MULTI DWELL - PUBLIC HOUS"/>
    <b v="0"/>
    <s v="25-44"/>
    <s v="U"/>
    <s v="BLACK"/>
    <s v="18-24"/>
    <s v="M"/>
    <s v="BLACK"/>
    <n v="1002228"/>
    <n v="234677"/>
    <n v="40.810799905000003"/>
    <n v="-73.935056701999898"/>
    <x v="1"/>
    <m/>
    <x v="6"/>
    <m/>
  </r>
  <r>
    <n v="183"/>
    <n v="196582021"/>
    <d v="2019-04-30T00:00:00"/>
    <d v="1899-12-30T00:13:00"/>
    <s v="BROOKLYN"/>
    <n v="90"/>
    <n v="0"/>
    <s v="MULTI DWELL - APT BUILD"/>
    <b v="0"/>
    <m/>
    <m/>
    <m/>
    <s v="18-24"/>
    <s v="M"/>
    <s v="WHITE HISPANIC"/>
    <n v="996319"/>
    <n v="198679"/>
    <n v="40.712004694999997"/>
    <n v="-73.956467326999899"/>
    <x v="1"/>
    <m/>
    <x v="6"/>
    <m/>
  </r>
  <r>
    <n v="184"/>
    <n v="196582020"/>
    <d v="2019-04-29T00:00:00"/>
    <d v="1899-12-30T01:36:00"/>
    <s v="BRONX"/>
    <n v="44"/>
    <n v="0"/>
    <m/>
    <b v="0"/>
    <m/>
    <m/>
    <m/>
    <s v="45-64"/>
    <s v="M"/>
    <s v="BLACK"/>
    <n v="1005501"/>
    <n v="245608"/>
    <n v="40.840795116999999"/>
    <n v="-73.9231985159999"/>
    <x v="1"/>
    <m/>
    <x v="6"/>
    <m/>
  </r>
  <r>
    <n v="185"/>
    <n v="196542452"/>
    <d v="2019-04-27T00:00:00"/>
    <d v="1899-12-30T23:54:00"/>
    <s v="BROOKLYN"/>
    <n v="67"/>
    <n v="0"/>
    <s v="MULTI DWELL - APT BUILD"/>
    <b v="0"/>
    <m/>
    <m/>
    <m/>
    <s v="25-44"/>
    <s v="M"/>
    <s v="WHITE HISPANIC"/>
    <n v="996876"/>
    <n v="177505"/>
    <n v="40.653886110000002"/>
    <n v="-73.954497843999903"/>
    <x v="1"/>
    <m/>
    <x v="6"/>
    <m/>
  </r>
  <r>
    <n v="186"/>
    <n v="196525187"/>
    <d v="2019-04-27T00:00:00"/>
    <d v="1899-12-30T11:36:00"/>
    <s v="BRONX"/>
    <n v="48"/>
    <n v="0"/>
    <s v="MULTI DWELL - APT BUILD"/>
    <b v="1"/>
    <s v="25-44"/>
    <s v="M"/>
    <s v="BLACK"/>
    <s v="18-24"/>
    <s v="M"/>
    <s v="BLACK HISPANIC"/>
    <n v="1013952"/>
    <n v="247178"/>
    <n v="40.845079925999997"/>
    <n v="-73.892648949999895"/>
    <x v="1"/>
    <m/>
    <x v="6"/>
    <m/>
  </r>
  <r>
    <n v="187"/>
    <n v="196414298"/>
    <d v="2019-04-24T00:00:00"/>
    <d v="1899-12-30T23:15:00"/>
    <s v="BRONX"/>
    <n v="44"/>
    <n v="0"/>
    <m/>
    <b v="0"/>
    <m/>
    <m/>
    <m/>
    <s v="25-44"/>
    <s v="M"/>
    <s v="BLACK"/>
    <n v="1009069"/>
    <n v="244907"/>
    <n v="40.838861770999998"/>
    <n v="-73.910306060999901"/>
    <x v="1"/>
    <m/>
    <x v="6"/>
    <m/>
  </r>
  <r>
    <n v="188"/>
    <n v="196414299"/>
    <d v="2019-04-24T00:00:00"/>
    <d v="1899-12-30T14:58:00"/>
    <s v="BROOKLYN"/>
    <n v="71"/>
    <n v="0"/>
    <m/>
    <b v="0"/>
    <m/>
    <m/>
    <m/>
    <s v="25-44"/>
    <s v="M"/>
    <s v="BLACK"/>
    <n v="1001270"/>
    <n v="180581"/>
    <n v="40.662321699000003"/>
    <n v="-73.938654283999895"/>
    <x v="1"/>
    <m/>
    <x v="6"/>
    <m/>
  </r>
  <r>
    <n v="189"/>
    <n v="196375777"/>
    <d v="2019-04-24T00:00:00"/>
    <d v="1899-12-30T01:44:00"/>
    <s v="MANHATTAN"/>
    <n v="28"/>
    <n v="0"/>
    <m/>
    <b v="1"/>
    <s v="25-44"/>
    <s v="M"/>
    <s v="BLACK"/>
    <s v="25-44"/>
    <s v="M"/>
    <s v="BLACK"/>
    <n v="999029"/>
    <n v="231931"/>
    <n v="40.803268824"/>
    <n v="-73.946618993999905"/>
    <x v="1"/>
    <m/>
    <x v="6"/>
    <m/>
  </r>
  <r>
    <n v="190"/>
    <n v="196364281"/>
    <d v="2019-04-23T00:00:00"/>
    <d v="1899-12-30T22:54:00"/>
    <s v="BRONX"/>
    <n v="47"/>
    <n v="2"/>
    <s v="MULTI DWELL - PUBLIC HOUS"/>
    <b v="0"/>
    <m/>
    <m/>
    <m/>
    <s v="18-24"/>
    <s v="M"/>
    <s v="BLACK"/>
    <n v="1030386"/>
    <n v="260908"/>
    <n v="40.88269399"/>
    <n v="-73.833156831999901"/>
    <x v="1"/>
    <m/>
    <x v="6"/>
    <m/>
  </r>
  <r>
    <n v="191"/>
    <n v="196364280"/>
    <d v="2019-04-23T00:00:00"/>
    <d v="1899-12-30T22:53:00"/>
    <s v="BRONX"/>
    <n v="42"/>
    <n v="2"/>
    <s v="MULTI DWELL - PUBLIC HOUS"/>
    <b v="0"/>
    <m/>
    <m/>
    <m/>
    <s v="18-24"/>
    <s v="M"/>
    <s v="BLACK HISPANIC"/>
    <n v="1010896"/>
    <n v="244231"/>
    <n v="40.837001024000003"/>
    <n v="-73.903706008999904"/>
    <x v="1"/>
    <m/>
    <x v="6"/>
    <m/>
  </r>
  <r>
    <n v="192"/>
    <n v="196364279"/>
    <d v="2019-04-23T00:00:00"/>
    <d v="1899-12-30T00:18:00"/>
    <s v="STATEN ISLAND"/>
    <n v="121"/>
    <n v="0"/>
    <m/>
    <b v="0"/>
    <s v="18-24"/>
    <s v="M"/>
    <s v="BLACK"/>
    <s v="18-24"/>
    <s v="M"/>
    <s v="BLACK"/>
    <n v="936722"/>
    <n v="172119"/>
    <n v="40.638984176000001"/>
    <n v="-74.171252304999896"/>
    <x v="1"/>
    <m/>
    <x v="6"/>
    <m/>
  </r>
  <r>
    <n v="193"/>
    <n v="196315233"/>
    <d v="2019-04-22T00:00:00"/>
    <d v="1899-12-30T23:15:00"/>
    <s v="BRONX"/>
    <n v="42"/>
    <n v="0"/>
    <m/>
    <b v="0"/>
    <m/>
    <m/>
    <m/>
    <s v="18-24"/>
    <s v="M"/>
    <s v="BLACK"/>
    <n v="1010951"/>
    <n v="240480"/>
    <n v="40.826705445000002"/>
    <n v="-73.903522174000003"/>
    <x v="1"/>
    <m/>
    <x v="6"/>
    <m/>
  </r>
  <r>
    <n v="194"/>
    <n v="196315234"/>
    <d v="2019-04-22T00:00:00"/>
    <d v="1899-12-30T17:20:00"/>
    <s v="BROOKLYN"/>
    <n v="81"/>
    <n v="0"/>
    <s v="MULTI DWELL - APT BUILD"/>
    <b v="0"/>
    <s v="65+"/>
    <s v="M"/>
    <s v="BLACK"/>
    <s v="45-64"/>
    <s v="M"/>
    <s v="BLACK"/>
    <n v="1006938"/>
    <n v="187372"/>
    <n v="40.680948759000003"/>
    <n v="-73.918201608999894"/>
    <x v="1"/>
    <m/>
    <x v="6"/>
    <m/>
  </r>
  <r>
    <n v="195"/>
    <n v="196315235"/>
    <d v="2019-04-22T00:00:00"/>
    <d v="1899-12-30T17:01:00"/>
    <s v="QUEENS"/>
    <n v="114"/>
    <n v="2"/>
    <s v="MULTI DWELL - PUBLIC HOUS"/>
    <b v="0"/>
    <m/>
    <m/>
    <m/>
    <s v="25-44"/>
    <s v="M"/>
    <s v="BLACK"/>
    <n v="999484"/>
    <n v="214810"/>
    <n v="40.756275434000003"/>
    <n v="-73.945014328999903"/>
    <x v="1"/>
    <m/>
    <x v="6"/>
    <m/>
  </r>
  <r>
    <n v="196"/>
    <n v="196276907"/>
    <d v="2019-04-20T00:00:00"/>
    <d v="1899-12-30T01:22:00"/>
    <s v="BRONX"/>
    <n v="40"/>
    <n v="0"/>
    <m/>
    <b v="0"/>
    <m/>
    <m/>
    <m/>
    <s v="25-44"/>
    <s v="M"/>
    <s v="BLACK"/>
    <n v="1010089"/>
    <n v="237011"/>
    <n v="40.817186587999998"/>
    <n v="-73.906650210999899"/>
    <x v="1"/>
    <m/>
    <x v="6"/>
    <m/>
  </r>
  <r>
    <n v="197"/>
    <n v="196276904"/>
    <d v="2019-04-20T00:00:00"/>
    <d v="1899-12-30T01:19:00"/>
    <s v="BROOKLYN"/>
    <n v="84"/>
    <n v="2"/>
    <s v="MULTI DWELL - PUBLIC HOUS"/>
    <b v="0"/>
    <s v="25-44"/>
    <s v="M"/>
    <s v="BLACK"/>
    <s v="25-44"/>
    <s v="M"/>
    <s v="BLACK"/>
    <n v="988740"/>
    <n v="194815"/>
    <n v="40.701406016"/>
    <n v="-73.983808131999993"/>
    <x v="1"/>
    <m/>
    <x v="6"/>
    <m/>
  </r>
  <r>
    <n v="198"/>
    <n v="196276908"/>
    <d v="2019-04-19T00:00:00"/>
    <d v="1899-12-30T17:43:00"/>
    <s v="QUEENS"/>
    <n v="105"/>
    <n v="0"/>
    <m/>
    <b v="0"/>
    <s v="18-24"/>
    <s v="M"/>
    <s v="BLACK"/>
    <s v="18-24"/>
    <s v="M"/>
    <s v="BLACK"/>
    <n v="1056792"/>
    <n v="192445"/>
    <n v="40.694604753999997"/>
    <n v="-73.738402933999893"/>
    <x v="1"/>
    <m/>
    <x v="6"/>
    <m/>
  </r>
  <r>
    <n v="199"/>
    <n v="196276903"/>
    <d v="2019-04-19T00:00:00"/>
    <d v="1899-12-30T00:12:00"/>
    <s v="QUEENS"/>
    <n v="113"/>
    <n v="0"/>
    <m/>
    <b v="0"/>
    <s v="25-44"/>
    <s v="M"/>
    <s v="BLACK"/>
    <s v="25-44"/>
    <s v="M"/>
    <s v="BLACK"/>
    <n v="1053637"/>
    <n v="190566"/>
    <n v="40.689472651999999"/>
    <n v="-73.749799678999906"/>
    <x v="1"/>
    <m/>
    <x v="6"/>
    <m/>
  </r>
  <r>
    <n v="200"/>
    <n v="196276903"/>
    <d v="2019-04-19T00:00:00"/>
    <d v="1899-12-30T00:12:00"/>
    <s v="QUEENS"/>
    <n v="113"/>
    <n v="0"/>
    <m/>
    <b v="0"/>
    <s v="25-44"/>
    <s v="M"/>
    <s v="BLACK"/>
    <s v="45-64"/>
    <s v="M"/>
    <s v="BLACK"/>
    <n v="1053637"/>
    <n v="190566"/>
    <n v="40.689472651999999"/>
    <n v="-73.749799678999906"/>
    <x v="1"/>
    <m/>
    <x v="6"/>
    <m/>
  </r>
  <r>
    <n v="201"/>
    <n v="196193415"/>
    <d v="2019-04-18T00:00:00"/>
    <d v="1899-12-30T23:24:00"/>
    <s v="BROOKLYN"/>
    <n v="75"/>
    <n v="0"/>
    <m/>
    <b v="0"/>
    <s v="25-44"/>
    <s v="M"/>
    <s v="BLACK"/>
    <s v="25-44"/>
    <s v="M"/>
    <s v="BLACK"/>
    <n v="1018747"/>
    <n v="183640"/>
    <n v="40.670667125000001"/>
    <n v="-73.8756443179999"/>
    <x v="1"/>
    <m/>
    <x v="6"/>
    <m/>
  </r>
  <r>
    <n v="202"/>
    <n v="196195745"/>
    <d v="2019-04-18T00:00:00"/>
    <d v="1899-12-30T22:30:00"/>
    <s v="MANHATTAN"/>
    <n v="23"/>
    <n v="2"/>
    <s v="MULTI DWELL - PUBLIC HOUS"/>
    <b v="0"/>
    <m/>
    <m/>
    <m/>
    <s v="25-44"/>
    <s v="M"/>
    <s v="BLACK HISPANIC"/>
    <n v="998437"/>
    <n v="228299"/>
    <n v="40.793300942999998"/>
    <n v="-73.948764997999902"/>
    <x v="1"/>
    <m/>
    <x v="6"/>
    <m/>
  </r>
  <r>
    <n v="203"/>
    <n v="196195743"/>
    <d v="2019-04-18T00:00:00"/>
    <d v="1899-12-30T21:54:00"/>
    <s v="MANHATTAN"/>
    <n v="7"/>
    <n v="2"/>
    <s v="MULTI DWELL - PUBLIC HOUS"/>
    <b v="0"/>
    <m/>
    <m/>
    <m/>
    <s v="25-44"/>
    <s v="M"/>
    <s v="BLACK HISPANIC"/>
    <n v="989021"/>
    <n v="200767"/>
    <n v="40.717742700999999"/>
    <n v="-73.982790480999896"/>
    <x v="1"/>
    <m/>
    <x v="6"/>
    <m/>
  </r>
  <r>
    <n v="204"/>
    <n v="196193416"/>
    <d v="2019-04-18T00:00:00"/>
    <d v="1899-12-30T19:50:00"/>
    <s v="BROOKLYN"/>
    <n v="75"/>
    <n v="0"/>
    <m/>
    <b v="0"/>
    <m/>
    <m/>
    <m/>
    <s v="&lt;18"/>
    <s v="M"/>
    <s v="BLACK"/>
    <n v="1017353"/>
    <n v="185387"/>
    <n v="40.675467566000002"/>
    <n v="-73.880660917999904"/>
    <x v="1"/>
    <m/>
    <x v="6"/>
    <m/>
  </r>
  <r>
    <n v="205"/>
    <n v="196193414"/>
    <d v="2019-04-18T00:00:00"/>
    <d v="1899-12-30T18:05:00"/>
    <s v="BROOKLYN"/>
    <n v="88"/>
    <n v="0"/>
    <m/>
    <b v="0"/>
    <m/>
    <m/>
    <m/>
    <s v="&lt;18"/>
    <s v="F"/>
    <s v="BLACK"/>
    <n v="990027"/>
    <n v="191934"/>
    <n v="40.693497594"/>
    <n v="-73.979168999999899"/>
    <x v="1"/>
    <m/>
    <x v="6"/>
    <m/>
  </r>
  <r>
    <n v="206"/>
    <n v="196195746"/>
    <d v="2019-04-18T00:00:00"/>
    <d v="1899-12-30T16:25:00"/>
    <s v="MANHATTAN"/>
    <n v="34"/>
    <n v="0"/>
    <m/>
    <b v="0"/>
    <s v="25-44"/>
    <s v="M"/>
    <s v="BLACK HISPANIC"/>
    <s v="UNKNOWN"/>
    <s v="U"/>
    <s v="UNKNOWN"/>
    <n v="1002644"/>
    <n v="250694"/>
    <n v="40.854761099000001"/>
    <n v="-73.933510003999899"/>
    <x v="1"/>
    <m/>
    <x v="6"/>
    <m/>
  </r>
  <r>
    <n v="207"/>
    <n v="196193413"/>
    <d v="2019-04-18T00:00:00"/>
    <d v="1899-12-30T13:53:00"/>
    <s v="QUEENS"/>
    <n v="108"/>
    <n v="0"/>
    <s v="DRUG STORE"/>
    <b v="0"/>
    <s v="25-44"/>
    <s v="M"/>
    <s v="WHITE HISPANIC"/>
    <s v="25-44"/>
    <s v="M"/>
    <s v="WHITE"/>
    <n v="1007610"/>
    <n v="211185"/>
    <n v="40.746307995000002"/>
    <n v="-73.915696140999898"/>
    <x v="1"/>
    <m/>
    <x v="6"/>
    <m/>
  </r>
  <r>
    <n v="208"/>
    <n v="196145427"/>
    <d v="2019-04-17T00:00:00"/>
    <d v="1899-12-30T16:34:00"/>
    <s v="MANHATTAN"/>
    <n v="7"/>
    <n v="2"/>
    <s v="MULTI DWELL - PUBLIC HOUS"/>
    <b v="0"/>
    <s v="25-44"/>
    <s v="M"/>
    <s v="BLACK"/>
    <s v="18-24"/>
    <s v="M"/>
    <s v="BLACK"/>
    <n v="989578"/>
    <n v="198999"/>
    <n v="40.712889644999997"/>
    <n v="-73.980782549999901"/>
    <x v="1"/>
    <m/>
    <x v="6"/>
    <m/>
  </r>
  <r>
    <n v="209"/>
    <n v="196095817"/>
    <d v="2019-04-16T00:00:00"/>
    <d v="1899-12-30T20:20:00"/>
    <s v="QUEENS"/>
    <n v="106"/>
    <n v="0"/>
    <m/>
    <b v="0"/>
    <s v="25-44"/>
    <s v="M"/>
    <s v="BLACK"/>
    <s v="25-44"/>
    <s v="M"/>
    <s v="BLACK"/>
    <n v="1038488"/>
    <n v="183613"/>
    <n v="40.670494085999998"/>
    <n v="-73.804481031999899"/>
    <x v="1"/>
    <m/>
    <x v="6"/>
    <m/>
  </r>
  <r>
    <n v="210"/>
    <n v="196095818"/>
    <d v="2019-04-16T00:00:00"/>
    <d v="1899-12-30T19:45:00"/>
    <s v="QUEENS"/>
    <n v="105"/>
    <n v="0"/>
    <m/>
    <b v="0"/>
    <m/>
    <m/>
    <m/>
    <s v="25-44"/>
    <s v="M"/>
    <s v="BLACK"/>
    <n v="1057395"/>
    <n v="201036"/>
    <n v="40.718179956"/>
    <n v="-73.7361351079999"/>
    <x v="1"/>
    <m/>
    <x v="6"/>
    <m/>
  </r>
  <r>
    <n v="211"/>
    <n v="196095816"/>
    <d v="2019-04-16T00:00:00"/>
    <d v="1899-12-30T17:40:00"/>
    <s v="QUEENS"/>
    <n v="114"/>
    <n v="2"/>
    <s v="MULTI DWELL - PUBLIC HOUS"/>
    <b v="0"/>
    <m/>
    <m/>
    <m/>
    <s v="25-44"/>
    <s v="M"/>
    <s v="BLACK"/>
    <n v="1001955"/>
    <n v="216397"/>
    <n v="40.760626741000003"/>
    <n v="-73.936091078999894"/>
    <x v="1"/>
    <m/>
    <x v="6"/>
    <m/>
  </r>
  <r>
    <n v="212"/>
    <n v="196095819"/>
    <d v="2019-04-16T00:00:00"/>
    <d v="1899-12-30T17:12:00"/>
    <s v="BROOKLYN"/>
    <n v="77"/>
    <n v="2"/>
    <s v="MULTI DWELL - PUBLIC HOUS"/>
    <b v="1"/>
    <m/>
    <m/>
    <m/>
    <s v="18-24"/>
    <s v="M"/>
    <s v="BLACK"/>
    <n v="1003789"/>
    <n v="183568"/>
    <n v="40.670515149000003"/>
    <n v="-73.929566107999904"/>
    <x v="1"/>
    <m/>
    <x v="6"/>
    <m/>
  </r>
  <r>
    <n v="213"/>
    <n v="196043547"/>
    <d v="2019-04-15T00:00:00"/>
    <d v="1899-12-30T08:34:00"/>
    <s v="QUEENS"/>
    <n v="113"/>
    <n v="0"/>
    <m/>
    <b v="0"/>
    <m/>
    <m/>
    <m/>
    <s v="25-44"/>
    <s v="M"/>
    <s v="BLACK HISPANIC"/>
    <n v="1043652"/>
    <n v="190369"/>
    <n v="40.689004580000002"/>
    <n v="-73.785806053999906"/>
    <x v="1"/>
    <m/>
    <x v="6"/>
    <m/>
  </r>
  <r>
    <n v="214"/>
    <n v="196000891"/>
    <d v="2019-04-14T00:00:00"/>
    <d v="1899-12-30T18:35:00"/>
    <s v="MANHATTAN"/>
    <n v="30"/>
    <n v="0"/>
    <s v="GROCERY/BODEGA"/>
    <b v="1"/>
    <m/>
    <m/>
    <m/>
    <s v="45-64"/>
    <s v="M"/>
    <s v="WHITE HISPANIC"/>
    <n v="997098"/>
    <n v="237847"/>
    <n v="40.819509617999998"/>
    <n v="-73.953582534999896"/>
    <x v="1"/>
    <m/>
    <x v="6"/>
    <m/>
  </r>
  <r>
    <n v="215"/>
    <n v="196000892"/>
    <d v="2019-04-14T00:00:00"/>
    <d v="1899-12-30T14:03:00"/>
    <s v="BRONX"/>
    <n v="52"/>
    <n v="0"/>
    <m/>
    <b v="0"/>
    <m/>
    <m/>
    <m/>
    <s v="18-24"/>
    <s v="M"/>
    <s v="BLACK"/>
    <n v="1010728"/>
    <n v="252491"/>
    <n v="40.859672783000001"/>
    <n v="-73.904280521999894"/>
    <x v="1"/>
    <m/>
    <x v="6"/>
    <m/>
  </r>
  <r>
    <n v="216"/>
    <n v="196000889"/>
    <d v="2019-04-14T00:00:00"/>
    <d v="1899-12-30T03:35:00"/>
    <s v="MANHATTAN"/>
    <n v="9"/>
    <n v="2"/>
    <s v="MULTI DWELL - PUBLIC HOUS"/>
    <b v="0"/>
    <m/>
    <m/>
    <m/>
    <s v="18-24"/>
    <s v="M"/>
    <s v="BLACK"/>
    <n v="990832"/>
    <n v="202826"/>
    <n v="40.723392998000001"/>
    <n v="-73.9762554429999"/>
    <x v="1"/>
    <m/>
    <x v="6"/>
    <m/>
  </r>
  <r>
    <n v="217"/>
    <n v="196000890"/>
    <d v="2019-04-14T00:00:00"/>
    <d v="1899-12-30T03:03:00"/>
    <s v="BRONX"/>
    <n v="52"/>
    <n v="0"/>
    <m/>
    <b v="0"/>
    <s v="&lt;18"/>
    <s v="M"/>
    <s v="WHITE HISPANIC"/>
    <s v="25-44"/>
    <s v="M"/>
    <s v="BLACK HISPANIC"/>
    <n v="1010032"/>
    <n v="252384"/>
    <n v="40.859381159000002"/>
    <n v="-73.906797049999895"/>
    <x v="1"/>
    <m/>
    <x v="6"/>
    <m/>
  </r>
  <r>
    <n v="218"/>
    <n v="196000888"/>
    <d v="2019-04-14T00:00:00"/>
    <d v="1899-12-30T00:50:00"/>
    <s v="BROOKLYN"/>
    <n v="73"/>
    <n v="2"/>
    <s v="MULTI DWELL - PUBLIC HOUS"/>
    <b v="0"/>
    <m/>
    <m/>
    <m/>
    <s v="18-24"/>
    <s v="M"/>
    <s v="BLACK"/>
    <n v="1007628"/>
    <n v="183445"/>
    <n v="40.670168236000002"/>
    <n v="-73.915727488999906"/>
    <x v="1"/>
    <m/>
    <x v="6"/>
    <m/>
  </r>
  <r>
    <n v="219"/>
    <n v="196000888"/>
    <d v="2019-04-14T00:00:00"/>
    <d v="1899-12-30T00:50:00"/>
    <s v="BROOKLYN"/>
    <n v="73"/>
    <n v="2"/>
    <s v="MULTI DWELL - PUBLIC HOUS"/>
    <b v="0"/>
    <m/>
    <m/>
    <m/>
    <s v="25-44"/>
    <s v="M"/>
    <s v="BLACK"/>
    <n v="1007628"/>
    <n v="183445"/>
    <n v="40.670168236000002"/>
    <n v="-73.915727488999906"/>
    <x v="1"/>
    <m/>
    <x v="6"/>
    <m/>
  </r>
  <r>
    <n v="220"/>
    <n v="195978521"/>
    <d v="2019-04-13T00:00:00"/>
    <d v="1899-12-30T06:04:00"/>
    <s v="QUEENS"/>
    <n v="103"/>
    <n v="0"/>
    <m/>
    <b v="1"/>
    <m/>
    <m/>
    <m/>
    <s v="45-64"/>
    <s v="M"/>
    <s v="BLACK"/>
    <n v="1042298"/>
    <n v="192835"/>
    <n v="40.695782145999999"/>
    <n v="-73.790667121999903"/>
    <x v="1"/>
    <m/>
    <x v="6"/>
    <m/>
  </r>
  <r>
    <n v="221"/>
    <n v="195978522"/>
    <d v="2019-04-13T00:00:00"/>
    <d v="1899-12-30T01:50:00"/>
    <s v="QUEENS"/>
    <n v="110"/>
    <n v="0"/>
    <m/>
    <b v="1"/>
    <m/>
    <m/>
    <m/>
    <s v="25-44"/>
    <s v="M"/>
    <s v="WHITE HISPANIC"/>
    <n v="1022285"/>
    <n v="212504"/>
    <n v="40.749877374"/>
    <n v="-73.862727260999904"/>
    <x v="1"/>
    <m/>
    <x v="6"/>
    <m/>
  </r>
  <r>
    <n v="222"/>
    <n v="196000887"/>
    <d v="2019-04-13T00:00:00"/>
    <d v="1899-12-30T00:01:00"/>
    <s v="MANHATTAN"/>
    <n v="32"/>
    <n v="0"/>
    <s v="BAR/NIGHT CLUB"/>
    <b v="0"/>
    <m/>
    <m/>
    <m/>
    <s v="25-44"/>
    <s v="F"/>
    <s v="BLACK"/>
    <n v="1001406"/>
    <n v="241015"/>
    <n v="40.828197563000003"/>
    <n v="-73.938009937999894"/>
    <x v="1"/>
    <m/>
    <x v="6"/>
    <m/>
  </r>
  <r>
    <n v="223"/>
    <n v="195907494"/>
    <d v="2019-04-11T00:00:00"/>
    <d v="1899-12-30T03:10:00"/>
    <s v="MANHATTAN"/>
    <n v="32"/>
    <n v="0"/>
    <m/>
    <b v="0"/>
    <s v="25-44"/>
    <s v="M"/>
    <s v="BLACK"/>
    <s v="25-44"/>
    <s v="M"/>
    <s v="BLACK"/>
    <n v="1001288"/>
    <n v="238999"/>
    <n v="40.822664445000001"/>
    <n v="-73.938441438999902"/>
    <x v="1"/>
    <m/>
    <x v="6"/>
    <m/>
  </r>
  <r>
    <n v="224"/>
    <n v="195854214"/>
    <d v="2019-04-10T00:00:00"/>
    <d v="1899-12-30T18:05:00"/>
    <s v="BRONX"/>
    <n v="48"/>
    <n v="0"/>
    <m/>
    <b v="0"/>
    <s v="18-24"/>
    <s v="M"/>
    <s v="BLACK"/>
    <s v="18-24"/>
    <s v="M"/>
    <s v="BLACK"/>
    <n v="1015010"/>
    <n v="250473"/>
    <n v="40.854120098999999"/>
    <n v="-73.888809887999898"/>
    <x v="1"/>
    <m/>
    <x v="6"/>
    <m/>
  </r>
  <r>
    <n v="225"/>
    <n v="195854769"/>
    <d v="2019-04-10T00:00:00"/>
    <d v="1899-12-30T16:11:00"/>
    <s v="BROOKLYN"/>
    <n v="67"/>
    <n v="0"/>
    <m/>
    <b v="1"/>
    <m/>
    <m/>
    <m/>
    <s v="18-24"/>
    <s v="M"/>
    <s v="BLACK"/>
    <n v="1000243"/>
    <n v="171648"/>
    <n v="40.637804467999999"/>
    <n v="-73.9423771969999"/>
    <x v="1"/>
    <m/>
    <x v="6"/>
    <m/>
  </r>
  <r>
    <n v="226"/>
    <n v="195799804"/>
    <d v="2019-04-09T00:00:00"/>
    <d v="1899-12-30T18:20:00"/>
    <s v="QUEENS"/>
    <n v="115"/>
    <n v="0"/>
    <m/>
    <b v="0"/>
    <s v="25-44"/>
    <s v="M"/>
    <s v="WHITE HISPANIC"/>
    <s v="25-44"/>
    <s v="M"/>
    <s v="WHITE HISPANIC"/>
    <n v="1021031"/>
    <n v="216635"/>
    <n v="40.761221210999999"/>
    <n v="-73.867230536999898"/>
    <x v="1"/>
    <m/>
    <x v="6"/>
    <m/>
  </r>
  <r>
    <n v="227"/>
    <n v="195799803"/>
    <d v="2019-04-09T00:00:00"/>
    <d v="1899-12-30T12:25:00"/>
    <s v="BROOKLYN"/>
    <n v="60"/>
    <n v="2"/>
    <s v="MULTI DWELL - PUBLIC HOUS"/>
    <b v="0"/>
    <s v="18-24"/>
    <s v="M"/>
    <s v="BLACK"/>
    <s v="18-24"/>
    <s v="M"/>
    <s v="BLACK"/>
    <n v="986229"/>
    <n v="148311"/>
    <n v="40.573763374999999"/>
    <n v="-73.992877756999903"/>
    <x v="1"/>
    <m/>
    <x v="6"/>
    <m/>
  </r>
  <r>
    <n v="228"/>
    <n v="195744020"/>
    <d v="2019-04-08T00:00:00"/>
    <d v="1899-12-30T21:35:00"/>
    <s v="BROOKLYN"/>
    <n v="79"/>
    <n v="0"/>
    <s v="GROCERY/BODEGA"/>
    <b v="0"/>
    <m/>
    <m/>
    <m/>
    <s v="25-44"/>
    <s v="M"/>
    <s v="BLACK"/>
    <n v="997892"/>
    <n v="189416"/>
    <n v="40.686577636000003"/>
    <n v="-73.950812118000002"/>
    <x v="1"/>
    <m/>
    <x v="6"/>
    <m/>
  </r>
  <r>
    <n v="229"/>
    <n v="195743584"/>
    <d v="2019-04-08T00:00:00"/>
    <d v="1899-12-30T20:35:00"/>
    <s v="STATEN ISLAND"/>
    <n v="120"/>
    <n v="0"/>
    <m/>
    <b v="0"/>
    <s v="18-24"/>
    <s v="M"/>
    <s v="BLACK"/>
    <s v="18-24"/>
    <s v="M"/>
    <s v="BLACK"/>
    <n v="949942"/>
    <n v="170297"/>
    <n v="40.634044252000002"/>
    <n v="-74.123609374999901"/>
    <x v="1"/>
    <m/>
    <x v="6"/>
    <m/>
  </r>
  <r>
    <n v="230"/>
    <n v="195743585"/>
    <d v="2019-04-08T00:00:00"/>
    <d v="1899-12-30T19:40:00"/>
    <s v="BROOKLYN"/>
    <n v="77"/>
    <n v="0"/>
    <m/>
    <b v="0"/>
    <m/>
    <m/>
    <m/>
    <s v="18-24"/>
    <s v="M"/>
    <s v="BLACK"/>
    <n v="1002318"/>
    <n v="184652"/>
    <n v="40.673493608999998"/>
    <n v="-73.934865947999896"/>
    <x v="1"/>
    <m/>
    <x v="6"/>
    <m/>
  </r>
  <r>
    <n v="231"/>
    <n v="195743583"/>
    <d v="2019-04-08T00:00:00"/>
    <d v="1899-12-30T16:00:00"/>
    <s v="BROOKLYN"/>
    <n v="75"/>
    <n v="0"/>
    <s v="FAST FOOD"/>
    <b v="0"/>
    <m/>
    <m/>
    <m/>
    <s v="25-44"/>
    <s v="M"/>
    <s v="BLACK"/>
    <n v="1012266"/>
    <n v="186110"/>
    <n v="40.677469596999998"/>
    <n v="-73.898997176999899"/>
    <x v="1"/>
    <m/>
    <x v="6"/>
    <m/>
  </r>
  <r>
    <n v="232"/>
    <n v="195743581"/>
    <d v="2019-04-08T00:00:00"/>
    <d v="1899-12-30T11:55:00"/>
    <s v="QUEENS"/>
    <n v="115"/>
    <n v="0"/>
    <s v="MULTI DWELL - APT BUILD"/>
    <b v="1"/>
    <s v="45-64"/>
    <s v="M"/>
    <s v="WHITE HISPANIC"/>
    <s v="25-44"/>
    <s v="M"/>
    <s v="WHITE HISPANIC"/>
    <n v="1017904"/>
    <n v="212282"/>
    <n v="40.749285798999999"/>
    <n v="-73.878540056999896"/>
    <x v="1"/>
    <m/>
    <x v="6"/>
    <m/>
  </r>
  <r>
    <n v="233"/>
    <n v="195743582"/>
    <d v="2019-04-08T00:00:00"/>
    <d v="1899-12-30T04:25:00"/>
    <s v="BROOKLYN"/>
    <n v="71"/>
    <n v="0"/>
    <s v="HOSPITAL"/>
    <b v="0"/>
    <m/>
    <m/>
    <m/>
    <s v="25-44"/>
    <s v="M"/>
    <s v="BLACK"/>
    <n v="1002530"/>
    <n v="179472"/>
    <n v="40.659275227000002"/>
    <n v="-73.934115728999899"/>
    <x v="1"/>
    <m/>
    <x v="6"/>
    <m/>
  </r>
  <r>
    <n v="234"/>
    <n v="195700548"/>
    <d v="2019-04-07T00:00:00"/>
    <d v="1899-12-30T15:27:00"/>
    <s v="QUEENS"/>
    <n v="105"/>
    <n v="0"/>
    <m/>
    <b v="0"/>
    <m/>
    <m/>
    <m/>
    <s v="45-64"/>
    <s v="M"/>
    <s v="BLACK"/>
    <n v="1056164"/>
    <n v="181089"/>
    <n v="40.663440362000003"/>
    <n v="-73.740788772999906"/>
    <x v="1"/>
    <m/>
    <x v="6"/>
    <m/>
  </r>
  <r>
    <n v="235"/>
    <n v="195699916"/>
    <d v="2019-04-07T00:00:00"/>
    <d v="1899-12-30T09:53:00"/>
    <s v="BROOKLYN"/>
    <n v="67"/>
    <n v="0"/>
    <m/>
    <b v="0"/>
    <m/>
    <m/>
    <m/>
    <s v="25-44"/>
    <s v="M"/>
    <s v="BLACK"/>
    <n v="1004666"/>
    <n v="181265"/>
    <n v="40.664191948000003"/>
    <n v="-73.926411622999893"/>
    <x v="1"/>
    <m/>
    <x v="6"/>
    <m/>
  </r>
  <r>
    <n v="236"/>
    <n v="195699915"/>
    <d v="2019-04-07T00:00:00"/>
    <d v="1899-12-30T05:15:00"/>
    <s v="QUEENS"/>
    <n v="110"/>
    <n v="0"/>
    <m/>
    <b v="0"/>
    <m/>
    <m/>
    <m/>
    <s v="18-24"/>
    <s v="M"/>
    <s v="BLACK HISPANIC"/>
    <n v="1018767"/>
    <n v="207199"/>
    <n v="40.735330916000002"/>
    <n v="-73.875451471999895"/>
    <x v="1"/>
    <m/>
    <x v="6"/>
    <m/>
  </r>
  <r>
    <n v="237"/>
    <n v="195699915"/>
    <d v="2019-04-07T00:00:00"/>
    <d v="1899-12-30T05:15:00"/>
    <s v="QUEENS"/>
    <n v="110"/>
    <n v="0"/>
    <m/>
    <b v="0"/>
    <m/>
    <m/>
    <m/>
    <s v="&lt;18"/>
    <s v="M"/>
    <s v="BLACK HISPANIC"/>
    <n v="1018767"/>
    <n v="207199"/>
    <n v="40.735330916000002"/>
    <n v="-73.875451471999895"/>
    <x v="1"/>
    <m/>
    <x v="6"/>
    <m/>
  </r>
  <r>
    <n v="238"/>
    <n v="195699913"/>
    <d v="2019-04-07T00:00:00"/>
    <d v="1899-12-30T03:15:00"/>
    <s v="BRONX"/>
    <n v="47"/>
    <n v="2"/>
    <s v="MULTI DWELL - APT BUILD"/>
    <b v="0"/>
    <s v="18-24"/>
    <s v="M"/>
    <s v="BLACK"/>
    <s v="25-44"/>
    <s v="M"/>
    <s v="BLACK"/>
    <n v="1027514"/>
    <n v="261656"/>
    <n v="40.884761560000001"/>
    <n v="-73.843538177999903"/>
    <x v="1"/>
    <m/>
    <x v="6"/>
    <m/>
  </r>
  <r>
    <n v="239"/>
    <n v="195699914"/>
    <d v="2019-04-07T00:00:00"/>
    <d v="1899-12-30T01:45:00"/>
    <s v="MANHATTAN"/>
    <n v="32"/>
    <n v="0"/>
    <s v="BAR/NIGHT CLUB"/>
    <b v="0"/>
    <s v="25-44"/>
    <s v="M"/>
    <s v="BLACK"/>
    <s v="18-24"/>
    <s v="M"/>
    <s v="BLACK"/>
    <n v="1001841"/>
    <n v="235976"/>
    <n v="40.814366077000003"/>
    <n v="-73.9364513189999"/>
    <x v="1"/>
    <m/>
    <x v="6"/>
    <m/>
  </r>
  <r>
    <n v="240"/>
    <n v="195699912"/>
    <d v="2019-04-06T00:00:00"/>
    <d v="1899-12-30T20:20:00"/>
    <s v="BRONX"/>
    <n v="40"/>
    <n v="0"/>
    <m/>
    <b v="0"/>
    <s v="18-24"/>
    <s v="M"/>
    <s v="BLACK"/>
    <s v="18-24"/>
    <s v="M"/>
    <s v="BLACK"/>
    <n v="1006022"/>
    <n v="238221"/>
    <n v="40.820518655999997"/>
    <n v="-73.921339550999903"/>
    <x v="1"/>
    <m/>
    <x v="6"/>
    <m/>
  </r>
  <r>
    <n v="241"/>
    <n v="195700547"/>
    <d v="2019-04-06T00:00:00"/>
    <d v="1899-12-30T12:58:00"/>
    <s v="BROOKLYN"/>
    <n v="88"/>
    <n v="2"/>
    <s v="MULTI DWELL - PUBLIC HOUS"/>
    <b v="0"/>
    <s v="25-44"/>
    <s v="M"/>
    <s v="BLACK"/>
    <s v="45-64"/>
    <s v="M"/>
    <s v="BLACK"/>
    <n v="989961"/>
    <n v="192624"/>
    <n v="40.695391526999998"/>
    <n v="-73.979406416999893"/>
    <x v="1"/>
    <m/>
    <x v="6"/>
    <m/>
  </r>
  <r>
    <n v="242"/>
    <n v="195604250"/>
    <d v="2019-04-04T00:00:00"/>
    <d v="1899-12-30T22:35:00"/>
    <s v="BROOKLYN"/>
    <n v="67"/>
    <n v="0"/>
    <m/>
    <b v="0"/>
    <s v="25-44"/>
    <s v="M"/>
    <s v="BLACK"/>
    <s v="25-44"/>
    <s v="M"/>
    <s v="BLACK"/>
    <n v="1004757"/>
    <n v="178619"/>
    <n v="40.656929052999999"/>
    <n v="-73.926091657999905"/>
    <x v="1"/>
    <m/>
    <x v="6"/>
    <m/>
  </r>
  <r>
    <n v="243"/>
    <n v="195604251"/>
    <d v="2019-04-04T00:00:00"/>
    <d v="1899-12-30T21:10:00"/>
    <s v="QUEENS"/>
    <n v="105"/>
    <n v="0"/>
    <m/>
    <b v="0"/>
    <m/>
    <m/>
    <m/>
    <s v="25-44"/>
    <s v="M"/>
    <s v="ASIAN / PACIFIC ISLANDER"/>
    <n v="1057564"/>
    <n v="200120"/>
    <n v="40.715664369000002"/>
    <n v="-73.735535430999903"/>
    <x v="1"/>
    <m/>
    <x v="6"/>
    <m/>
  </r>
  <r>
    <n v="244"/>
    <n v="195553175"/>
    <d v="2019-04-03T00:00:00"/>
    <d v="1899-12-30T14:00:00"/>
    <s v="BRONX"/>
    <n v="42"/>
    <n v="0"/>
    <m/>
    <b v="0"/>
    <s v="25-44"/>
    <s v="M"/>
    <s v="BLACK"/>
    <s v="25-44"/>
    <s v="M"/>
    <s v="BLACK"/>
    <n v="1011134"/>
    <n v="241668"/>
    <n v="40.829965608999998"/>
    <n v="-73.902856176999904"/>
    <x v="1"/>
    <m/>
    <x v="6"/>
    <m/>
  </r>
  <r>
    <n v="245"/>
    <n v="195553175"/>
    <d v="2019-04-03T00:00:00"/>
    <d v="1899-12-30T14:00:00"/>
    <s v="BRONX"/>
    <n v="42"/>
    <n v="0"/>
    <m/>
    <b v="1"/>
    <s v="25-44"/>
    <s v="M"/>
    <s v="BLACK"/>
    <s v="25-44"/>
    <s v="M"/>
    <s v="BLACK"/>
    <n v="1011134"/>
    <n v="241668"/>
    <n v="40.829965608999998"/>
    <n v="-73.902856176999904"/>
    <x v="1"/>
    <m/>
    <x v="6"/>
    <m/>
  </r>
  <r>
    <n v="246"/>
    <n v="195440618"/>
    <d v="2019-04-01T00:00:00"/>
    <d v="1899-12-30T22:21:00"/>
    <s v="BRONX"/>
    <n v="42"/>
    <n v="2"/>
    <s v="MULTI DWELL - PUBLIC HOUS"/>
    <b v="0"/>
    <s v="18-24"/>
    <s v="M"/>
    <s v="BLACK"/>
    <s v="25-44"/>
    <s v="M"/>
    <s v="BLACK"/>
    <n v="1010674"/>
    <n v="239150"/>
    <n v="40.823055807999999"/>
    <n v="-73.9045283009999"/>
    <x v="1"/>
    <m/>
    <x v="6"/>
    <m/>
  </r>
  <r>
    <n v="247"/>
    <n v="195396614"/>
    <d v="2019-03-31T00:00:00"/>
    <d v="1899-12-30T21:16:00"/>
    <s v="BROOKLYN"/>
    <n v="71"/>
    <n v="0"/>
    <m/>
    <b v="0"/>
    <m/>
    <m/>
    <m/>
    <s v="18-24"/>
    <s v="M"/>
    <s v="BLACK"/>
    <n v="997631"/>
    <n v="178916"/>
    <n v="40.657757887999999"/>
    <n v="-73.951774053999898"/>
    <x v="1"/>
    <m/>
    <x v="6"/>
    <m/>
  </r>
  <r>
    <n v="248"/>
    <n v="195396618"/>
    <d v="2019-03-31T00:00:00"/>
    <d v="1899-12-30T07:29:00"/>
    <s v="BROOKLYN"/>
    <n v="79"/>
    <n v="0"/>
    <m/>
    <b v="0"/>
    <s v="18-24"/>
    <s v="M"/>
    <s v="BLACK"/>
    <s v="25-44"/>
    <s v="F"/>
    <s v="BLACK"/>
    <n v="1001063"/>
    <n v="186966"/>
    <n v="40.67984749"/>
    <n v="-73.939384472999905"/>
    <x v="1"/>
    <m/>
    <x v="6"/>
    <m/>
  </r>
  <r>
    <n v="249"/>
    <n v="195396616"/>
    <d v="2019-03-31T00:00:00"/>
    <d v="1899-12-30T05:05:00"/>
    <s v="BROOKLYN"/>
    <n v="75"/>
    <n v="0"/>
    <s v="GROCERY/BODEGA"/>
    <b v="0"/>
    <m/>
    <m/>
    <m/>
    <s v="25-44"/>
    <s v="M"/>
    <s v="BLACK"/>
    <n v="1015774"/>
    <n v="180556"/>
    <n v="40.662213321999999"/>
    <n v="-73.886375997999906"/>
    <x v="1"/>
    <m/>
    <x v="6"/>
    <m/>
  </r>
  <r>
    <n v="250"/>
    <n v="195397264"/>
    <d v="2019-03-31T00:00:00"/>
    <d v="1899-12-30T03:30:00"/>
    <s v="BRONX"/>
    <n v="40"/>
    <n v="0"/>
    <m/>
    <b v="0"/>
    <s v="25-44"/>
    <s v="M"/>
    <s v="BLACK"/>
    <s v="25-44"/>
    <s v="M"/>
    <s v="BLACK"/>
    <n v="1004261"/>
    <n v="234901"/>
    <n v="40.811410352000003"/>
    <n v="-73.927711912999897"/>
    <x v="1"/>
    <m/>
    <x v="6"/>
    <m/>
  </r>
  <r>
    <n v="251"/>
    <n v="195397264"/>
    <d v="2019-03-31T00:00:00"/>
    <d v="1899-12-30T03:30:00"/>
    <s v="BRONX"/>
    <n v="40"/>
    <n v="0"/>
    <m/>
    <b v="0"/>
    <s v="25-44"/>
    <s v="M"/>
    <s v="WHITE HISPANIC"/>
    <s v="25-44"/>
    <s v="M"/>
    <s v="BLACK"/>
    <n v="1004261"/>
    <n v="234901"/>
    <n v="40.811410352000003"/>
    <n v="-73.927711912999897"/>
    <x v="1"/>
    <m/>
    <x v="6"/>
    <m/>
  </r>
  <r>
    <n v="252"/>
    <n v="195396617"/>
    <d v="2019-03-30T00:00:00"/>
    <d v="1899-12-30T23:30:00"/>
    <s v="BROOKLYN"/>
    <n v="77"/>
    <n v="0"/>
    <m/>
    <b v="0"/>
    <m/>
    <m/>
    <m/>
    <s v="25-44"/>
    <s v="M"/>
    <s v="BLACK"/>
    <n v="998854"/>
    <n v="184734"/>
    <n v="40.673725073"/>
    <n v="-73.947353554999907"/>
    <x v="1"/>
    <m/>
    <x v="6"/>
    <m/>
  </r>
  <r>
    <n v="253"/>
    <n v="195396615"/>
    <d v="2019-03-30T00:00:00"/>
    <d v="1899-12-30T21:30:00"/>
    <s v="BROOKLYN"/>
    <n v="70"/>
    <n v="0"/>
    <s v="GROCERY/BODEGA"/>
    <b v="0"/>
    <m/>
    <m/>
    <m/>
    <s v="18-24"/>
    <s v="M"/>
    <s v="BLACK"/>
    <n v="994871"/>
    <n v="177892"/>
    <n v="40.654950970999998"/>
    <n v="-73.961723172999896"/>
    <x v="1"/>
    <m/>
    <x v="6"/>
    <m/>
  </r>
  <r>
    <n v="254"/>
    <n v="195396615"/>
    <d v="2019-03-30T00:00:00"/>
    <d v="1899-12-30T21:30:00"/>
    <s v="BROOKLYN"/>
    <n v="70"/>
    <n v="0"/>
    <s v="GROCERY/BODEGA"/>
    <b v="0"/>
    <m/>
    <m/>
    <m/>
    <s v="&lt;18"/>
    <s v="M"/>
    <s v="BLACK"/>
    <n v="994871"/>
    <n v="177892"/>
    <n v="40.654950970999998"/>
    <n v="-73.961723172999896"/>
    <x v="1"/>
    <m/>
    <x v="6"/>
    <m/>
  </r>
  <r>
    <n v="255"/>
    <n v="195396612"/>
    <d v="2019-03-30T00:00:00"/>
    <d v="1899-12-30T00:50:00"/>
    <s v="QUEENS"/>
    <n v="113"/>
    <n v="0"/>
    <m/>
    <b v="0"/>
    <m/>
    <m/>
    <m/>
    <s v="18-24"/>
    <s v="M"/>
    <s v="BLACK"/>
    <n v="1046315"/>
    <n v="187088"/>
    <n v="40.679980737999998"/>
    <n v="-73.776233906999906"/>
    <x v="1"/>
    <m/>
    <x v="6"/>
    <m/>
  </r>
  <r>
    <n v="256"/>
    <n v="195396612"/>
    <d v="2019-03-30T00:00:00"/>
    <d v="1899-12-30T00:50:00"/>
    <s v="QUEENS"/>
    <n v="113"/>
    <n v="0"/>
    <m/>
    <b v="0"/>
    <m/>
    <m/>
    <m/>
    <s v="25-44"/>
    <s v="M"/>
    <s v="BLACK"/>
    <n v="1046315"/>
    <n v="187088"/>
    <n v="40.679980737999998"/>
    <n v="-73.776233906999906"/>
    <x v="1"/>
    <m/>
    <x v="6"/>
    <m/>
  </r>
  <r>
    <n v="257"/>
    <n v="195303946"/>
    <d v="2019-03-28T00:00:00"/>
    <d v="1899-12-30T07:45:00"/>
    <s v="QUEENS"/>
    <n v="108"/>
    <n v="0"/>
    <m/>
    <b v="0"/>
    <s v="25-44"/>
    <s v="M"/>
    <s v="UNKNOWN"/>
    <s v="45-64"/>
    <s v="M"/>
    <s v="UNKNOWN"/>
    <n v="1004902"/>
    <n v="211595"/>
    <n v="40.747440079999997"/>
    <n v="-73.925467940999894"/>
    <x v="1"/>
    <m/>
    <x v="6"/>
    <m/>
  </r>
  <r>
    <n v="258"/>
    <n v="195254733"/>
    <d v="2019-03-27T00:00:00"/>
    <d v="1899-12-30T13:43:00"/>
    <s v="MANHATTAN"/>
    <n v="34"/>
    <n v="0"/>
    <m/>
    <b v="1"/>
    <s v="25-44"/>
    <s v="M"/>
    <s v="WHITE HISPANIC"/>
    <s v="45-64"/>
    <s v="M"/>
    <s v="WHITE HISPANIC"/>
    <n v="1003064"/>
    <n v="249581"/>
    <n v="40.851705361"/>
    <n v="-73.931994892999896"/>
    <x v="1"/>
    <m/>
    <x v="6"/>
    <m/>
  </r>
  <r>
    <n v="259"/>
    <n v="195203576"/>
    <d v="2019-03-26T00:00:00"/>
    <d v="1899-12-30T02:25:00"/>
    <s v="BROOKLYN"/>
    <n v="77"/>
    <n v="0"/>
    <m/>
    <b v="0"/>
    <m/>
    <m/>
    <m/>
    <s v="18-24"/>
    <s v="M"/>
    <s v="BLACK"/>
    <n v="994109"/>
    <n v="187431"/>
    <n v="40.681134284000002"/>
    <n v="-73.964455484999903"/>
    <x v="1"/>
    <m/>
    <x v="6"/>
    <m/>
  </r>
  <r>
    <n v="260"/>
    <n v="195145308"/>
    <d v="2019-03-25T00:00:00"/>
    <d v="1899-12-30T16:08:00"/>
    <s v="BRONX"/>
    <n v="40"/>
    <n v="0"/>
    <m/>
    <b v="0"/>
    <m/>
    <m/>
    <m/>
    <s v="25-44"/>
    <s v="M"/>
    <s v="BLACK HISPANIC"/>
    <n v="1008860"/>
    <n v="233679"/>
    <n v="40.808044688000003"/>
    <n v="-73.911102560999893"/>
    <x v="1"/>
    <m/>
    <x v="6"/>
    <m/>
  </r>
  <r>
    <n v="261"/>
    <n v="195102370"/>
    <d v="2019-03-24T00:00:00"/>
    <d v="1899-12-30T00:10:00"/>
    <s v="BROOKLYN"/>
    <n v="63"/>
    <n v="0"/>
    <s v="PVT HOUSE"/>
    <b v="0"/>
    <m/>
    <m/>
    <m/>
    <s v="25-44"/>
    <s v="M"/>
    <s v="BLACK"/>
    <n v="1006739"/>
    <n v="165849"/>
    <n v="40.621873331000003"/>
    <n v="-73.918990848999897"/>
    <x v="1"/>
    <m/>
    <x v="6"/>
    <m/>
  </r>
  <r>
    <n v="262"/>
    <n v="195102369"/>
    <d v="2019-03-23T00:00:00"/>
    <d v="1899-12-30T20:47:00"/>
    <s v="QUEENS"/>
    <n v="101"/>
    <n v="0"/>
    <m/>
    <b v="0"/>
    <s v="18-24"/>
    <s v="M"/>
    <s v="BLACK"/>
    <s v="25-44"/>
    <s v="M"/>
    <s v="BLACK"/>
    <n v="1044821"/>
    <n v="156440"/>
    <n v="40.595869121"/>
    <n v="-73.781895431999899"/>
    <x v="1"/>
    <m/>
    <x v="6"/>
    <m/>
  </r>
  <r>
    <n v="263"/>
    <n v="195102367"/>
    <d v="2019-03-23T00:00:00"/>
    <d v="1899-12-30T15:50:00"/>
    <s v="BRONX"/>
    <n v="47"/>
    <n v="2"/>
    <s v="MULTI DWELL - PUBLIC HOUS"/>
    <b v="0"/>
    <s v="25-44"/>
    <s v="M"/>
    <s v="BLACK HISPANIC"/>
    <s v="25-44"/>
    <s v="F"/>
    <s v="BLACK HISPANIC"/>
    <n v="1026591"/>
    <n v="262398"/>
    <n v="40.886802590999999"/>
    <n v="-73.846871489999899"/>
    <x v="1"/>
    <m/>
    <x v="6"/>
    <m/>
  </r>
  <r>
    <n v="264"/>
    <n v="195102364"/>
    <d v="2019-03-23T00:00:00"/>
    <d v="1899-12-30T05:44:00"/>
    <s v="BROOKLYN"/>
    <n v="79"/>
    <n v="2"/>
    <s v="MULTI DWELL - PUBLIC HOUS"/>
    <b v="0"/>
    <s v="25-44"/>
    <s v="M"/>
    <s v="BLACK"/>
    <s v="18-24"/>
    <s v="M"/>
    <s v="WHITE HISPANIC"/>
    <n v="999025"/>
    <n v="193414"/>
    <n v="40.697549404"/>
    <n v="-73.946718061999903"/>
    <x v="1"/>
    <m/>
    <x v="6"/>
    <m/>
  </r>
  <r>
    <n v="265"/>
    <n v="195102368"/>
    <d v="2019-03-22T00:00:00"/>
    <d v="1899-12-30T22:25:00"/>
    <s v="BRONX"/>
    <n v="48"/>
    <n v="2"/>
    <s v="MULTI DWELL - PUBLIC HOUS"/>
    <b v="0"/>
    <m/>
    <m/>
    <m/>
    <s v="25-44"/>
    <s v="M"/>
    <s v="BLACK HISPANIC"/>
    <n v="1013667"/>
    <n v="246291"/>
    <n v="40.842646326000001"/>
    <n v="-73.893682920999893"/>
    <x v="1"/>
    <m/>
    <x v="6"/>
    <m/>
  </r>
  <r>
    <n v="266"/>
    <n v="195102368"/>
    <d v="2019-03-22T00:00:00"/>
    <d v="1899-12-30T22:25:00"/>
    <s v="BRONX"/>
    <n v="48"/>
    <n v="2"/>
    <s v="MULTI DWELL - PUBLIC HOUS"/>
    <b v="0"/>
    <m/>
    <m/>
    <m/>
    <s v="&lt;18"/>
    <s v="M"/>
    <s v="BLACK HISPANIC"/>
    <n v="1013667"/>
    <n v="246291"/>
    <n v="40.842646326000001"/>
    <n v="-73.893682920999893"/>
    <x v="1"/>
    <m/>
    <x v="6"/>
    <m/>
  </r>
  <r>
    <n v="267"/>
    <n v="195102365"/>
    <d v="2019-03-22T00:00:00"/>
    <d v="1899-12-30T22:05:00"/>
    <s v="BROOKLYN"/>
    <n v="77"/>
    <n v="0"/>
    <m/>
    <b v="1"/>
    <m/>
    <m/>
    <m/>
    <s v="25-44"/>
    <s v="M"/>
    <s v="BLACK"/>
    <n v="994239"/>
    <n v="186637"/>
    <n v="40.678954789000002"/>
    <n v="-73.963987955999897"/>
    <x v="1"/>
    <m/>
    <x v="6"/>
    <m/>
  </r>
  <r>
    <n v="268"/>
    <n v="195102366"/>
    <d v="2019-03-22T00:00:00"/>
    <d v="1899-12-30T15:01:00"/>
    <s v="BRONX"/>
    <n v="42"/>
    <n v="0"/>
    <m/>
    <b v="0"/>
    <m/>
    <m/>
    <m/>
    <s v="25-44"/>
    <s v="M"/>
    <s v="BLACK"/>
    <n v="1011260"/>
    <n v="240722"/>
    <n v="40.827368726000003"/>
    <n v="-73.902404684999894"/>
    <x v="1"/>
    <m/>
    <x v="6"/>
    <m/>
  </r>
  <r>
    <n v="269"/>
    <n v="195013388"/>
    <d v="2019-03-21T00:00:00"/>
    <d v="1899-12-30T21:25:00"/>
    <s v="BROOKLYN"/>
    <n v="88"/>
    <n v="2"/>
    <s v="MULTI DWELL - PUBLIC HOUS"/>
    <b v="0"/>
    <s v="18-24"/>
    <s v="M"/>
    <s v="BLACK"/>
    <s v="45-64"/>
    <s v="F"/>
    <s v="BLACK"/>
    <n v="990281"/>
    <n v="192762"/>
    <n v="40.695770093"/>
    <n v="-73.978252308999899"/>
    <x v="1"/>
    <m/>
    <x v="6"/>
    <m/>
  </r>
  <r>
    <n v="270"/>
    <n v="195013387"/>
    <d v="2019-03-21T00:00:00"/>
    <d v="1899-12-30T18:20:00"/>
    <s v="BRONX"/>
    <n v="40"/>
    <n v="2"/>
    <s v="MULTI DWELL - PUBLIC HOUS"/>
    <b v="0"/>
    <s v="18-24"/>
    <s v="M"/>
    <s v="WHITE HISPANIC"/>
    <s v="&lt;18"/>
    <s v="M"/>
    <s v="BLACK"/>
    <n v="1005386"/>
    <n v="235950"/>
    <n v="40.814286944000003"/>
    <n v="-73.9236445599999"/>
    <x v="1"/>
    <m/>
    <x v="6"/>
    <m/>
  </r>
  <r>
    <n v="271"/>
    <n v="195013387"/>
    <d v="2019-03-21T00:00:00"/>
    <d v="1899-12-30T18:20:00"/>
    <s v="BRONX"/>
    <n v="40"/>
    <n v="2"/>
    <s v="MULTI DWELL - PUBLIC HOUS"/>
    <b v="0"/>
    <s v="&lt;18"/>
    <s v="M"/>
    <s v="WHITE HISPANIC"/>
    <s v="&lt;18"/>
    <s v="M"/>
    <s v="BLACK"/>
    <n v="1005386"/>
    <n v="235950"/>
    <n v="40.814286944000003"/>
    <n v="-73.9236445599999"/>
    <x v="1"/>
    <m/>
    <x v="6"/>
    <m/>
  </r>
  <r>
    <n v="272"/>
    <n v="195013385"/>
    <d v="2019-03-21T00:00:00"/>
    <d v="1899-12-30T04:07:00"/>
    <s v="BROOKLYN"/>
    <n v="75"/>
    <n v="0"/>
    <s v="MULTI DWELL - APT BUILD"/>
    <b v="0"/>
    <m/>
    <m/>
    <m/>
    <s v="25-44"/>
    <s v="M"/>
    <s v="BLACK"/>
    <n v="1018017"/>
    <n v="180049"/>
    <n v="40.660813449000003"/>
    <n v="-73.878293852999903"/>
    <x v="1"/>
    <m/>
    <x v="6"/>
    <m/>
  </r>
  <r>
    <n v="273"/>
    <n v="195013384"/>
    <d v="2019-03-21T00:00:00"/>
    <d v="1899-12-30T03:20:00"/>
    <s v="BRONX"/>
    <n v="44"/>
    <n v="0"/>
    <m/>
    <b v="1"/>
    <s v="18-24"/>
    <s v="M"/>
    <s v="BLACK"/>
    <s v="25-44"/>
    <s v="M"/>
    <s v="BLACK HISPANIC"/>
    <n v="1007022"/>
    <n v="243322"/>
    <n v="40.834516921000002"/>
    <n v="-73.917709255999895"/>
    <x v="1"/>
    <m/>
    <x v="6"/>
    <m/>
  </r>
  <r>
    <n v="274"/>
    <n v="194965392"/>
    <d v="2019-03-20T00:00:00"/>
    <d v="1899-12-30T21:36:00"/>
    <s v="QUEENS"/>
    <n v="105"/>
    <n v="0"/>
    <m/>
    <b v="0"/>
    <m/>
    <m/>
    <m/>
    <s v="25-44"/>
    <s v="M"/>
    <s v="BLACK"/>
    <n v="1054771"/>
    <n v="188274"/>
    <n v="40.683172699000004"/>
    <n v="-73.745734612999897"/>
    <x v="1"/>
    <m/>
    <x v="6"/>
    <m/>
  </r>
  <r>
    <n v="275"/>
    <n v="194915415"/>
    <d v="2019-03-19T00:00:00"/>
    <d v="1899-12-30T17:21:00"/>
    <s v="BROOKLYN"/>
    <n v="75"/>
    <n v="0"/>
    <m/>
    <b v="1"/>
    <s v="18-24"/>
    <s v="M"/>
    <s v="BLACK"/>
    <s v="18-24"/>
    <s v="M"/>
    <s v="BLACK"/>
    <n v="1017307"/>
    <n v="181828"/>
    <n v="40.665699085999996"/>
    <n v="-73.880844205999907"/>
    <x v="1"/>
    <m/>
    <x v="6"/>
    <m/>
  </r>
  <r>
    <n v="276"/>
    <n v="194915415"/>
    <d v="2019-03-19T00:00:00"/>
    <d v="1899-12-30T17:21:00"/>
    <s v="BROOKLYN"/>
    <n v="75"/>
    <n v="0"/>
    <m/>
    <b v="1"/>
    <s v="25-44"/>
    <s v="M"/>
    <s v="BLACK"/>
    <s v="18-24"/>
    <s v="M"/>
    <s v="BLACK"/>
    <n v="1017307"/>
    <n v="181828"/>
    <n v="40.665699085999996"/>
    <n v="-73.880844205999907"/>
    <x v="1"/>
    <m/>
    <x v="6"/>
    <m/>
  </r>
  <r>
    <n v="277"/>
    <n v="194859638"/>
    <d v="2019-03-18T00:00:00"/>
    <d v="1899-12-30T21:33:00"/>
    <s v="MANHATTAN"/>
    <n v="28"/>
    <n v="0"/>
    <s v="MULTI DWELL - APT BUILD"/>
    <b v="0"/>
    <m/>
    <m/>
    <m/>
    <s v="25-44"/>
    <s v="M"/>
    <s v="BLACK"/>
    <n v="995874"/>
    <n v="231986"/>
    <n v="40.803424497000002"/>
    <n v="-73.958014907999896"/>
    <x v="1"/>
    <m/>
    <x v="6"/>
    <m/>
  </r>
  <r>
    <n v="278"/>
    <n v="194859637"/>
    <d v="2019-03-18T00:00:00"/>
    <d v="1899-12-30T20:08:00"/>
    <s v="MANHATTAN"/>
    <n v="23"/>
    <n v="2"/>
    <s v="MULTI DWELL - PUBLIC HOUS"/>
    <b v="0"/>
    <s v="&lt;18"/>
    <s v="M"/>
    <s v="BLACK"/>
    <s v="18-24"/>
    <s v="M"/>
    <s v="BLACK"/>
    <n v="1000655"/>
    <n v="228899"/>
    <n v="40.794943941"/>
    <n v="-73.940753211999905"/>
    <x v="1"/>
    <m/>
    <x v="6"/>
    <m/>
  </r>
  <r>
    <n v="279"/>
    <n v="194859637"/>
    <d v="2019-03-18T00:00:00"/>
    <d v="1899-12-30T20:08:00"/>
    <s v="MANHATTAN"/>
    <n v="23"/>
    <n v="2"/>
    <s v="MULTI DWELL - PUBLIC HOUS"/>
    <b v="0"/>
    <s v="&lt;18"/>
    <s v="M"/>
    <s v="BLACK"/>
    <s v="18-24"/>
    <s v="M"/>
    <s v="BLACK HISPANIC"/>
    <n v="1000655"/>
    <n v="228899"/>
    <n v="40.794943941"/>
    <n v="-73.940753211999905"/>
    <x v="1"/>
    <m/>
    <x v="6"/>
    <m/>
  </r>
  <r>
    <n v="280"/>
    <n v="194859637"/>
    <d v="2019-03-18T00:00:00"/>
    <d v="1899-12-30T20:08:00"/>
    <s v="MANHATTAN"/>
    <n v="23"/>
    <n v="2"/>
    <s v="MULTI DWELL - PUBLIC HOUS"/>
    <b v="0"/>
    <s v="&lt;18"/>
    <s v="M"/>
    <s v="BLACK"/>
    <s v="18-24"/>
    <s v="M"/>
    <s v="WHITE HISPANIC"/>
    <n v="1000655"/>
    <n v="228899"/>
    <n v="40.794943941"/>
    <n v="-73.940753211999905"/>
    <x v="1"/>
    <m/>
    <x v="6"/>
    <m/>
  </r>
  <r>
    <n v="281"/>
    <n v="194817576"/>
    <d v="2019-03-17T00:00:00"/>
    <d v="1899-12-30T06:30:00"/>
    <s v="BRONX"/>
    <n v="47"/>
    <n v="0"/>
    <m/>
    <b v="0"/>
    <s v="25-44"/>
    <s v="M"/>
    <s v="BLACK"/>
    <s v="25-44"/>
    <s v="M"/>
    <s v="BLACK"/>
    <n v="1025737"/>
    <n v="261092"/>
    <n v="40.883222089999997"/>
    <n v="-73.849968138999898"/>
    <x v="1"/>
    <m/>
    <x v="6"/>
    <m/>
  </r>
  <r>
    <n v="282"/>
    <n v="194817577"/>
    <d v="2019-03-17T00:00:00"/>
    <d v="1899-12-30T03:38:00"/>
    <s v="BROOKLYN"/>
    <n v="75"/>
    <n v="0"/>
    <m/>
    <b v="0"/>
    <s v="18-24"/>
    <s v="M"/>
    <s v="UNKNOWN"/>
    <s v="25-44"/>
    <s v="M"/>
    <s v="BLACK"/>
    <n v="1017019"/>
    <n v="185083"/>
    <n v="40.674634398000002"/>
    <n v="-73.881866506999899"/>
    <x v="1"/>
    <m/>
    <x v="6"/>
    <m/>
  </r>
  <r>
    <n v="283"/>
    <n v="194817571"/>
    <d v="2019-03-17T00:00:00"/>
    <d v="1899-12-30T03:37:00"/>
    <s v="MANHATTAN"/>
    <n v="25"/>
    <n v="0"/>
    <m/>
    <b v="0"/>
    <s v="18-24"/>
    <s v="M"/>
    <s v="BLACK"/>
    <s v="18-24"/>
    <s v="M"/>
    <s v="BLACK"/>
    <n v="1001547"/>
    <n v="229776"/>
    <n v="40.797349367999999"/>
    <n v="-73.9375294109999"/>
    <x v="1"/>
    <m/>
    <x v="6"/>
    <m/>
  </r>
  <r>
    <n v="284"/>
    <n v="194817578"/>
    <d v="2019-03-16T00:00:00"/>
    <d v="1899-12-30T13:30:00"/>
    <s v="QUEENS"/>
    <n v="113"/>
    <n v="0"/>
    <m/>
    <b v="0"/>
    <s v="25-44"/>
    <s v="U"/>
    <s v="UNKNOWN"/>
    <s v="25-44"/>
    <s v="M"/>
    <s v="BLACK"/>
    <n v="1046468"/>
    <n v="192314"/>
    <n v="40.694323791999999"/>
    <n v="-73.775634027999899"/>
    <x v="1"/>
    <m/>
    <x v="6"/>
    <m/>
  </r>
  <r>
    <n v="285"/>
    <n v="194817575"/>
    <d v="2019-03-16T00:00:00"/>
    <d v="1899-12-30T09:24:00"/>
    <s v="BROOKLYN"/>
    <n v="79"/>
    <n v="2"/>
    <s v="MULTI DWELL - PUBLIC HOUS"/>
    <b v="1"/>
    <m/>
    <m/>
    <m/>
    <s v="45-64"/>
    <s v="M"/>
    <s v="BLACK"/>
    <n v="998160"/>
    <n v="193776"/>
    <n v="40.698544411"/>
    <n v="-73.949836781000002"/>
    <x v="1"/>
    <m/>
    <x v="6"/>
    <m/>
  </r>
  <r>
    <n v="286"/>
    <n v="194817572"/>
    <d v="2019-03-16T00:00:00"/>
    <d v="1899-12-30T00:50:00"/>
    <s v="MANHATTAN"/>
    <n v="32"/>
    <n v="2"/>
    <s v="MULTI DWELL - PUBLIC HOUS"/>
    <b v="1"/>
    <m/>
    <m/>
    <m/>
    <s v="45-64"/>
    <s v="M"/>
    <s v="BLACK"/>
    <n v="998762"/>
    <n v="235107"/>
    <n v="40.811986507999997"/>
    <n v="-73.947576543999901"/>
    <x v="1"/>
    <m/>
    <x v="6"/>
    <m/>
  </r>
  <r>
    <n v="287"/>
    <n v="194817574"/>
    <d v="2019-03-15T00:00:00"/>
    <d v="1899-12-30T11:50:00"/>
    <s v="QUEENS"/>
    <n v="112"/>
    <n v="1"/>
    <m/>
    <b v="0"/>
    <s v="25-44"/>
    <s v="M"/>
    <s v="BLACK"/>
    <s v="18-24"/>
    <s v="M"/>
    <s v="BLACK"/>
    <n v="1029239"/>
    <n v="201142"/>
    <n v="40.718658885000004"/>
    <n v="-73.837705229999898"/>
    <x v="1"/>
    <m/>
    <x v="6"/>
    <m/>
  </r>
  <r>
    <n v="288"/>
    <n v="194817573"/>
    <d v="2019-03-15T00:00:00"/>
    <d v="1899-12-30T10:19:00"/>
    <s v="BROOKLYN"/>
    <n v="75"/>
    <n v="0"/>
    <m/>
    <b v="0"/>
    <s v="45-64"/>
    <s v="M"/>
    <s v="WHITE HISPANIC"/>
    <s v="25-44"/>
    <s v="M"/>
    <s v="BLACK HISPANIC"/>
    <n v="1012359"/>
    <n v="181228"/>
    <n v="40.664069312000002"/>
    <n v="-73.898682247999901"/>
    <x v="1"/>
    <m/>
    <x v="6"/>
    <m/>
  </r>
  <r>
    <n v="289"/>
    <n v="194677549"/>
    <d v="2019-03-13T00:00:00"/>
    <d v="1899-12-30T21:17:00"/>
    <s v="STATEN ISLAND"/>
    <n v="122"/>
    <n v="0"/>
    <m/>
    <b v="1"/>
    <s v="18-24"/>
    <s v="M"/>
    <s v="WHITE"/>
    <s v="45-64"/>
    <s v="M"/>
    <s v="WHITE"/>
    <n v="953944"/>
    <n v="154834"/>
    <n v="40.591616127999998"/>
    <n v="-74.1091212259999"/>
    <x v="1"/>
    <m/>
    <x v="6"/>
    <m/>
  </r>
  <r>
    <n v="290"/>
    <n v="194626071"/>
    <d v="2019-03-12T00:00:00"/>
    <d v="1899-12-30T23:34:00"/>
    <s v="BROOKLYN"/>
    <n v="77"/>
    <n v="0"/>
    <m/>
    <b v="0"/>
    <m/>
    <m/>
    <m/>
    <s v="18-24"/>
    <s v="M"/>
    <s v="BLACK"/>
    <n v="1002251"/>
    <n v="183677"/>
    <n v="40.670817589999999"/>
    <n v="-73.935110086999899"/>
    <x v="1"/>
    <m/>
    <x v="6"/>
    <m/>
  </r>
  <r>
    <n v="291"/>
    <n v="194626070"/>
    <d v="2019-03-12T00:00:00"/>
    <d v="1899-12-30T22:20:00"/>
    <s v="BROOKLYN"/>
    <n v="75"/>
    <n v="0"/>
    <m/>
    <b v="0"/>
    <m/>
    <m/>
    <m/>
    <s v="18-24"/>
    <s v="M"/>
    <s v="BLACK"/>
    <n v="1019191"/>
    <n v="182199"/>
    <n v="40.666710164000001"/>
    <n v="-73.8740512279999"/>
    <x v="1"/>
    <m/>
    <x v="6"/>
    <m/>
  </r>
  <r>
    <n v="292"/>
    <n v="194626069"/>
    <d v="2019-03-12T00:00:00"/>
    <d v="1899-12-30T08:21:00"/>
    <s v="BROOKLYN"/>
    <n v="73"/>
    <n v="2"/>
    <s v="MULTI DWELL - PUBLIC HOUS"/>
    <b v="0"/>
    <m/>
    <m/>
    <m/>
    <s v="45-64"/>
    <s v="F"/>
    <s v="BLACK"/>
    <n v="1006026"/>
    <n v="185469"/>
    <n v="40.675727746"/>
    <n v="-73.921495900999901"/>
    <x v="1"/>
    <m/>
    <x v="6"/>
    <m/>
  </r>
  <r>
    <n v="293"/>
    <n v="194626068"/>
    <d v="2019-03-12T00:00:00"/>
    <d v="1899-12-30T01:00:00"/>
    <s v="BROOKLYN"/>
    <n v="73"/>
    <n v="0"/>
    <m/>
    <b v="0"/>
    <s v="25-44"/>
    <s v="M"/>
    <s v="BLACK"/>
    <s v="25-44"/>
    <s v="M"/>
    <s v="BLACK"/>
    <n v="1009653"/>
    <n v="183399"/>
    <n v="40.670036398000001"/>
    <n v="-73.908427865999897"/>
    <x v="1"/>
    <m/>
    <x v="6"/>
    <m/>
  </r>
  <r>
    <n v="294"/>
    <n v="194570530"/>
    <d v="2019-03-11T00:00:00"/>
    <d v="1899-12-30T21:05:00"/>
    <s v="BROOKLYN"/>
    <n v="81"/>
    <n v="0"/>
    <m/>
    <b v="0"/>
    <m/>
    <m/>
    <m/>
    <s v="45-64"/>
    <s v="M"/>
    <s v="BLACK"/>
    <n v="1006104"/>
    <n v="187792"/>
    <n v="40.682103662000003"/>
    <n v="-73.921207167999896"/>
    <x v="1"/>
    <m/>
    <x v="6"/>
    <m/>
  </r>
  <r>
    <n v="295"/>
    <n v="194570529"/>
    <d v="2019-03-11T00:00:00"/>
    <d v="1899-12-30T16:30:00"/>
    <s v="BROOKLYN"/>
    <n v="81"/>
    <n v="0"/>
    <m/>
    <b v="0"/>
    <s v="18-24"/>
    <s v="M"/>
    <s v="BLACK"/>
    <s v="25-44"/>
    <s v="M"/>
    <s v="BLACK"/>
    <n v="1001181"/>
    <n v="189778"/>
    <n v="40.687565563"/>
    <n v="-73.938951975999899"/>
    <x v="1"/>
    <m/>
    <x v="6"/>
    <m/>
  </r>
  <r>
    <n v="296"/>
    <n v="194570529"/>
    <d v="2019-03-11T00:00:00"/>
    <d v="1899-12-30T16:30:00"/>
    <s v="BROOKLYN"/>
    <n v="81"/>
    <n v="0"/>
    <m/>
    <b v="0"/>
    <s v="&lt;18"/>
    <s v="M"/>
    <s v="UNKNOWN"/>
    <s v="25-44"/>
    <s v="M"/>
    <s v="BLACK"/>
    <n v="1001181"/>
    <n v="189778"/>
    <n v="40.687565563"/>
    <n v="-73.938951975999899"/>
    <x v="1"/>
    <m/>
    <x v="6"/>
    <m/>
  </r>
  <r>
    <n v="297"/>
    <n v="194525845"/>
    <d v="2019-03-10T00:00:00"/>
    <d v="1899-12-30T22:30:00"/>
    <s v="BROOKLYN"/>
    <n v="79"/>
    <n v="2"/>
    <s v="MULTI DWELL - PUBLIC HOUS"/>
    <b v="0"/>
    <s v="18-24"/>
    <s v="M"/>
    <s v="BLACK"/>
    <s v="18-24"/>
    <s v="M"/>
    <s v="BLACK"/>
    <n v="998314"/>
    <n v="192761"/>
    <n v="40.695758228999999"/>
    <n v="-73.949283517999902"/>
    <x v="1"/>
    <m/>
    <x v="6"/>
    <m/>
  </r>
  <r>
    <n v="298"/>
    <n v="194525843"/>
    <d v="2019-03-10T00:00:00"/>
    <d v="1899-12-30T05:38:00"/>
    <s v="MANHATTAN"/>
    <n v="13"/>
    <n v="0"/>
    <m/>
    <b v="0"/>
    <s v="25-44"/>
    <s v="M"/>
    <s v="WHITE HISPANIC"/>
    <s v="45-64"/>
    <s v="M"/>
    <s v="BLACK"/>
    <n v="990300"/>
    <n v="209478"/>
    <n v="40.741651488000002"/>
    <n v="-73.978168768999893"/>
    <x v="1"/>
    <m/>
    <x v="6"/>
    <m/>
  </r>
  <r>
    <n v="299"/>
    <n v="194525841"/>
    <d v="2019-03-09T00:00:00"/>
    <d v="1899-12-30T15:40:00"/>
    <s v="QUEENS"/>
    <n v="109"/>
    <n v="0"/>
    <m/>
    <b v="0"/>
    <s v="25-44"/>
    <s v="M"/>
    <s v="WHITE HISPANIC"/>
    <s v="18-24"/>
    <s v="M"/>
    <s v="WHITE HISPANIC"/>
    <n v="1032665"/>
    <n v="219163"/>
    <n v="40.768103854000003"/>
    <n v="-73.825216374999897"/>
    <x v="1"/>
    <m/>
    <x v="6"/>
    <m/>
  </r>
  <r>
    <n v="300"/>
    <n v="194525841"/>
    <d v="2019-03-09T00:00:00"/>
    <d v="1899-12-30T15:40:00"/>
    <s v="QUEENS"/>
    <n v="109"/>
    <n v="0"/>
    <m/>
    <b v="0"/>
    <s v="25-44"/>
    <s v="M"/>
    <s v="WHITE HISPANIC"/>
    <s v="25-44"/>
    <s v="M"/>
    <s v="WHITE HISPANIC"/>
    <n v="1032665"/>
    <n v="219163"/>
    <n v="40.768103854000003"/>
    <n v="-73.825216374999897"/>
    <x v="1"/>
    <m/>
    <x v="6"/>
    <m/>
  </r>
  <r>
    <n v="301"/>
    <n v="194527595"/>
    <d v="2019-03-09T00:00:00"/>
    <d v="1899-12-30T09:20:00"/>
    <s v="BRONX"/>
    <n v="42"/>
    <n v="0"/>
    <m/>
    <b v="0"/>
    <m/>
    <m/>
    <m/>
    <s v="18-24"/>
    <s v="M"/>
    <s v="BLACK"/>
    <n v="1010697"/>
    <n v="241162"/>
    <n v="40.828578104000002"/>
    <n v="-73.904437268999899"/>
    <x v="1"/>
    <m/>
    <x v="6"/>
    <m/>
  </r>
  <r>
    <n v="302"/>
    <n v="194527594"/>
    <d v="2019-03-09T00:00:00"/>
    <d v="1899-12-30T04:00:00"/>
    <s v="QUEENS"/>
    <n v="106"/>
    <n v="0"/>
    <s v="BAR/NIGHT CLUB"/>
    <b v="0"/>
    <s v="25-44"/>
    <s v="M"/>
    <s v="WHITE HISPANIC"/>
    <s v="18-24"/>
    <s v="M"/>
    <s v="BLACK"/>
    <n v="1025542"/>
    <n v="187004"/>
    <n v="40.679871452"/>
    <n v="-73.851128674999899"/>
    <x v="1"/>
    <m/>
    <x v="6"/>
    <m/>
  </r>
  <r>
    <n v="303"/>
    <n v="194525846"/>
    <d v="2019-03-09T00:00:00"/>
    <d v="1899-12-30T02:41:00"/>
    <s v="MANHATTAN"/>
    <n v="25"/>
    <m/>
    <m/>
    <b v="0"/>
    <s v="UNKNOWN"/>
    <s v="M"/>
    <s v="BLACK"/>
    <s v="25-44"/>
    <s v="M"/>
    <s v="BLACK"/>
    <n v="1000472"/>
    <n v="230833"/>
    <n v="40.800252583000002"/>
    <n v="-73.941409461999896"/>
    <x v="1"/>
    <m/>
    <x v="6"/>
    <m/>
  </r>
  <r>
    <n v="304"/>
    <n v="194525844"/>
    <d v="2019-03-09T00:00:00"/>
    <d v="1899-12-30T01:10:00"/>
    <s v="BRONX"/>
    <n v="41"/>
    <n v="0"/>
    <s v="MULTI DWELL - APT BUILD"/>
    <b v="0"/>
    <s v="18-24"/>
    <s v="M"/>
    <s v="BLACK"/>
    <s v="25-44"/>
    <s v="M"/>
    <s v="BLACK HISPANIC"/>
    <n v="1012780"/>
    <n v="236449"/>
    <n v="40.815635776000001"/>
    <n v="-73.896930553999894"/>
    <x v="1"/>
    <m/>
    <x v="6"/>
    <m/>
  </r>
  <r>
    <n v="305"/>
    <n v="194378288"/>
    <d v="2019-03-06T00:00:00"/>
    <d v="1899-12-30T20:29:00"/>
    <s v="BROOKLYN"/>
    <n v="62"/>
    <n v="0"/>
    <s v="MULTI DWELL - APT BUILD"/>
    <b v="0"/>
    <m/>
    <m/>
    <m/>
    <s v="25-44"/>
    <s v="M"/>
    <s v="WHITE"/>
    <n v="986543"/>
    <n v="157612"/>
    <n v="40.599292697999999"/>
    <n v="-73.991744316999899"/>
    <x v="1"/>
    <m/>
    <x v="6"/>
    <m/>
  </r>
  <r>
    <n v="306"/>
    <n v="194324356"/>
    <d v="2019-03-05T00:00:00"/>
    <d v="1899-12-30T23:24:00"/>
    <s v="BROOKLYN"/>
    <n v="79"/>
    <n v="0"/>
    <m/>
    <b v="1"/>
    <m/>
    <m/>
    <m/>
    <s v="25-44"/>
    <s v="M"/>
    <s v="WHITE HISPANIC"/>
    <n v="996757"/>
    <n v="190062"/>
    <n v="40.688352434000002"/>
    <n v="-73.954903417999901"/>
    <x v="1"/>
    <m/>
    <x v="6"/>
    <m/>
  </r>
  <r>
    <n v="307"/>
    <n v="194324355"/>
    <d v="2019-03-05T00:00:00"/>
    <d v="1899-12-30T22:30:00"/>
    <s v="QUEENS"/>
    <n v="105"/>
    <n v="0"/>
    <m/>
    <b v="1"/>
    <s v="18-24"/>
    <s v="M"/>
    <s v="BLACK"/>
    <s v="25-44"/>
    <s v="M"/>
    <s v="BLACK"/>
    <n v="1049440"/>
    <n v="181649"/>
    <n v="40.665029492000002"/>
    <n v="-73.765019768999906"/>
    <x v="1"/>
    <m/>
    <x v="6"/>
    <m/>
  </r>
  <r>
    <n v="308"/>
    <n v="194324354"/>
    <d v="2019-03-05T00:00:00"/>
    <d v="1899-12-30T20:04:00"/>
    <s v="BRONX"/>
    <n v="44"/>
    <n v="0"/>
    <s v="GROCERY/BODEGA"/>
    <b v="0"/>
    <m/>
    <m/>
    <m/>
    <s v="25-44"/>
    <s v="M"/>
    <s v="BLACK HISPANIC"/>
    <n v="1008093"/>
    <n v="245355"/>
    <n v="40.840094088999997"/>
    <n v="-73.913831711999904"/>
    <x v="1"/>
    <m/>
    <x v="6"/>
    <m/>
  </r>
  <r>
    <n v="309"/>
    <n v="194269158"/>
    <d v="2019-03-04T00:00:00"/>
    <d v="1899-12-30T22:22:00"/>
    <s v="BROOKLYN"/>
    <n v="81"/>
    <n v="2"/>
    <s v="MULTI DWELL - PUBLIC HOUS"/>
    <b v="0"/>
    <s v="&lt;18"/>
    <s v="M"/>
    <s v="BLACK"/>
    <s v="&lt;18"/>
    <s v="M"/>
    <s v="BLACK"/>
    <n v="1004899"/>
    <n v="187202"/>
    <n v="40.680487139"/>
    <n v="-73.925553582999896"/>
    <x v="1"/>
    <m/>
    <x v="6"/>
    <m/>
  </r>
  <r>
    <n v="310"/>
    <n v="194232503"/>
    <d v="2019-03-04T00:00:00"/>
    <d v="1899-12-30T00:40:00"/>
    <s v="BRONX"/>
    <n v="45"/>
    <n v="0"/>
    <m/>
    <b v="0"/>
    <s v="25-44"/>
    <s v="M"/>
    <s v="BLACK"/>
    <s v="25-44"/>
    <s v="F"/>
    <s v="BLACK"/>
    <n v="1033217"/>
    <n v="254904"/>
    <n v="40.866199635000001"/>
    <n v="-73.822962809999893"/>
    <x v="1"/>
    <m/>
    <x v="6"/>
    <m/>
  </r>
  <r>
    <n v="311"/>
    <n v="194226976"/>
    <d v="2019-03-02T00:00:00"/>
    <d v="1899-12-30T21:30:00"/>
    <s v="BROOKLYN"/>
    <n v="75"/>
    <n v="0"/>
    <m/>
    <b v="0"/>
    <s v="18-24"/>
    <s v="M"/>
    <s v="BLACK"/>
    <s v="&lt;18"/>
    <s v="M"/>
    <s v="WHITE HISPANIC"/>
    <n v="1017036"/>
    <n v="183890"/>
    <n v="40.671359819999999"/>
    <n v="-73.881811022999898"/>
    <x v="1"/>
    <m/>
    <x v="6"/>
    <m/>
  </r>
  <r>
    <n v="312"/>
    <n v="194226977"/>
    <d v="2019-03-02T00:00:00"/>
    <d v="1899-12-30T04:20:00"/>
    <s v="QUEENS"/>
    <n v="113"/>
    <n v="0"/>
    <m/>
    <b v="0"/>
    <m/>
    <m/>
    <m/>
    <s v="18-24"/>
    <s v="M"/>
    <s v="BLACK"/>
    <n v="1041582"/>
    <n v="183607"/>
    <n v="40.670458121999999"/>
    <n v="-73.793327685999898"/>
    <x v="1"/>
    <m/>
    <x v="6"/>
    <m/>
  </r>
  <r>
    <n v="313"/>
    <n v="194085122"/>
    <d v="2019-02-28T00:00:00"/>
    <d v="1899-12-30T02:18:00"/>
    <s v="MANHATTAN"/>
    <n v="23"/>
    <n v="2"/>
    <s v="MULTI DWELL - PUBLIC HOUS"/>
    <b v="0"/>
    <m/>
    <m/>
    <m/>
    <s v="18-24"/>
    <s v="M"/>
    <s v="BLACK"/>
    <n v="999211"/>
    <n v="229699"/>
    <n v="40.797142287"/>
    <n v="-73.945966573999897"/>
    <x v="1"/>
    <m/>
    <x v="6"/>
    <m/>
  </r>
  <r>
    <n v="314"/>
    <n v="194085121"/>
    <d v="2019-02-27T00:00:00"/>
    <d v="1899-12-30T18:22:00"/>
    <s v="MANHATTAN"/>
    <n v="34"/>
    <n v="2"/>
    <s v="MULTI DWELL - PUBLIC HOUS"/>
    <b v="0"/>
    <m/>
    <m/>
    <m/>
    <s v="25-44"/>
    <s v="M"/>
    <s v="WHITE HISPANIC"/>
    <n v="1005232"/>
    <n v="253268"/>
    <n v="40.861820186000003"/>
    <n v="-73.924146733999905"/>
    <x v="1"/>
    <m/>
    <x v="6"/>
    <m/>
  </r>
  <r>
    <n v="315"/>
    <n v="194032274"/>
    <d v="2019-02-26T00:00:00"/>
    <d v="1899-12-30T17:46:00"/>
    <s v="QUEENS"/>
    <n v="103"/>
    <n v="0"/>
    <s v="PVT HOUSE"/>
    <b v="1"/>
    <m/>
    <m/>
    <m/>
    <s v="45-64"/>
    <s v="M"/>
    <s v="ASIAN / PACIFIC ISLANDER"/>
    <n v="1043295"/>
    <n v="195411"/>
    <n v="40.702846049999998"/>
    <n v="-73.787049143999894"/>
    <x v="1"/>
    <m/>
    <x v="6"/>
    <m/>
  </r>
  <r>
    <n v="316"/>
    <n v="194032590"/>
    <d v="2019-02-26T00:00:00"/>
    <d v="1899-12-30T16:23:00"/>
    <s v="BROOKLYN"/>
    <n v="60"/>
    <n v="0"/>
    <m/>
    <b v="0"/>
    <s v="&lt;18"/>
    <s v="M"/>
    <s v="BLACK"/>
    <s v="18-24"/>
    <s v="F"/>
    <s v="WHITE HISPANIC"/>
    <n v="989383"/>
    <n v="149489"/>
    <n v="40.576995490000002"/>
    <n v="-73.981523608999893"/>
    <x v="1"/>
    <m/>
    <x v="6"/>
    <m/>
  </r>
  <r>
    <n v="317"/>
    <n v="193982311"/>
    <d v="2019-02-25T00:00:00"/>
    <d v="1899-12-30T11:00:00"/>
    <s v="QUEENS"/>
    <n v="112"/>
    <n v="0"/>
    <m/>
    <b v="0"/>
    <s v="18-24"/>
    <s v="M"/>
    <s v="BLACK"/>
    <s v="&lt;18"/>
    <s v="M"/>
    <s v="WHITE HISPANIC"/>
    <n v="1026312"/>
    <n v="207207"/>
    <n v="40.735320211999998"/>
    <n v="-73.848226347999898"/>
    <x v="1"/>
    <m/>
    <x v="6"/>
    <m/>
  </r>
  <r>
    <n v="318"/>
    <n v="193939359"/>
    <d v="2019-02-24T00:00:00"/>
    <d v="1899-12-30T23:20:00"/>
    <s v="BRONX"/>
    <n v="44"/>
    <n v="2"/>
    <s v="MULTI DWELL - PUBLIC HOUS"/>
    <b v="0"/>
    <s v="18-24"/>
    <s v="M"/>
    <s v="BLACK"/>
    <s v="25-44"/>
    <s v="M"/>
    <s v="BLACK"/>
    <n v="1008653"/>
    <n v="241755"/>
    <n v="40.830211601999999"/>
    <n v="-73.911820941999906"/>
    <x v="1"/>
    <m/>
    <x v="6"/>
    <m/>
  </r>
  <r>
    <n v="319"/>
    <n v="193939355"/>
    <d v="2019-02-24T00:00:00"/>
    <d v="1899-12-30T00:10:00"/>
    <s v="BROOKLYN"/>
    <n v="73"/>
    <n v="0"/>
    <m/>
    <b v="0"/>
    <m/>
    <m/>
    <m/>
    <s v="&lt;18"/>
    <s v="F"/>
    <s v="BLACK"/>
    <n v="1009526"/>
    <n v="183374"/>
    <n v="40.669968142000002"/>
    <n v="-73.908885773999899"/>
    <x v="1"/>
    <m/>
    <x v="6"/>
    <m/>
  </r>
  <r>
    <n v="320"/>
    <n v="193939355"/>
    <d v="2019-02-24T00:00:00"/>
    <d v="1899-12-30T00:10:00"/>
    <s v="BROOKLYN"/>
    <n v="73"/>
    <n v="0"/>
    <m/>
    <b v="0"/>
    <m/>
    <m/>
    <m/>
    <s v="25-44"/>
    <s v="M"/>
    <s v="BLACK"/>
    <n v="1009526"/>
    <n v="183374"/>
    <n v="40.669968142000002"/>
    <n v="-73.908885773999899"/>
    <x v="1"/>
    <m/>
    <x v="6"/>
    <m/>
  </r>
  <r>
    <n v="321"/>
    <n v="193939360"/>
    <d v="2019-02-23T00:00:00"/>
    <d v="1899-12-30T06:29:00"/>
    <s v="BRONX"/>
    <n v="43"/>
    <n v="2"/>
    <s v="MULTI DWELL - PUBLIC HOUS"/>
    <b v="0"/>
    <m/>
    <m/>
    <m/>
    <s v="45-64"/>
    <s v="M"/>
    <s v="BLACK"/>
    <n v="1026382"/>
    <n v="237309"/>
    <n v="40.817941832999999"/>
    <n v="-73.847785021999897"/>
    <x v="1"/>
    <m/>
    <x v="6"/>
    <m/>
  </r>
  <r>
    <n v="322"/>
    <n v="193939354"/>
    <d v="2019-02-23T00:00:00"/>
    <d v="1899-12-30T00:27:00"/>
    <s v="MANHATTAN"/>
    <n v="32"/>
    <n v="0"/>
    <m/>
    <b v="0"/>
    <m/>
    <m/>
    <m/>
    <s v="25-44"/>
    <s v="M"/>
    <s v="BLACK"/>
    <n v="1001775"/>
    <n v="235861"/>
    <n v="40.814050565999999"/>
    <n v="-73.936690052999893"/>
    <x v="1"/>
    <m/>
    <x v="6"/>
    <m/>
  </r>
  <r>
    <n v="323"/>
    <n v="193938809"/>
    <d v="2019-02-22T00:00:00"/>
    <d v="1899-12-30T17:44:00"/>
    <s v="BROOKLYN"/>
    <n v="70"/>
    <n v="0"/>
    <s v="MULTI DWELL - APT BUILD"/>
    <b v="1"/>
    <s v="18-24"/>
    <s v="M"/>
    <s v="BLACK"/>
    <s v="&lt;18"/>
    <s v="M"/>
    <s v="BLACK"/>
    <n v="997703"/>
    <n v="171170"/>
    <n v="40.636496682000001"/>
    <n v="-73.951530001999899"/>
    <x v="1"/>
    <m/>
    <x v="6"/>
    <m/>
  </r>
  <r>
    <n v="324"/>
    <n v="193939357"/>
    <d v="2019-02-22T00:00:00"/>
    <d v="1899-12-30T17:03:00"/>
    <s v="BROOKLYN"/>
    <n v="67"/>
    <n v="0"/>
    <m/>
    <b v="1"/>
    <s v="18-24"/>
    <s v="M"/>
    <s v="BLACK"/>
    <s v="18-24"/>
    <s v="M"/>
    <s v="BLACK"/>
    <n v="1008498"/>
    <n v="176354"/>
    <n v="40.650702670000001"/>
    <n v="-73.912616778999904"/>
    <x v="1"/>
    <m/>
    <x v="6"/>
    <m/>
  </r>
  <r>
    <n v="325"/>
    <n v="193939358"/>
    <d v="2019-02-22T00:00:00"/>
    <d v="1899-12-30T15:30:00"/>
    <s v="QUEENS"/>
    <n v="101"/>
    <n v="0"/>
    <m/>
    <b v="0"/>
    <s v="&lt;18"/>
    <s v="M"/>
    <s v="BLACK"/>
    <s v="45-64"/>
    <s v="F"/>
    <s v="WHITE HISPANIC"/>
    <n v="1050837"/>
    <n v="157878"/>
    <n v="40.599772969999997"/>
    <n v="-73.760218754999897"/>
    <x v="1"/>
    <m/>
    <x v="6"/>
    <m/>
  </r>
  <r>
    <n v="326"/>
    <n v="193939358"/>
    <d v="2019-02-22T00:00:00"/>
    <d v="1899-12-30T15:30:00"/>
    <s v="QUEENS"/>
    <n v="101"/>
    <n v="0"/>
    <m/>
    <b v="0"/>
    <s v="&lt;18"/>
    <s v="M"/>
    <s v="BLACK"/>
    <s v="18-24"/>
    <s v="M"/>
    <s v="BLACK"/>
    <n v="1050837"/>
    <n v="157878"/>
    <n v="40.599772969999997"/>
    <n v="-73.760218754999897"/>
    <x v="1"/>
    <m/>
    <x v="6"/>
    <m/>
  </r>
  <r>
    <n v="327"/>
    <n v="193939356"/>
    <d v="2019-02-22T00:00:00"/>
    <d v="1899-12-30T05:51:00"/>
    <s v="QUEENS"/>
    <n v="109"/>
    <n v="0"/>
    <m/>
    <b v="0"/>
    <s v="25-44"/>
    <s v="M"/>
    <s v="ASIAN / PACIFIC ISLANDER"/>
    <s v="25-44"/>
    <s v="M"/>
    <s v="ASIAN / PACIFIC ISLANDER"/>
    <n v="1030152"/>
    <n v="213941"/>
    <n v="40.753784232000001"/>
    <n v="-73.834324296999895"/>
    <x v="1"/>
    <m/>
    <x v="6"/>
    <m/>
  </r>
  <r>
    <n v="328"/>
    <n v="193939353"/>
    <d v="2019-02-22T00:00:00"/>
    <d v="1899-12-30T04:11:00"/>
    <s v="BRONX"/>
    <n v="46"/>
    <n v="0"/>
    <m/>
    <b v="0"/>
    <m/>
    <m/>
    <m/>
    <s v="45-64"/>
    <s v="M"/>
    <s v="BLACK"/>
    <n v="1010969"/>
    <n v="248351"/>
    <n v="40.848308994"/>
    <n v="-73.903425779999907"/>
    <x v="1"/>
    <m/>
    <x v="6"/>
    <m/>
  </r>
  <r>
    <n v="329"/>
    <n v="193779318"/>
    <d v="2019-02-19T00:00:00"/>
    <d v="1899-12-30T22:27:00"/>
    <s v="BROOKLYN"/>
    <n v="81"/>
    <n v="0"/>
    <s v="GROCERY/BODEGA"/>
    <b v="0"/>
    <s v="25-44"/>
    <s v="F"/>
    <s v="BLACK"/>
    <s v="45-64"/>
    <s v="M"/>
    <s v="BLACK"/>
    <n v="1005118"/>
    <n v="185998"/>
    <n v="40.677181918999999"/>
    <n v="-73.9247677299999"/>
    <x v="1"/>
    <m/>
    <x v="6"/>
    <m/>
  </r>
  <r>
    <n v="330"/>
    <n v="193779318"/>
    <d v="2019-02-19T00:00:00"/>
    <d v="1899-12-30T22:27:00"/>
    <s v="BROOKLYN"/>
    <n v="81"/>
    <n v="0"/>
    <s v="GROCERY/BODEGA"/>
    <b v="0"/>
    <s v="25-44"/>
    <s v="M"/>
    <s v="BLACK"/>
    <s v="45-64"/>
    <s v="M"/>
    <s v="BLACK"/>
    <n v="1005118"/>
    <n v="185998"/>
    <n v="40.677181918999999"/>
    <n v="-73.9247677299999"/>
    <x v="1"/>
    <m/>
    <x v="6"/>
    <m/>
  </r>
  <r>
    <n v="331"/>
    <n v="193733167"/>
    <d v="2019-02-18T00:00:00"/>
    <d v="1899-12-30T23:49:00"/>
    <s v="BRONX"/>
    <n v="40"/>
    <n v="0"/>
    <m/>
    <b v="0"/>
    <m/>
    <m/>
    <m/>
    <s v="18-24"/>
    <s v="M"/>
    <s v="BLACK HISPANIC"/>
    <n v="1007951"/>
    <n v="238554"/>
    <n v="40.821427681999999"/>
    <n v="-73.914368931999903"/>
    <x v="1"/>
    <m/>
    <x v="6"/>
    <m/>
  </r>
  <r>
    <n v="332"/>
    <n v="193732895"/>
    <d v="2019-02-18T00:00:00"/>
    <d v="1899-12-30T18:16:00"/>
    <s v="BRONX"/>
    <n v="47"/>
    <n v="0"/>
    <m/>
    <b v="0"/>
    <s v="45-64"/>
    <s v="M"/>
    <s v="BLACK"/>
    <s v="25-44"/>
    <s v="F"/>
    <s v="BLACK"/>
    <n v="1028857"/>
    <n v="263946"/>
    <n v="40.891040193999999"/>
    <n v="-73.838666006999901"/>
    <x v="1"/>
    <m/>
    <x v="6"/>
    <m/>
  </r>
  <r>
    <n v="333"/>
    <n v="193694862"/>
    <d v="2019-02-17T00:00:00"/>
    <d v="1899-12-30T14:08:00"/>
    <s v="BROOKLYN"/>
    <n v="63"/>
    <n v="0"/>
    <m/>
    <b v="0"/>
    <s v="18-24"/>
    <s v="M"/>
    <s v="BLACK"/>
    <s v="18-24"/>
    <s v="M"/>
    <s v="BLACK"/>
    <n v="1006878"/>
    <n v="169152"/>
    <n v="40.630939015999999"/>
    <n v="-73.918479065999904"/>
    <x v="1"/>
    <m/>
    <x v="6"/>
    <m/>
  </r>
  <r>
    <n v="334"/>
    <n v="193694863"/>
    <d v="2019-02-17T00:00:00"/>
    <d v="1899-12-30T03:00:00"/>
    <s v="QUEENS"/>
    <n v="114"/>
    <n v="2"/>
    <s v="MULTI DWELL - PUBLIC HOUS"/>
    <b v="0"/>
    <s v="18-24"/>
    <s v="M"/>
    <s v="BLACK"/>
    <s v="25-44"/>
    <s v="M"/>
    <s v="BLACK"/>
    <n v="999484"/>
    <n v="214810"/>
    <n v="40.756275434000003"/>
    <n v="-73.945014328999903"/>
    <x v="1"/>
    <m/>
    <x v="6"/>
    <m/>
  </r>
  <r>
    <n v="335"/>
    <n v="193694861"/>
    <d v="2019-02-16T00:00:00"/>
    <d v="1899-12-30T22:30:00"/>
    <s v="BRONX"/>
    <n v="52"/>
    <n v="0"/>
    <m/>
    <b v="0"/>
    <s v="25-44"/>
    <s v="M"/>
    <s v="WHITE HISPANIC"/>
    <s v="25-44"/>
    <s v="M"/>
    <s v="BLACK HISPANIC"/>
    <n v="1015040"/>
    <n v="256807"/>
    <n v="40.871504899999998"/>
    <n v="-73.888672344999904"/>
    <x v="1"/>
    <m/>
    <x v="6"/>
    <m/>
  </r>
  <r>
    <n v="336"/>
    <n v="193602933"/>
    <d v="2019-02-14T00:00:00"/>
    <d v="1899-12-30T22:38:00"/>
    <s v="MANHATTAN"/>
    <n v="33"/>
    <n v="0"/>
    <m/>
    <b v="0"/>
    <s v="25-44"/>
    <s v="M"/>
    <s v="BLACK"/>
    <s v="25-44"/>
    <s v="M"/>
    <s v="BLACK"/>
    <n v="1000607"/>
    <n v="243285"/>
    <n v="40.834429577000002"/>
    <n v="-73.940891510999904"/>
    <x v="1"/>
    <m/>
    <x v="6"/>
    <m/>
  </r>
  <r>
    <n v="337"/>
    <n v="193517125"/>
    <d v="2019-02-12T00:00:00"/>
    <d v="1899-12-30T18:10:00"/>
    <s v="QUEENS"/>
    <n v="102"/>
    <n v="0"/>
    <m/>
    <b v="0"/>
    <s v="25-44"/>
    <s v="M"/>
    <s v="BLACK"/>
    <s v="UNKNOWN"/>
    <s v="M"/>
    <s v="UNKNOWN"/>
    <n v="1032234"/>
    <n v="192287"/>
    <n v="40.694338305000002"/>
    <n v="-73.826963999999904"/>
    <x v="1"/>
    <m/>
    <x v="6"/>
    <m/>
  </r>
  <r>
    <n v="338"/>
    <n v="193517125"/>
    <d v="2019-02-12T00:00:00"/>
    <d v="1899-12-30T18:10:00"/>
    <s v="QUEENS"/>
    <n v="102"/>
    <n v="0"/>
    <m/>
    <b v="1"/>
    <s v="25-44"/>
    <s v="M"/>
    <s v="BLACK"/>
    <s v="UNKNOWN"/>
    <s v="M"/>
    <s v="UNKNOWN"/>
    <n v="1032234"/>
    <n v="192287"/>
    <n v="40.694338305000002"/>
    <n v="-73.826963999999904"/>
    <x v="1"/>
    <m/>
    <x v="6"/>
    <m/>
  </r>
  <r>
    <n v="339"/>
    <n v="193517125"/>
    <d v="2019-02-12T00:00:00"/>
    <d v="1899-12-30T18:10:00"/>
    <s v="QUEENS"/>
    <n v="102"/>
    <n v="0"/>
    <m/>
    <b v="0"/>
    <s v="25-44"/>
    <s v="M"/>
    <s v="BLACK"/>
    <s v="UNKNOWN"/>
    <s v="M"/>
    <s v="WHITE"/>
    <n v="1032234"/>
    <n v="192287"/>
    <n v="40.694338305000002"/>
    <n v="-73.826963999999904"/>
    <x v="1"/>
    <m/>
    <x v="6"/>
    <m/>
  </r>
  <r>
    <n v="340"/>
    <n v="193517125"/>
    <d v="2019-02-12T00:00:00"/>
    <d v="1899-12-30T18:10:00"/>
    <s v="QUEENS"/>
    <n v="102"/>
    <n v="0"/>
    <m/>
    <b v="1"/>
    <s v="25-44"/>
    <s v="M"/>
    <s v="BLACK"/>
    <s v="UNKNOWN"/>
    <s v="M"/>
    <s v="WHITE"/>
    <n v="1032234"/>
    <n v="192287"/>
    <n v="40.694338305000002"/>
    <n v="-73.826963999999904"/>
    <x v="1"/>
    <m/>
    <x v="6"/>
    <m/>
  </r>
  <r>
    <n v="341"/>
    <n v="193509769"/>
    <d v="2019-02-12T00:00:00"/>
    <d v="1899-12-30T11:00:00"/>
    <s v="BRONX"/>
    <n v="41"/>
    <n v="0"/>
    <m/>
    <b v="0"/>
    <m/>
    <m/>
    <m/>
    <s v="25-44"/>
    <s v="M"/>
    <s v="BLACK"/>
    <n v="1011837"/>
    <n v="239059"/>
    <n v="40.822802482"/>
    <n v="-73.900326616999905"/>
    <x v="1"/>
    <m/>
    <x v="6"/>
    <m/>
  </r>
  <r>
    <n v="342"/>
    <n v="193466266"/>
    <d v="2019-02-12T00:00:00"/>
    <d v="1899-12-30T02:34:00"/>
    <s v="QUEENS"/>
    <n v="109"/>
    <n v="0"/>
    <m/>
    <b v="1"/>
    <m/>
    <m/>
    <m/>
    <s v="25-44"/>
    <s v="M"/>
    <s v="ASIAN / PACIFIC ISLANDER"/>
    <n v="1030259"/>
    <n v="213170"/>
    <n v="40.751667480000002"/>
    <n v="-73.833943369999901"/>
    <x v="1"/>
    <m/>
    <x v="6"/>
    <m/>
  </r>
  <r>
    <n v="343"/>
    <n v="193462348"/>
    <d v="2019-02-11T00:00:00"/>
    <d v="1899-12-30T23:16:00"/>
    <s v="BROOKLYN"/>
    <n v="75"/>
    <n v="0"/>
    <s v="PVT HOUSE"/>
    <b v="0"/>
    <s v="25-44"/>
    <s v="M"/>
    <s v="ASIAN / PACIFIC ISLANDER"/>
    <s v="25-44"/>
    <s v="F"/>
    <s v="BLACK HISPANIC"/>
    <n v="1020078"/>
    <n v="185188"/>
    <n v="40.674910748000002"/>
    <n v="-73.870838017999901"/>
    <x v="1"/>
    <m/>
    <x v="6"/>
    <m/>
  </r>
  <r>
    <n v="344"/>
    <n v="193462347"/>
    <d v="2019-02-11T00:00:00"/>
    <d v="1899-12-30T08:50:00"/>
    <s v="BROOKLYN"/>
    <n v="75"/>
    <n v="0"/>
    <m/>
    <b v="0"/>
    <s v="&lt;18"/>
    <s v="M"/>
    <s v="BLACK"/>
    <s v="&lt;18"/>
    <s v="M"/>
    <s v="BLACK"/>
    <n v="1020930"/>
    <n v="185590"/>
    <n v="40.676010656999999"/>
    <n v="-73.867764290999901"/>
    <x v="1"/>
    <m/>
    <x v="6"/>
    <m/>
  </r>
  <r>
    <n v="345"/>
    <n v="193418291"/>
    <d v="2019-02-10T00:00:00"/>
    <d v="1899-12-30T10:52:00"/>
    <s v="BRONX"/>
    <n v="42"/>
    <n v="0"/>
    <m/>
    <b v="0"/>
    <s v="25-44"/>
    <s v="M"/>
    <s v="BLACK"/>
    <s v="25-44"/>
    <s v="M"/>
    <s v="BLACK"/>
    <n v="1010697"/>
    <n v="241162"/>
    <n v="40.828578104000002"/>
    <n v="-73.904437268999899"/>
    <x v="1"/>
    <m/>
    <x v="6"/>
    <m/>
  </r>
  <r>
    <n v="346"/>
    <n v="193418290"/>
    <d v="2019-02-10T00:00:00"/>
    <d v="1899-12-30T04:40:00"/>
    <s v="MANHATTAN"/>
    <n v="34"/>
    <n v="0"/>
    <m/>
    <b v="0"/>
    <m/>
    <m/>
    <m/>
    <s v="25-44"/>
    <s v="M"/>
    <s v="BLACK HISPANIC"/>
    <n v="1007515"/>
    <n v="256198"/>
    <n v="40.869856423000002"/>
    <n v="-73.915882999999894"/>
    <x v="1"/>
    <m/>
    <x v="6"/>
    <m/>
  </r>
  <r>
    <n v="347"/>
    <n v="193418293"/>
    <d v="2019-02-09T00:00:00"/>
    <d v="1899-12-30T19:00:00"/>
    <s v="BRONX"/>
    <n v="49"/>
    <n v="2"/>
    <s v="MULTI DWELL - PUBLIC HOUS"/>
    <b v="0"/>
    <m/>
    <m/>
    <m/>
    <s v="&lt;18"/>
    <s v="M"/>
    <s v="BLACK"/>
    <n v="1021316"/>
    <n v="253601"/>
    <n v="40.862681291999998"/>
    <n v="-73.865997629999896"/>
    <x v="1"/>
    <m/>
    <x v="6"/>
    <m/>
  </r>
  <r>
    <n v="348"/>
    <n v="193418294"/>
    <d v="2019-02-09T00:00:00"/>
    <d v="1899-12-30T02:00:00"/>
    <s v="MANHATTAN"/>
    <n v="23"/>
    <n v="0"/>
    <m/>
    <b v="0"/>
    <s v="18-24"/>
    <s v="M"/>
    <s v="BLACK"/>
    <s v="18-24"/>
    <s v="M"/>
    <s v="BLACK"/>
    <n v="998391"/>
    <n v="229756"/>
    <n v="40.797300086"/>
    <n v="-73.948928059999901"/>
    <x v="1"/>
    <m/>
    <x v="6"/>
    <m/>
  </r>
  <r>
    <n v="349"/>
    <n v="193417904"/>
    <d v="2019-02-08T00:00:00"/>
    <d v="1899-12-30T17:00:00"/>
    <s v="BRONX"/>
    <n v="40"/>
    <n v="0"/>
    <m/>
    <b v="1"/>
    <s v="18-24"/>
    <s v="M"/>
    <s v="BLACK"/>
    <s v="18-24"/>
    <s v="M"/>
    <s v="BLACK"/>
    <n v="1010201"/>
    <n v="237368"/>
    <n v="40.818166124000001"/>
    <n v="-73.906244197999897"/>
    <x v="1"/>
    <m/>
    <x v="6"/>
    <m/>
  </r>
  <r>
    <n v="350"/>
    <n v="193417904"/>
    <d v="2019-02-08T00:00:00"/>
    <d v="1899-12-30T17:00:00"/>
    <s v="BRONX"/>
    <n v="40"/>
    <n v="0"/>
    <m/>
    <b v="1"/>
    <s v="&lt;18"/>
    <s v="M"/>
    <s v="WHITE HISPANIC"/>
    <s v="18-24"/>
    <s v="M"/>
    <s v="BLACK"/>
    <n v="1010201"/>
    <n v="237368"/>
    <n v="40.818166124000001"/>
    <n v="-73.906244197999897"/>
    <x v="1"/>
    <m/>
    <x v="6"/>
    <m/>
  </r>
  <r>
    <n v="351"/>
    <n v="193267668"/>
    <d v="2019-02-06T00:00:00"/>
    <d v="1899-12-30T22:26:00"/>
    <s v="BROOKLYN"/>
    <n v="81"/>
    <n v="0"/>
    <m/>
    <b v="0"/>
    <m/>
    <m/>
    <m/>
    <s v="18-24"/>
    <s v="F"/>
    <s v="BLACK"/>
    <n v="1004228"/>
    <n v="186742"/>
    <n v="40.679226083000003"/>
    <n v="-73.927974167999906"/>
    <x v="1"/>
    <m/>
    <x v="6"/>
    <m/>
  </r>
  <r>
    <n v="352"/>
    <n v="193267668"/>
    <d v="2019-02-06T00:00:00"/>
    <d v="1899-12-30T22:26:00"/>
    <s v="BROOKLYN"/>
    <n v="81"/>
    <n v="0"/>
    <m/>
    <b v="1"/>
    <m/>
    <m/>
    <m/>
    <s v="18-24"/>
    <s v="F"/>
    <s v="BLACK"/>
    <n v="1004228"/>
    <n v="186742"/>
    <n v="40.679226083000003"/>
    <n v="-73.927974167999906"/>
    <x v="1"/>
    <m/>
    <x v="6"/>
    <m/>
  </r>
  <r>
    <n v="353"/>
    <n v="193267668"/>
    <d v="2019-02-06T00:00:00"/>
    <d v="1899-12-30T22:26:00"/>
    <s v="BROOKLYN"/>
    <n v="81"/>
    <n v="0"/>
    <m/>
    <b v="0"/>
    <m/>
    <m/>
    <m/>
    <s v="45-64"/>
    <s v="F"/>
    <s v="BLACK"/>
    <n v="1004228"/>
    <n v="186742"/>
    <n v="40.679226083000003"/>
    <n v="-73.927974167999906"/>
    <x v="1"/>
    <m/>
    <x v="6"/>
    <m/>
  </r>
  <r>
    <n v="354"/>
    <n v="193267668"/>
    <d v="2019-02-06T00:00:00"/>
    <d v="1899-12-30T22:26:00"/>
    <s v="BROOKLYN"/>
    <n v="81"/>
    <n v="0"/>
    <m/>
    <b v="1"/>
    <m/>
    <m/>
    <m/>
    <s v="45-64"/>
    <s v="F"/>
    <s v="BLACK"/>
    <n v="1004228"/>
    <n v="186742"/>
    <n v="40.679226083000003"/>
    <n v="-73.927974167999906"/>
    <x v="1"/>
    <m/>
    <x v="6"/>
    <m/>
  </r>
  <r>
    <n v="355"/>
    <n v="193267668"/>
    <d v="2019-02-06T00:00:00"/>
    <d v="1899-12-30T22:26:00"/>
    <s v="BROOKLYN"/>
    <n v="81"/>
    <n v="0"/>
    <m/>
    <b v="0"/>
    <m/>
    <m/>
    <m/>
    <s v="18-24"/>
    <s v="M"/>
    <s v="BLACK"/>
    <n v="1004228"/>
    <n v="186742"/>
    <n v="40.679226083000003"/>
    <n v="-73.927974167999906"/>
    <x v="1"/>
    <m/>
    <x v="6"/>
    <m/>
  </r>
  <r>
    <n v="356"/>
    <n v="193267668"/>
    <d v="2019-02-06T00:00:00"/>
    <d v="1899-12-30T22:26:00"/>
    <s v="BROOKLYN"/>
    <n v="81"/>
    <n v="0"/>
    <m/>
    <b v="1"/>
    <m/>
    <m/>
    <m/>
    <s v="18-24"/>
    <s v="M"/>
    <s v="BLACK"/>
    <n v="1004228"/>
    <n v="186742"/>
    <n v="40.679226083000003"/>
    <n v="-73.927974167999906"/>
    <x v="1"/>
    <m/>
    <x v="6"/>
    <m/>
  </r>
  <r>
    <n v="357"/>
    <n v="193226256"/>
    <d v="2019-02-06T00:00:00"/>
    <d v="1899-12-30T04:52:00"/>
    <s v="BROOKLYN"/>
    <n v="90"/>
    <n v="2"/>
    <s v="MULTI DWELL - PUBLIC HOUS"/>
    <b v="0"/>
    <s v="25-44"/>
    <s v="M"/>
    <s v="BLACK"/>
    <s v="25-44"/>
    <s v="M"/>
    <s v="BLACK HISPANIC"/>
    <n v="1001020"/>
    <n v="196400"/>
    <n v="40.705741719000002"/>
    <n v="-73.9395160199999"/>
    <x v="1"/>
    <m/>
    <x v="6"/>
    <m/>
  </r>
  <r>
    <n v="358"/>
    <n v="193214568"/>
    <d v="2019-02-05T00:00:00"/>
    <d v="1899-12-30T12:03:00"/>
    <s v="QUEENS"/>
    <n v="101"/>
    <n v="0"/>
    <m/>
    <b v="0"/>
    <s v="18-24"/>
    <s v="M"/>
    <s v="BLACK"/>
    <s v="25-44"/>
    <s v="M"/>
    <s v="WHITE HISPANIC"/>
    <n v="1051960"/>
    <n v="160392"/>
    <n v="40.606664854999998"/>
    <n v="-73.756149602999898"/>
    <x v="1"/>
    <m/>
    <x v="6"/>
    <m/>
  </r>
  <r>
    <n v="359"/>
    <n v="193162778"/>
    <d v="2019-02-04T00:00:00"/>
    <d v="1899-12-30T20:38:00"/>
    <s v="MANHATTAN"/>
    <n v="32"/>
    <n v="2"/>
    <s v="MULTI DWELL - PUBLIC HOUS"/>
    <b v="0"/>
    <m/>
    <m/>
    <m/>
    <s v="25-44"/>
    <s v="M"/>
    <s v="BLACK"/>
    <n v="998842"/>
    <n v="235649"/>
    <n v="40.813474014999997"/>
    <n v="-73.947286364999897"/>
    <x v="1"/>
    <m/>
    <x v="6"/>
    <m/>
  </r>
  <r>
    <n v="360"/>
    <n v="193160951"/>
    <d v="2019-02-04T00:00:00"/>
    <d v="1899-12-30T13:40:00"/>
    <s v="BROOKLYN"/>
    <n v="79"/>
    <n v="2"/>
    <s v="MULTI DWELL - PUBLIC HOUS"/>
    <b v="1"/>
    <m/>
    <m/>
    <m/>
    <s v="25-44"/>
    <s v="M"/>
    <s v="BLACK"/>
    <n v="998286"/>
    <n v="189885"/>
    <n v="40.687864316999999"/>
    <n v="-73.949390483999906"/>
    <x v="1"/>
    <m/>
    <x v="6"/>
    <m/>
  </r>
  <r>
    <n v="361"/>
    <n v="193160952"/>
    <d v="2019-02-04T00:00:00"/>
    <d v="1899-12-30T11:41:00"/>
    <s v="BROOKLYN"/>
    <n v="60"/>
    <n v="0"/>
    <m/>
    <b v="0"/>
    <s v="25-44"/>
    <s v="M"/>
    <s v="BLACK"/>
    <s v="45-64"/>
    <s v="F"/>
    <s v="BLACK"/>
    <n v="984147"/>
    <n v="150278"/>
    <n v="40.579162625000002"/>
    <n v="-74.000372231999904"/>
    <x v="1"/>
    <m/>
    <x v="6"/>
    <m/>
  </r>
  <r>
    <n v="362"/>
    <n v="193160952"/>
    <d v="2019-02-04T00:00:00"/>
    <d v="1899-12-30T11:41:00"/>
    <s v="BROOKLYN"/>
    <n v="60"/>
    <n v="0"/>
    <m/>
    <b v="1"/>
    <s v="25-44"/>
    <s v="M"/>
    <s v="BLACK"/>
    <s v="45-64"/>
    <s v="F"/>
    <s v="BLACK"/>
    <n v="984147"/>
    <n v="150278"/>
    <n v="40.579162625000002"/>
    <n v="-74.000372231999904"/>
    <x v="1"/>
    <m/>
    <x v="6"/>
    <m/>
  </r>
  <r>
    <n v="363"/>
    <n v="193160952"/>
    <d v="2019-02-04T00:00:00"/>
    <d v="1899-12-30T11:41:00"/>
    <s v="BROOKLYN"/>
    <n v="60"/>
    <n v="0"/>
    <m/>
    <b v="0"/>
    <s v="25-44"/>
    <s v="M"/>
    <s v="BLACK"/>
    <s v="45-64"/>
    <s v="M"/>
    <s v="BLACK"/>
    <n v="984147"/>
    <n v="150278"/>
    <n v="40.579162625000002"/>
    <n v="-74.000372231999904"/>
    <x v="1"/>
    <m/>
    <x v="6"/>
    <m/>
  </r>
  <r>
    <n v="364"/>
    <n v="193160952"/>
    <d v="2019-02-04T00:00:00"/>
    <d v="1899-12-30T11:41:00"/>
    <s v="BROOKLYN"/>
    <n v="60"/>
    <n v="0"/>
    <m/>
    <b v="1"/>
    <s v="25-44"/>
    <s v="M"/>
    <s v="BLACK"/>
    <s v="45-64"/>
    <s v="M"/>
    <s v="BLACK"/>
    <n v="984147"/>
    <n v="150278"/>
    <n v="40.579162625000002"/>
    <n v="-74.000372231999904"/>
    <x v="1"/>
    <m/>
    <x v="6"/>
    <m/>
  </r>
  <r>
    <n v="365"/>
    <n v="193118589"/>
    <d v="2019-02-03T00:00:00"/>
    <d v="1899-12-30T23:10:00"/>
    <s v="BROOKLYN"/>
    <n v="67"/>
    <n v="0"/>
    <m/>
    <b v="1"/>
    <m/>
    <m/>
    <m/>
    <s v="25-44"/>
    <s v="M"/>
    <s v="BLACK"/>
    <n v="1003612"/>
    <n v="172783"/>
    <n v="40.640913077"/>
    <n v="-73.9302351299999"/>
    <x v="1"/>
    <m/>
    <x v="6"/>
    <m/>
  </r>
  <r>
    <n v="366"/>
    <n v="193118591"/>
    <d v="2019-02-03T00:00:00"/>
    <d v="1899-12-30T12:43:00"/>
    <s v="QUEENS"/>
    <n v="115"/>
    <n v="1"/>
    <m/>
    <b v="1"/>
    <s v="18-24"/>
    <s v="M"/>
    <s v="WHITE HISPANIC"/>
    <s v="18-24"/>
    <s v="M"/>
    <s v="WHITE HISPANIC"/>
    <n v="1018475"/>
    <n v="211969"/>
    <n v="40.748424501999999"/>
    <n v="-73.876480842999896"/>
    <x v="1"/>
    <m/>
    <x v="6"/>
    <m/>
  </r>
  <r>
    <n v="367"/>
    <n v="193118591"/>
    <d v="2019-02-03T00:00:00"/>
    <d v="1899-12-30T12:43:00"/>
    <s v="QUEENS"/>
    <n v="115"/>
    <n v="1"/>
    <m/>
    <b v="1"/>
    <s v="25-44"/>
    <s v="M"/>
    <s v="WHITE HISPANIC"/>
    <s v="18-24"/>
    <s v="M"/>
    <s v="WHITE HISPANIC"/>
    <n v="1018475"/>
    <n v="211969"/>
    <n v="40.748424501999999"/>
    <n v="-73.876480842999896"/>
    <x v="1"/>
    <m/>
    <x v="6"/>
    <m/>
  </r>
  <r>
    <n v="368"/>
    <n v="193118596"/>
    <d v="2019-02-02T00:00:00"/>
    <d v="1899-12-30T19:40:00"/>
    <s v="MANHATTAN"/>
    <n v="23"/>
    <n v="0"/>
    <m/>
    <b v="0"/>
    <s v="18-24"/>
    <s v="M"/>
    <s v="WHITE HISPANIC"/>
    <s v="18-24"/>
    <s v="M"/>
    <s v="BLACK HISPANIC"/>
    <n v="999347"/>
    <n v="227795"/>
    <n v="40.791916090999997"/>
    <n v="-73.945479659999904"/>
    <x v="1"/>
    <m/>
    <x v="6"/>
    <m/>
  </r>
  <r>
    <n v="369"/>
    <n v="193118593"/>
    <d v="2019-02-02T00:00:00"/>
    <d v="1899-12-30T00:45:00"/>
    <s v="QUEENS"/>
    <n v="113"/>
    <n v="0"/>
    <s v="GROCERY/BODEGA"/>
    <b v="0"/>
    <s v="18-24"/>
    <s v="M"/>
    <s v="BLACK"/>
    <s v="25-44"/>
    <s v="M"/>
    <s v="ASIAN / PACIFIC ISLANDER"/>
    <n v="1040720"/>
    <n v="190569"/>
    <n v="40.689572726000002"/>
    <n v="-73.796376724999902"/>
    <x v="1"/>
    <m/>
    <x v="6"/>
    <m/>
  </r>
  <r>
    <n v="370"/>
    <n v="193118593"/>
    <d v="2019-02-02T00:00:00"/>
    <d v="1899-12-30T00:45:00"/>
    <s v="QUEENS"/>
    <n v="113"/>
    <n v="0"/>
    <s v="GROCERY/BODEGA"/>
    <b v="0"/>
    <s v="25-44"/>
    <s v="M"/>
    <s v="WHITE"/>
    <s v="25-44"/>
    <s v="M"/>
    <s v="ASIAN / PACIFIC ISLANDER"/>
    <n v="1040720"/>
    <n v="190569"/>
    <n v="40.689572726000002"/>
    <n v="-73.796376724999902"/>
    <x v="1"/>
    <m/>
    <x v="6"/>
    <m/>
  </r>
  <r>
    <n v="371"/>
    <n v="193118592"/>
    <d v="2019-02-01T00:00:00"/>
    <d v="1899-12-30T19:57:00"/>
    <s v="MANHATTAN"/>
    <n v="25"/>
    <n v="0"/>
    <m/>
    <b v="0"/>
    <s v="25-44"/>
    <s v="M"/>
    <s v="BLACK HISPANIC"/>
    <s v="25-44"/>
    <s v="M"/>
    <s v="WHITE HISPANIC"/>
    <n v="999826"/>
    <n v="230239"/>
    <n v="40.798623376999998"/>
    <n v="-73.943744116999895"/>
    <x v="1"/>
    <m/>
    <x v="6"/>
    <m/>
  </r>
  <r>
    <n v="372"/>
    <n v="193026088"/>
    <d v="2019-01-31T00:00:00"/>
    <d v="1899-12-30T18:45:00"/>
    <s v="QUEENS"/>
    <n v="105"/>
    <n v="0"/>
    <m/>
    <b v="0"/>
    <m/>
    <m/>
    <m/>
    <s v="25-44"/>
    <s v="M"/>
    <s v="BLACK"/>
    <n v="1052230"/>
    <n v="179775"/>
    <n v="40.659864814000002"/>
    <n v="-73.754981973999904"/>
    <x v="1"/>
    <m/>
    <x v="6"/>
    <m/>
  </r>
  <r>
    <n v="373"/>
    <n v="192978312"/>
    <d v="2019-01-31T00:00:00"/>
    <d v="1899-12-30T00:15:00"/>
    <s v="MANHATTAN"/>
    <n v="33"/>
    <n v="0"/>
    <m/>
    <b v="0"/>
    <m/>
    <m/>
    <m/>
    <s v="18-24"/>
    <s v="M"/>
    <s v="BLACK HISPANIC"/>
    <n v="1000038"/>
    <n v="243153"/>
    <n v="40.834068309999999"/>
    <n v="-73.942948039999905"/>
    <x v="1"/>
    <m/>
    <x v="6"/>
    <m/>
  </r>
  <r>
    <n v="374"/>
    <n v="192978312"/>
    <d v="2019-01-31T00:00:00"/>
    <d v="1899-12-30T00:15:00"/>
    <s v="MANHATTAN"/>
    <n v="33"/>
    <n v="0"/>
    <m/>
    <b v="1"/>
    <m/>
    <m/>
    <m/>
    <s v="18-24"/>
    <s v="M"/>
    <s v="BLACK HISPANIC"/>
    <n v="1000038"/>
    <n v="243153"/>
    <n v="40.834068309999999"/>
    <n v="-73.942948039999905"/>
    <x v="1"/>
    <m/>
    <x v="6"/>
    <m/>
  </r>
  <r>
    <n v="375"/>
    <n v="192978312"/>
    <d v="2019-01-31T00:00:00"/>
    <d v="1899-12-30T00:15:00"/>
    <s v="MANHATTAN"/>
    <n v="33"/>
    <n v="0"/>
    <m/>
    <b v="0"/>
    <m/>
    <m/>
    <m/>
    <s v="25-44"/>
    <s v="M"/>
    <s v="WHITE HISPANIC"/>
    <n v="1000038"/>
    <n v="243153"/>
    <n v="40.834068309999999"/>
    <n v="-73.942948039999905"/>
    <x v="1"/>
    <m/>
    <x v="6"/>
    <m/>
  </r>
  <r>
    <n v="376"/>
    <n v="192978312"/>
    <d v="2019-01-31T00:00:00"/>
    <d v="1899-12-30T00:15:00"/>
    <s v="MANHATTAN"/>
    <n v="33"/>
    <n v="0"/>
    <m/>
    <b v="1"/>
    <m/>
    <m/>
    <m/>
    <s v="25-44"/>
    <s v="M"/>
    <s v="WHITE HISPANIC"/>
    <n v="1000038"/>
    <n v="243153"/>
    <n v="40.834068309999999"/>
    <n v="-73.942948039999905"/>
    <x v="1"/>
    <m/>
    <x v="6"/>
    <m/>
  </r>
  <r>
    <n v="377"/>
    <n v="192974876"/>
    <d v="2019-01-30T00:00:00"/>
    <d v="1899-12-30T22:54:00"/>
    <s v="MANHATTAN"/>
    <n v="34"/>
    <n v="0"/>
    <m/>
    <b v="0"/>
    <m/>
    <m/>
    <m/>
    <s v="18-24"/>
    <s v="M"/>
    <s v="UNKNOWN"/>
    <n v="1003851"/>
    <n v="250093"/>
    <n v="40.853108935999998"/>
    <n v="-73.929148644999898"/>
    <x v="1"/>
    <m/>
    <x v="6"/>
    <m/>
  </r>
  <r>
    <n v="378"/>
    <n v="192974875"/>
    <d v="2019-01-30T00:00:00"/>
    <d v="1899-12-30T19:02:00"/>
    <s v="MANHATTAN"/>
    <n v="34"/>
    <n v="0"/>
    <m/>
    <b v="0"/>
    <m/>
    <m/>
    <m/>
    <s v="25-44"/>
    <s v="M"/>
    <s v="BLACK HISPANIC"/>
    <n v="1003738"/>
    <n v="254096"/>
    <n v="40.86409622"/>
    <n v="-73.929545474999898"/>
    <x v="1"/>
    <m/>
    <x v="6"/>
    <m/>
  </r>
  <r>
    <n v="379"/>
    <n v="192876454"/>
    <d v="2019-01-28T00:00:00"/>
    <d v="1899-12-30T20:36:00"/>
    <s v="BRONX"/>
    <n v="43"/>
    <n v="0"/>
    <s v="GROCERY/BODEGA"/>
    <b v="0"/>
    <m/>
    <m/>
    <m/>
    <s v="&lt;18"/>
    <s v="M"/>
    <s v="BLACK"/>
    <n v="1023548"/>
    <n v="238402"/>
    <n v="40.820954868000001"/>
    <n v="-73.858017408999899"/>
    <x v="1"/>
    <m/>
    <x v="6"/>
    <m/>
  </r>
  <r>
    <n v="380"/>
    <n v="192876454"/>
    <d v="2019-01-28T00:00:00"/>
    <d v="1899-12-30T20:36:00"/>
    <s v="BRONX"/>
    <n v="43"/>
    <n v="0"/>
    <s v="GROCERY/BODEGA"/>
    <b v="0"/>
    <m/>
    <m/>
    <m/>
    <s v="18-24"/>
    <s v="M"/>
    <s v="BLACK HISPANIC"/>
    <n v="1023548"/>
    <n v="238402"/>
    <n v="40.820954868000001"/>
    <n v="-73.858017408999899"/>
    <x v="1"/>
    <m/>
    <x v="6"/>
    <m/>
  </r>
  <r>
    <n v="381"/>
    <n v="192876037"/>
    <d v="2019-01-28T00:00:00"/>
    <d v="1899-12-30T03:14:00"/>
    <s v="MANHATTAN"/>
    <n v="34"/>
    <n v="0"/>
    <m/>
    <b v="0"/>
    <m/>
    <m/>
    <m/>
    <s v="25-44"/>
    <s v="M"/>
    <s v="BLACK"/>
    <n v="1006901"/>
    <n v="254647"/>
    <n v="40.865600997999998"/>
    <n v="-73.918108259999897"/>
    <x v="1"/>
    <m/>
    <x v="6"/>
    <m/>
  </r>
  <r>
    <n v="382"/>
    <n v="192834302"/>
    <d v="2019-01-27T00:00:00"/>
    <d v="1899-12-30T10:44:00"/>
    <s v="QUEENS"/>
    <n v="113"/>
    <n v="0"/>
    <m/>
    <b v="0"/>
    <s v="18-24"/>
    <s v="M"/>
    <s v="BLACK"/>
    <s v="18-24"/>
    <s v="M"/>
    <s v="BLACK"/>
    <n v="1045308"/>
    <n v="188293"/>
    <n v="40.683295184000002"/>
    <n v="-73.779853584999898"/>
    <x v="1"/>
    <m/>
    <x v="6"/>
    <m/>
  </r>
  <r>
    <n v="383"/>
    <n v="192834302"/>
    <d v="2019-01-27T00:00:00"/>
    <d v="1899-12-30T10:44:00"/>
    <s v="QUEENS"/>
    <n v="113"/>
    <n v="0"/>
    <m/>
    <b v="0"/>
    <s v="25-44"/>
    <s v="M"/>
    <s v="BLACK"/>
    <s v="18-24"/>
    <s v="M"/>
    <s v="BLACK"/>
    <n v="1045308"/>
    <n v="188293"/>
    <n v="40.683295184000002"/>
    <n v="-73.779853584999898"/>
    <x v="1"/>
    <m/>
    <x v="6"/>
    <m/>
  </r>
  <r>
    <n v="384"/>
    <n v="192834300"/>
    <d v="2019-01-26T00:00:00"/>
    <d v="1899-12-30T20:55:00"/>
    <s v="BROOKLYN"/>
    <n v="83"/>
    <n v="0"/>
    <m/>
    <b v="1"/>
    <s v="18-24"/>
    <s v="M"/>
    <s v="BLACK"/>
    <s v="18-24"/>
    <s v="M"/>
    <s v="BLACK"/>
    <n v="1007922"/>
    <n v="189765"/>
    <n v="40.687514419999999"/>
    <n v="-73.914645468999893"/>
    <x v="1"/>
    <m/>
    <x v="6"/>
    <m/>
  </r>
  <r>
    <n v="385"/>
    <n v="192834303"/>
    <d v="2019-01-26T00:00:00"/>
    <d v="1899-12-30T16:07:00"/>
    <s v="BROOKLYN"/>
    <n v="73"/>
    <n v="2"/>
    <s v="MULTI DWELL - PUBLIC HOUS"/>
    <b v="0"/>
    <s v="25-44"/>
    <s v="M"/>
    <s v="BLACK"/>
    <s v="18-24"/>
    <s v="M"/>
    <s v="BLACK HISPANIC"/>
    <n v="1008228"/>
    <n v="183789"/>
    <n v="40.671110833999997"/>
    <n v="-73.913563362999895"/>
    <x v="1"/>
    <m/>
    <x v="6"/>
    <m/>
  </r>
  <r>
    <n v="386"/>
    <n v="192834301"/>
    <d v="2019-01-25T00:00:00"/>
    <d v="1899-12-30T23:58:00"/>
    <s v="BROOKLYN"/>
    <n v="90"/>
    <n v="2"/>
    <s v="MULTI DWELL - PUBLIC HOUS"/>
    <b v="0"/>
    <s v="25-44"/>
    <s v="M"/>
    <s v="BLACK"/>
    <s v="25-44"/>
    <s v="M"/>
    <s v="WHITE HISPANIC"/>
    <n v="1001438"/>
    <n v="194908"/>
    <n v="40.701645726999999"/>
    <n v="-73.938012200999907"/>
    <x v="1"/>
    <m/>
    <x v="6"/>
    <m/>
  </r>
  <r>
    <n v="387"/>
    <n v="192834299"/>
    <d v="2019-01-25T00:00:00"/>
    <d v="1899-12-30T01:55:00"/>
    <s v="QUEENS"/>
    <n v="106"/>
    <n v="0"/>
    <m/>
    <b v="0"/>
    <s v="25-44"/>
    <s v="M"/>
    <s v="BLACK"/>
    <s v="45-64"/>
    <s v="F"/>
    <s v="ASIAN / PACIFIC ISLANDER"/>
    <n v="1033346"/>
    <n v="183414"/>
    <n v="40.669977885000002"/>
    <n v="-73.823018620999903"/>
    <x v="1"/>
    <m/>
    <x v="6"/>
    <m/>
  </r>
  <r>
    <n v="388"/>
    <n v="192699974"/>
    <d v="2019-01-24T00:00:00"/>
    <d v="1899-12-30T00:42:00"/>
    <s v="BRONX"/>
    <n v="47"/>
    <n v="0"/>
    <m/>
    <b v="0"/>
    <s v="25-44"/>
    <s v="M"/>
    <s v="BLACK"/>
    <s v="25-44"/>
    <s v="M"/>
    <s v="BLACK"/>
    <n v="1021895"/>
    <n v="259481"/>
    <n v="40.878817626"/>
    <n v="-73.863871352999894"/>
    <x v="1"/>
    <m/>
    <x v="6"/>
    <m/>
  </r>
  <r>
    <n v="389"/>
    <n v="192582052"/>
    <d v="2019-01-21T00:00:00"/>
    <d v="1899-12-30T21:30:00"/>
    <s v="BRONX"/>
    <n v="47"/>
    <n v="0"/>
    <m/>
    <b v="0"/>
    <m/>
    <m/>
    <m/>
    <s v="18-24"/>
    <s v="M"/>
    <s v="BLACK"/>
    <n v="1023388"/>
    <n v="256742"/>
    <n v="40.871293428999998"/>
    <n v="-73.858488444999907"/>
    <x v="1"/>
    <m/>
    <x v="6"/>
    <m/>
  </r>
  <r>
    <n v="390"/>
    <n v="192545751"/>
    <d v="2019-01-20T00:00:00"/>
    <d v="1899-12-30T15:10:00"/>
    <s v="BRONX"/>
    <n v="41"/>
    <n v="0"/>
    <m/>
    <b v="0"/>
    <m/>
    <m/>
    <m/>
    <s v="25-44"/>
    <s v="M"/>
    <s v="WHITE HISPANIC"/>
    <n v="1013775"/>
    <n v="238190"/>
    <n v="40.820411059999998"/>
    <n v="-73.893328241999896"/>
    <x v="1"/>
    <m/>
    <x v="6"/>
    <m/>
  </r>
  <r>
    <n v="391"/>
    <n v="192545414"/>
    <d v="2019-01-19T00:00:00"/>
    <d v="1899-12-30T22:25:00"/>
    <s v="BROOKLYN"/>
    <n v="94"/>
    <n v="2"/>
    <s v="MULTI DWELL - PUBLIC HOUS"/>
    <b v="1"/>
    <m/>
    <m/>
    <m/>
    <s v="25-44"/>
    <s v="M"/>
    <s v="BLACK"/>
    <n v="1000940"/>
    <n v="201183"/>
    <n v="40.718870066000001"/>
    <n v="-73.939792703999899"/>
    <x v="1"/>
    <m/>
    <x v="6"/>
    <m/>
  </r>
  <r>
    <n v="392"/>
    <n v="192545747"/>
    <d v="2019-01-19T00:00:00"/>
    <d v="1899-12-30T19:30:00"/>
    <s v="MANHATTAN"/>
    <n v="23"/>
    <n v="0"/>
    <m/>
    <b v="0"/>
    <m/>
    <m/>
    <m/>
    <s v="&lt;18"/>
    <s v="M"/>
    <s v="WHITE HISPANIC"/>
    <n v="998811"/>
    <n v="229459"/>
    <n v="40.796484221"/>
    <n v="-73.947411779999896"/>
    <x v="1"/>
    <m/>
    <x v="6"/>
    <m/>
  </r>
  <r>
    <n v="393"/>
    <n v="192545750"/>
    <d v="2019-01-19T00:00:00"/>
    <d v="1899-12-30T14:36:00"/>
    <s v="BRONX"/>
    <n v="43"/>
    <n v="0"/>
    <m/>
    <b v="0"/>
    <m/>
    <m/>
    <m/>
    <s v="25-44"/>
    <s v="M"/>
    <s v="BLACK"/>
    <n v="1017982"/>
    <n v="240268"/>
    <n v="40.826099513999999"/>
    <n v="-73.878118010999899"/>
    <x v="1"/>
    <m/>
    <x v="6"/>
    <m/>
  </r>
  <r>
    <n v="394"/>
    <n v="192545749"/>
    <d v="2019-01-19T00:00:00"/>
    <d v="1899-12-30T04:00:00"/>
    <s v="QUEENS"/>
    <n v="109"/>
    <n v="0"/>
    <m/>
    <b v="0"/>
    <m/>
    <m/>
    <m/>
    <s v="25-44"/>
    <s v="M"/>
    <s v="BLACK"/>
    <n v="1030092"/>
    <n v="220250"/>
    <n v="40.771101096999999"/>
    <n v="-73.834497835999898"/>
    <x v="1"/>
    <m/>
    <x v="6"/>
    <m/>
  </r>
  <r>
    <n v="395"/>
    <n v="192545749"/>
    <d v="2019-01-19T00:00:00"/>
    <d v="1899-12-30T04:00:00"/>
    <s v="QUEENS"/>
    <n v="109"/>
    <n v="0"/>
    <m/>
    <b v="1"/>
    <m/>
    <m/>
    <m/>
    <s v="25-44"/>
    <s v="M"/>
    <s v="BLACK"/>
    <n v="1030092"/>
    <n v="220250"/>
    <n v="40.771101096999999"/>
    <n v="-73.834497835999898"/>
    <x v="1"/>
    <m/>
    <x v="6"/>
    <m/>
  </r>
  <r>
    <n v="396"/>
    <n v="192545748"/>
    <d v="2019-01-19T00:00:00"/>
    <d v="1899-12-30T00:43:00"/>
    <s v="MANHATTAN"/>
    <n v="32"/>
    <n v="2"/>
    <s v="MULTI DWELL - PUBLIC HOUS"/>
    <b v="1"/>
    <m/>
    <m/>
    <m/>
    <s v="25-44"/>
    <s v="M"/>
    <s v="BLACK"/>
    <n v="1000001"/>
    <n v="238478"/>
    <n v="40.821236835999997"/>
    <n v="-73.943092721999903"/>
    <x v="1"/>
    <m/>
    <x v="6"/>
    <m/>
  </r>
  <r>
    <n v="397"/>
    <n v="192545746"/>
    <d v="2019-01-18T00:00:00"/>
    <d v="1899-12-30T18:32:00"/>
    <s v="BRONX"/>
    <n v="40"/>
    <n v="0"/>
    <m/>
    <b v="0"/>
    <m/>
    <m/>
    <m/>
    <s v="45-64"/>
    <s v="M"/>
    <s v="BLACK HISPANIC"/>
    <n v="1006920"/>
    <n v="235434"/>
    <n v="40.812866866"/>
    <n v="-73.918104506999896"/>
    <x v="1"/>
    <m/>
    <x v="6"/>
    <m/>
  </r>
  <r>
    <n v="398"/>
    <n v="192440376"/>
    <d v="2019-01-17T00:00:00"/>
    <d v="1899-12-30T13:20:00"/>
    <s v="BROOKLYN"/>
    <n v="79"/>
    <n v="2"/>
    <s v="MULTI DWELL - PUBLIC HOUS"/>
    <b v="1"/>
    <m/>
    <m/>
    <m/>
    <s v="25-44"/>
    <s v="M"/>
    <s v="WHITE HISPANIC"/>
    <n v="995728"/>
    <n v="190315"/>
    <n v="40.689048255000003"/>
    <n v="-73.958613377999896"/>
    <x v="1"/>
    <m/>
    <x v="6"/>
    <m/>
  </r>
  <r>
    <n v="399"/>
    <n v="192455949"/>
    <d v="2019-01-17T00:00:00"/>
    <d v="1899-12-30T13:18:00"/>
    <s v="BRONX"/>
    <n v="46"/>
    <n v="2"/>
    <m/>
    <b v="0"/>
    <s v="25-44"/>
    <s v="M"/>
    <s v="WHITE HISPANIC"/>
    <s v="&lt;18"/>
    <s v="M"/>
    <s v="WHITE HISPANIC"/>
    <n v="1012007"/>
    <n v="250172"/>
    <n v="40.853303895000003"/>
    <n v="-73.899666399999902"/>
    <x v="1"/>
    <m/>
    <x v="6"/>
    <m/>
  </r>
  <r>
    <n v="400"/>
    <n v="192301916"/>
    <d v="2019-01-14T00:00:00"/>
    <d v="1899-12-30T17:10:00"/>
    <s v="BROOKLYN"/>
    <n v="75"/>
    <n v="0"/>
    <m/>
    <b v="0"/>
    <s v="18-24"/>
    <s v="M"/>
    <s v="BLACK"/>
    <s v="18-24"/>
    <s v="M"/>
    <s v="BLACK"/>
    <n v="1017640"/>
    <n v="182557"/>
    <n v="40.667698778999998"/>
    <n v="-73.879640264999907"/>
    <x v="1"/>
    <m/>
    <x v="6"/>
    <m/>
  </r>
  <r>
    <n v="401"/>
    <n v="192301916"/>
    <d v="2019-01-14T00:00:00"/>
    <d v="1899-12-30T17:10:00"/>
    <s v="BROOKLYN"/>
    <n v="75"/>
    <n v="0"/>
    <m/>
    <b v="0"/>
    <s v="25-44"/>
    <s v="M"/>
    <s v="BLACK"/>
    <s v="18-24"/>
    <s v="M"/>
    <s v="BLACK"/>
    <n v="1017640"/>
    <n v="182557"/>
    <n v="40.667698778999998"/>
    <n v="-73.879640264999907"/>
    <x v="1"/>
    <m/>
    <x v="6"/>
    <m/>
  </r>
  <r>
    <n v="402"/>
    <n v="192301917"/>
    <d v="2019-01-14T00:00:00"/>
    <d v="1899-12-30T11:55:00"/>
    <s v="BROOKLYN"/>
    <n v="75"/>
    <n v="0"/>
    <s v="PVT HOUSE"/>
    <b v="0"/>
    <s v="45-64"/>
    <s v="F"/>
    <s v="BLACK"/>
    <s v="25-44"/>
    <s v="M"/>
    <s v="BLACK"/>
    <n v="1015806"/>
    <n v="183889"/>
    <n v="40.671361545000003"/>
    <n v="-73.886245056999897"/>
    <x v="1"/>
    <m/>
    <x v="6"/>
    <m/>
  </r>
  <r>
    <n v="403"/>
    <n v="192301917"/>
    <d v="2019-01-14T00:00:00"/>
    <d v="1899-12-30T11:55:00"/>
    <s v="BROOKLYN"/>
    <n v="75"/>
    <n v="0"/>
    <s v="PVT HOUSE"/>
    <b v="0"/>
    <s v="25-44"/>
    <s v="M"/>
    <s v="BLACK"/>
    <s v="25-44"/>
    <s v="M"/>
    <s v="BLACK"/>
    <n v="1015806"/>
    <n v="183889"/>
    <n v="40.671361545000003"/>
    <n v="-73.886245056999897"/>
    <x v="1"/>
    <m/>
    <x v="6"/>
    <m/>
  </r>
  <r>
    <n v="404"/>
    <n v="192258908"/>
    <d v="2019-01-13T00:00:00"/>
    <d v="1899-12-30T22:11:00"/>
    <s v="QUEENS"/>
    <n v="113"/>
    <n v="0"/>
    <m/>
    <b v="0"/>
    <m/>
    <m/>
    <m/>
    <s v="25-44"/>
    <s v="M"/>
    <s v="BLACK"/>
    <n v="1051144"/>
    <n v="193463"/>
    <n v="40.697443411000002"/>
    <n v="-73.758760342999906"/>
    <x v="1"/>
    <m/>
    <x v="6"/>
    <m/>
  </r>
  <r>
    <n v="405"/>
    <n v="192258908"/>
    <d v="2019-01-13T00:00:00"/>
    <d v="1899-12-30T22:11:00"/>
    <s v="QUEENS"/>
    <n v="113"/>
    <n v="0"/>
    <m/>
    <b v="1"/>
    <m/>
    <m/>
    <m/>
    <s v="25-44"/>
    <s v="M"/>
    <s v="BLACK"/>
    <n v="1051144"/>
    <n v="193463"/>
    <n v="40.697443411000002"/>
    <n v="-73.758760342999906"/>
    <x v="1"/>
    <m/>
    <x v="6"/>
    <m/>
  </r>
  <r>
    <n v="406"/>
    <n v="192259536"/>
    <d v="2019-01-13T00:00:00"/>
    <d v="1899-12-30T19:55:00"/>
    <s v="MANHATTAN"/>
    <n v="32"/>
    <n v="0"/>
    <m/>
    <b v="0"/>
    <m/>
    <m/>
    <m/>
    <s v="45-64"/>
    <s v="M"/>
    <s v="BLACK"/>
    <n v="1000486"/>
    <n v="235640"/>
    <n v="40.813446444999997"/>
    <n v="-73.941347270999898"/>
    <x v="1"/>
    <m/>
    <x v="6"/>
    <m/>
  </r>
  <r>
    <n v="407"/>
    <n v="192258906"/>
    <d v="2019-01-13T00:00:00"/>
    <d v="1899-12-30T13:35:00"/>
    <s v="BROOKLYN"/>
    <n v="77"/>
    <n v="2"/>
    <s v="MULTI DWELL - PUBLIC HOUS"/>
    <b v="1"/>
    <m/>
    <m/>
    <m/>
    <s v="25-44"/>
    <s v="M"/>
    <s v="BLACK"/>
    <n v="1004594"/>
    <n v="185427"/>
    <n v="40.675615872000002"/>
    <n v="-73.926658586999906"/>
    <x v="1"/>
    <m/>
    <x v="6"/>
    <m/>
  </r>
  <r>
    <n v="408"/>
    <n v="192259533"/>
    <d v="2019-01-13T00:00:00"/>
    <d v="1899-12-30T06:00:00"/>
    <s v="BROOKLYN"/>
    <n v="70"/>
    <n v="0"/>
    <m/>
    <b v="0"/>
    <m/>
    <m/>
    <m/>
    <s v="25-44"/>
    <s v="M"/>
    <s v="BLACK"/>
    <n v="996079"/>
    <n v="174395"/>
    <n v="40.645350934"/>
    <n v="-73.9573756529999"/>
    <x v="1"/>
    <m/>
    <x v="6"/>
    <m/>
  </r>
  <r>
    <n v="409"/>
    <n v="192258907"/>
    <d v="2019-01-13T00:00:00"/>
    <d v="1899-12-30T04:00:00"/>
    <s v="BROOKLYN"/>
    <n v="79"/>
    <n v="0"/>
    <m/>
    <b v="0"/>
    <m/>
    <m/>
    <m/>
    <s v="25-44"/>
    <s v="M"/>
    <s v="BLACK"/>
    <n v="998234"/>
    <n v="186890"/>
    <n v="40.679643806999998"/>
    <n v="-73.949584201999897"/>
    <x v="1"/>
    <m/>
    <x v="6"/>
    <m/>
  </r>
  <r>
    <n v="410"/>
    <n v="192259535"/>
    <d v="2019-01-12T00:00:00"/>
    <d v="1899-12-30T05:47:00"/>
    <s v="QUEENS"/>
    <n v="109"/>
    <n v="0"/>
    <s v="PVT HOUSE"/>
    <b v="0"/>
    <s v="18-24"/>
    <s v="M"/>
    <s v="WHITE"/>
    <s v="18-24"/>
    <s v="F"/>
    <s v="BLACK HISPANIC"/>
    <n v="1038778"/>
    <n v="216009"/>
    <n v="40.759411366000002"/>
    <n v="-73.803173224999895"/>
    <x v="1"/>
    <m/>
    <x v="6"/>
    <m/>
  </r>
  <r>
    <n v="411"/>
    <n v="192259537"/>
    <d v="2019-01-12T00:00:00"/>
    <d v="1899-12-30T05:24:00"/>
    <s v="BROOKLYN"/>
    <n v="79"/>
    <n v="0"/>
    <m/>
    <b v="0"/>
    <m/>
    <m/>
    <m/>
    <s v="25-44"/>
    <s v="F"/>
    <s v="BLACK"/>
    <n v="1001291"/>
    <n v="186474"/>
    <n v="40.678496625000001"/>
    <n v="-73.9385636949999"/>
    <x v="1"/>
    <m/>
    <x v="6"/>
    <m/>
  </r>
  <r>
    <n v="412"/>
    <n v="192259534"/>
    <d v="2019-01-11T00:00:00"/>
    <d v="1899-12-30T15:15:00"/>
    <s v="BRONX"/>
    <n v="46"/>
    <n v="0"/>
    <s v="MULTI DWELL - APT BUILD"/>
    <b v="0"/>
    <m/>
    <m/>
    <m/>
    <s v="18-24"/>
    <s v="M"/>
    <s v="WHITE HISPANIC"/>
    <n v="1009356"/>
    <n v="247701"/>
    <n v="40.846529670000002"/>
    <n v="-73.909258388999902"/>
    <x v="1"/>
    <m/>
    <x v="6"/>
    <m/>
  </r>
  <r>
    <n v="413"/>
    <n v="192159800"/>
    <d v="2019-01-11T00:00:00"/>
    <d v="1899-12-30T01:30:00"/>
    <s v="BROOKLYN"/>
    <n v="69"/>
    <n v="2"/>
    <s v="MULTI DWELL - PUBLIC HOUS"/>
    <b v="0"/>
    <m/>
    <m/>
    <m/>
    <s v="25-44"/>
    <s v="M"/>
    <s v="BLACK"/>
    <n v="1012853"/>
    <n v="176538"/>
    <n v="40.651194715000003"/>
    <n v="-73.896921513999899"/>
    <x v="1"/>
    <m/>
    <x v="6"/>
    <m/>
  </r>
  <r>
    <n v="414"/>
    <n v="192059857"/>
    <d v="2019-01-09T00:00:00"/>
    <d v="1899-12-30T05:43:00"/>
    <s v="BRONX"/>
    <n v="47"/>
    <n v="0"/>
    <m/>
    <b v="1"/>
    <s v="25-44"/>
    <s v="M"/>
    <s v="BLACK"/>
    <s v="25-44"/>
    <s v="M"/>
    <s v="BLACK"/>
    <n v="1024819"/>
    <n v="260118"/>
    <n v="40.880553036000002"/>
    <n v="-73.853293881999903"/>
    <x v="1"/>
    <m/>
    <x v="6"/>
    <m/>
  </r>
  <r>
    <n v="415"/>
    <n v="192049864"/>
    <d v="2019-01-08T00:00:00"/>
    <d v="1899-12-30T11:03:00"/>
    <s v="BROOKLYN"/>
    <n v="73"/>
    <n v="0"/>
    <m/>
    <b v="0"/>
    <m/>
    <m/>
    <m/>
    <s v="25-44"/>
    <s v="M"/>
    <s v="BLACK"/>
    <n v="1006411"/>
    <n v="182794"/>
    <n v="40.668384517"/>
    <n v="-73.9201167169999"/>
    <x v="1"/>
    <m/>
    <x v="6"/>
    <m/>
  </r>
  <r>
    <n v="416"/>
    <n v="191997175"/>
    <d v="2019-01-08T00:00:00"/>
    <d v="1899-12-30T00:32:00"/>
    <s v="BRONX"/>
    <n v="42"/>
    <n v="0"/>
    <m/>
    <b v="0"/>
    <s v="18-24"/>
    <s v="M"/>
    <s v="BLACK"/>
    <s v="18-24"/>
    <s v="M"/>
    <s v="WHITE HISPANIC"/>
    <n v="1010106"/>
    <n v="241483"/>
    <n v="40.829460906000001"/>
    <n v="-73.906571561999897"/>
    <x v="1"/>
    <m/>
    <x v="6"/>
    <m/>
  </r>
  <r>
    <n v="417"/>
    <n v="191997175"/>
    <d v="2019-01-08T00:00:00"/>
    <d v="1899-12-30T00:32:00"/>
    <s v="BRONX"/>
    <n v="42"/>
    <n v="0"/>
    <m/>
    <b v="0"/>
    <s v="18-24"/>
    <s v="M"/>
    <s v="WHITE HISPANIC"/>
    <s v="18-24"/>
    <s v="M"/>
    <s v="WHITE HISPANIC"/>
    <n v="1010106"/>
    <n v="241483"/>
    <n v="40.829460906000001"/>
    <n v="-73.906571561999897"/>
    <x v="1"/>
    <m/>
    <x v="6"/>
    <m/>
  </r>
  <r>
    <n v="418"/>
    <n v="193118595"/>
    <d v="2019-01-07T00:00:00"/>
    <d v="1899-12-30T19:30:00"/>
    <s v="QUEENS"/>
    <n v="107"/>
    <n v="0"/>
    <m/>
    <b v="0"/>
    <m/>
    <m/>
    <m/>
    <s v="25-44"/>
    <s v="M"/>
    <s v="BLACK"/>
    <n v="1034880"/>
    <n v="204404"/>
    <n v="40.727581782999998"/>
    <n v="-73.817331038999896"/>
    <x v="1"/>
    <m/>
    <x v="6"/>
    <m/>
  </r>
  <r>
    <n v="419"/>
    <n v="191995443"/>
    <d v="2019-01-07T00:00:00"/>
    <d v="1899-12-30T19:19:00"/>
    <s v="BRONX"/>
    <n v="48"/>
    <n v="2"/>
    <s v="MULTI DWELL - PUBLIC HOUS"/>
    <b v="1"/>
    <s v="25-44"/>
    <s v="M"/>
    <s v="BLACK"/>
    <s v="25-44"/>
    <s v="M"/>
    <s v="BLACK"/>
    <n v="1017483"/>
    <n v="245763"/>
    <n v="40.841183585000003"/>
    <n v="-73.879893815999907"/>
    <x v="1"/>
    <m/>
    <x v="6"/>
    <m/>
  </r>
  <r>
    <n v="420"/>
    <n v="191951586"/>
    <d v="2019-01-06T00:00:00"/>
    <d v="1899-12-30T23:36:00"/>
    <s v="BROOKLYN"/>
    <n v="60"/>
    <n v="2"/>
    <s v="MULTI DWELL - PUBLIC HOUS"/>
    <b v="0"/>
    <m/>
    <m/>
    <m/>
    <s v="25-44"/>
    <s v="M"/>
    <s v="BLACK"/>
    <n v="986481"/>
    <n v="148626"/>
    <n v="40.574627929000002"/>
    <n v="-73.991970543999898"/>
    <x v="1"/>
    <m/>
    <x v="6"/>
    <m/>
  </r>
  <r>
    <n v="421"/>
    <n v="191951588"/>
    <d v="2019-01-06T00:00:00"/>
    <d v="1899-12-30T03:00:00"/>
    <s v="BRONX"/>
    <n v="43"/>
    <n v="2"/>
    <s v="MULTI DWELL - PUBLIC HOUS"/>
    <b v="1"/>
    <m/>
    <m/>
    <m/>
    <s v="25-44"/>
    <s v="M"/>
    <s v="WHITE HISPANIC"/>
    <n v="1021283"/>
    <n v="238581"/>
    <n v="40.821455958000001"/>
    <n v="-73.866199873999904"/>
    <x v="1"/>
    <m/>
    <x v="6"/>
    <m/>
  </r>
  <r>
    <n v="422"/>
    <n v="191949900"/>
    <d v="2019-01-06T00:00:00"/>
    <d v="1899-12-30T02:46:00"/>
    <s v="BRONX"/>
    <n v="41"/>
    <n v="0"/>
    <m/>
    <b v="0"/>
    <m/>
    <m/>
    <m/>
    <s v="45-64"/>
    <s v="M"/>
    <s v="BLACK HISPANIC"/>
    <n v="1013902"/>
    <n v="238673"/>
    <n v="40.821736332"/>
    <n v="-73.892867259999903"/>
    <x v="1"/>
    <m/>
    <x v="6"/>
    <m/>
  </r>
  <r>
    <n v="423"/>
    <n v="191951587"/>
    <d v="2019-01-05T00:00:00"/>
    <d v="1899-12-30T16:00:00"/>
    <s v="QUEENS"/>
    <n v="114"/>
    <n v="2"/>
    <s v="MULTI DWELL - PUBLIC HOUS"/>
    <b v="0"/>
    <m/>
    <m/>
    <m/>
    <s v="18-24"/>
    <s v="M"/>
    <s v="BLACK"/>
    <n v="1002652"/>
    <n v="215969"/>
    <n v="40.759450567000002"/>
    <n v="-73.933576266000003"/>
    <x v="1"/>
    <m/>
    <x v="6"/>
    <m/>
  </r>
  <r>
    <n v="424"/>
    <n v="191949902"/>
    <d v="2019-01-05T00:00:00"/>
    <d v="1899-12-30T01:50:00"/>
    <s v="BRONX"/>
    <n v="43"/>
    <n v="0"/>
    <m/>
    <b v="0"/>
    <m/>
    <m/>
    <m/>
    <s v="45-64"/>
    <s v="M"/>
    <s v="BLACK"/>
    <n v="1025519"/>
    <n v="242145"/>
    <n v="40.831219337"/>
    <n v="-73.850873157999899"/>
    <x v="1"/>
    <m/>
    <x v="6"/>
    <m/>
  </r>
  <r>
    <n v="425"/>
    <n v="191951589"/>
    <d v="2019-01-05T00:00:00"/>
    <d v="1899-12-30T00:42:00"/>
    <s v="STATEN ISLAND"/>
    <n v="120"/>
    <n v="0"/>
    <m/>
    <b v="0"/>
    <m/>
    <m/>
    <m/>
    <s v="&lt;18"/>
    <s v="M"/>
    <s v="BLACK HISPANIC"/>
    <n v="951319"/>
    <n v="171306"/>
    <n v="40.636818967000004"/>
    <n v="-74.118653126999902"/>
    <x v="1"/>
    <m/>
    <x v="6"/>
    <m/>
  </r>
  <r>
    <n v="426"/>
    <n v="191949899"/>
    <d v="2019-01-04T00:00:00"/>
    <d v="1899-12-30T15:49:00"/>
    <s v="BROOKLYN"/>
    <n v="61"/>
    <n v="2"/>
    <m/>
    <b v="0"/>
    <s v="&lt;18"/>
    <s v="M"/>
    <s v="BLACK"/>
    <s v="&lt;18"/>
    <s v="M"/>
    <s v="BLACK"/>
    <n v="1000639"/>
    <n v="157279"/>
    <n v="40.598363825"/>
    <n v="-73.940985251999905"/>
    <x v="1"/>
    <m/>
    <x v="6"/>
    <m/>
  </r>
  <r>
    <n v="427"/>
    <n v="191853461"/>
    <d v="2019-01-04T00:00:00"/>
    <d v="1899-12-30T02:20:00"/>
    <s v="BROOKLYN"/>
    <n v="60"/>
    <n v="0"/>
    <s v="MULTI DWELL - APT BUILD"/>
    <b v="0"/>
    <s v="18-24"/>
    <s v="M"/>
    <s v="BLACK"/>
    <s v="45-64"/>
    <s v="M"/>
    <s v="BLACK"/>
    <n v="986229"/>
    <n v="148311"/>
    <n v="40.573763374999999"/>
    <n v="-73.992877756999903"/>
    <x v="1"/>
    <m/>
    <x v="6"/>
    <m/>
  </r>
  <r>
    <n v="428"/>
    <n v="191851038"/>
    <d v="2019-01-03T00:00:00"/>
    <d v="1899-12-30T23:00:00"/>
    <s v="STATEN ISLAND"/>
    <n v="121"/>
    <n v="0"/>
    <m/>
    <b v="0"/>
    <m/>
    <m/>
    <m/>
    <s v="18-24"/>
    <s v="M"/>
    <s v="BLACK"/>
    <n v="939054"/>
    <n v="166916"/>
    <n v="40.624715270000003"/>
    <n v="-74.162814914999899"/>
    <x v="1"/>
    <m/>
    <x v="6"/>
    <m/>
  </r>
  <r>
    <n v="429"/>
    <n v="191851037"/>
    <d v="2019-01-03T00:00:00"/>
    <d v="1899-12-30T21:00:00"/>
    <s v="BRONX"/>
    <n v="49"/>
    <n v="0"/>
    <m/>
    <b v="0"/>
    <m/>
    <m/>
    <m/>
    <s v="25-44"/>
    <s v="M"/>
    <s v="BLACK"/>
    <n v="1024472"/>
    <n v="256716"/>
    <n v="40.871217194000003"/>
    <n v="-73.854569141999903"/>
    <x v="1"/>
    <m/>
    <x v="6"/>
    <m/>
  </r>
  <r>
    <n v="430"/>
    <n v="191790873"/>
    <d v="2019-01-02T00:00:00"/>
    <d v="1899-12-30T13:34:00"/>
    <s v="BROOKLYN"/>
    <n v="79"/>
    <n v="2"/>
    <s v="MULTI DWELL - PUBLIC HOUS"/>
    <b v="0"/>
    <m/>
    <m/>
    <m/>
    <s v="25-44"/>
    <s v="M"/>
    <s v="WHITE HISPANIC"/>
    <n v="999653"/>
    <n v="193642"/>
    <n v="40.698174139999999"/>
    <n v="-73.944452771999906"/>
    <x v="1"/>
    <m/>
    <x v="6"/>
    <m/>
  </r>
  <r>
    <n v="431"/>
    <n v="191739125"/>
    <d v="2019-01-01T00:00:00"/>
    <d v="1899-12-30T05:40:00"/>
    <s v="BROOKLYN"/>
    <n v="88"/>
    <n v="2"/>
    <s v="MULTI DWELL - PUBLIC HOUS"/>
    <b v="0"/>
    <m/>
    <m/>
    <m/>
    <s v="18-24"/>
    <s v="M"/>
    <s v="BLACK"/>
    <n v="991148"/>
    <n v="192533"/>
    <n v="40.695140907999999"/>
    <n v="-73.975125946999995"/>
    <x v="1"/>
    <m/>
    <x v="6"/>
    <m/>
  </r>
  <r>
    <n v="432"/>
    <n v="191709964"/>
    <d v="2019-01-01T00:00:00"/>
    <d v="1899-12-30T04:26:00"/>
    <s v="BROOKLYN"/>
    <n v="75"/>
    <n v="2"/>
    <s v="MULTI DWELL - PUBLIC HOUS"/>
    <b v="1"/>
    <m/>
    <m/>
    <m/>
    <s v="25-44"/>
    <s v="M"/>
    <s v="BLACK"/>
    <n v="1021382"/>
    <n v="181825"/>
    <n v="40.665674699999997"/>
    <n v="-73.866155502999902"/>
    <x v="1"/>
    <m/>
    <x v="6"/>
    <m/>
  </r>
  <r>
    <n v="433"/>
    <n v="191739126"/>
    <d v="2019-01-01T00:00:00"/>
    <d v="1899-12-30T02:19:00"/>
    <s v="BRONX"/>
    <n v="46"/>
    <n v="2"/>
    <s v="MULTI DWELL - APT BUILD"/>
    <b v="0"/>
    <s v="25-44"/>
    <s v="M"/>
    <s v="BLACK HISPANIC"/>
    <s v="25-44"/>
    <s v="M"/>
    <s v="BLACK"/>
    <n v="1013072"/>
    <n v="251276"/>
    <n v="40.856330632999999"/>
    <n v="-73.895811930999898"/>
    <x v="1"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44ED5-5C38-40EC-BD5E-4042B1E29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1">
    <pivotField showAll="0"/>
    <pivotField showAll="0"/>
    <pivotField numFmtId="14" showAll="0"/>
    <pivotField numFmtId="21" showAll="0"/>
    <pivotField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  <pivotField axis="axisRow" showAll="0">
      <items count="7">
        <item x="2"/>
        <item x="1"/>
        <item x="3"/>
        <item x="0"/>
        <item x="4"/>
        <item h="1" x="5"/>
        <item t="default"/>
      </items>
    </pivotField>
    <pivotField dataField="1"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per Boro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E0DD6-9F28-4D8B-BD2D-02D41340B4E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39" firstHeaderRow="1" firstDataRow="1" firstDataCol="2"/>
  <pivotFields count="23">
    <pivotField compact="0" outline="0" showAll="0"/>
    <pivotField compact="0" outline="0" showAll="0"/>
    <pivotField compact="0" numFmtId="14" outline="0" showAll="0"/>
    <pivotField compact="0" numFmtId="2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name="Borough" axis="axisRow" compact="0" outline="0" showAll="0">
      <items count="7">
        <item x="3"/>
        <item x="2"/>
        <item x="4"/>
        <item x="0"/>
        <item x="5"/>
        <item h="1" x="1"/>
        <item t="default"/>
      </items>
    </pivotField>
    <pivotField compact="0" outline="0" showAll="0"/>
    <pivotField axis="axisRow" compact="0" outline="0" showAll="0">
      <items count="8">
        <item x="4"/>
        <item x="0"/>
        <item x="3"/>
        <item x="5"/>
        <item x="1"/>
        <item x="2"/>
        <item h="1" x="6"/>
        <item t="default"/>
      </items>
    </pivotField>
    <pivotField dataField="1" compact="0" outline="0" showAll="0"/>
  </pivotFields>
  <rowFields count="2">
    <field x="19"/>
    <field x="21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 t="grand">
      <x/>
    </i>
  </rowItems>
  <colItems count="1">
    <i/>
  </colItems>
  <dataFields count="1">
    <dataField name="Sum of Race By Boro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C358-208B-47C3-96EB-0615B6AC7394}">
  <dimension ref="A3:B9"/>
  <sheetViews>
    <sheetView zoomScale="80" workbookViewId="0">
      <selection activeCell="F8" sqref="F8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4" t="s">
        <v>49</v>
      </c>
      <c r="B3" t="s">
        <v>57</v>
      </c>
    </row>
    <row r="4" spans="1:2" x14ac:dyDescent="0.25">
      <c r="A4" s="5" t="s">
        <v>55</v>
      </c>
      <c r="B4" s="6">
        <v>114</v>
      </c>
    </row>
    <row r="5" spans="1:2" x14ac:dyDescent="0.25">
      <c r="A5" s="5" t="s">
        <v>56</v>
      </c>
      <c r="B5" s="6">
        <v>167</v>
      </c>
    </row>
    <row r="6" spans="1:2" x14ac:dyDescent="0.25">
      <c r="A6" s="5" t="s">
        <v>53</v>
      </c>
      <c r="B6" s="6">
        <v>72</v>
      </c>
    </row>
    <row r="7" spans="1:2" x14ac:dyDescent="0.25">
      <c r="A7" s="5" t="s">
        <v>52</v>
      </c>
      <c r="B7" s="6">
        <v>71</v>
      </c>
    </row>
    <row r="8" spans="1:2" x14ac:dyDescent="0.25">
      <c r="A8" s="5" t="s">
        <v>54</v>
      </c>
      <c r="B8" s="6">
        <v>9</v>
      </c>
    </row>
    <row r="9" spans="1:2" x14ac:dyDescent="0.25">
      <c r="A9" s="5" t="s">
        <v>50</v>
      </c>
      <c r="B9" s="6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7902-EB10-4391-BAEC-8DD5CAAF626F}">
  <dimension ref="A3:C39"/>
  <sheetViews>
    <sheetView tabSelected="1" workbookViewId="0">
      <selection activeCell="A4" sqref="A4"/>
    </sheetView>
  </sheetViews>
  <sheetFormatPr defaultRowHeight="15" x14ac:dyDescent="0.25"/>
  <cols>
    <col min="1" max="1" width="18.140625" bestFit="1" customWidth="1"/>
    <col min="2" max="2" width="14.42578125" bestFit="1" customWidth="1"/>
    <col min="3" max="3" width="19.140625" bestFit="1" customWidth="1"/>
    <col min="4" max="4" width="20.5703125" bestFit="1" customWidth="1"/>
  </cols>
  <sheetData>
    <row r="3" spans="1:3" x14ac:dyDescent="0.25">
      <c r="A3" s="4" t="s">
        <v>72</v>
      </c>
      <c r="B3" s="4" t="s">
        <v>58</v>
      </c>
      <c r="C3" t="s">
        <v>66</v>
      </c>
    </row>
    <row r="4" spans="1:3" x14ac:dyDescent="0.25">
      <c r="A4" t="s">
        <v>55</v>
      </c>
      <c r="B4" t="s">
        <v>64</v>
      </c>
      <c r="C4" s="6">
        <v>0</v>
      </c>
    </row>
    <row r="5" spans="1:3" x14ac:dyDescent="0.25">
      <c r="B5" t="s">
        <v>60</v>
      </c>
      <c r="C5" s="6">
        <v>72</v>
      </c>
    </row>
    <row r="6" spans="1:3" x14ac:dyDescent="0.25">
      <c r="B6" t="s">
        <v>63</v>
      </c>
      <c r="C6" s="6">
        <v>19</v>
      </c>
    </row>
    <row r="7" spans="1:3" x14ac:dyDescent="0.25">
      <c r="B7" t="s">
        <v>65</v>
      </c>
      <c r="C7" s="6">
        <v>0</v>
      </c>
    </row>
    <row r="8" spans="1:3" x14ac:dyDescent="0.25">
      <c r="B8" t="s">
        <v>61</v>
      </c>
      <c r="C8" s="6">
        <v>2</v>
      </c>
    </row>
    <row r="9" spans="1:3" x14ac:dyDescent="0.25">
      <c r="B9" t="s">
        <v>62</v>
      </c>
      <c r="C9" s="6">
        <v>21</v>
      </c>
    </row>
    <row r="10" spans="1:3" x14ac:dyDescent="0.25">
      <c r="A10" t="s">
        <v>67</v>
      </c>
      <c r="C10" s="6">
        <v>114</v>
      </c>
    </row>
    <row r="11" spans="1:3" x14ac:dyDescent="0.25">
      <c r="A11" t="s">
        <v>56</v>
      </c>
      <c r="B11" t="s">
        <v>64</v>
      </c>
      <c r="C11" s="6">
        <v>1</v>
      </c>
    </row>
    <row r="12" spans="1:3" x14ac:dyDescent="0.25">
      <c r="B12" t="s">
        <v>60</v>
      </c>
      <c r="C12" s="6">
        <v>140</v>
      </c>
    </row>
    <row r="13" spans="1:3" x14ac:dyDescent="0.25">
      <c r="B13" t="s">
        <v>63</v>
      </c>
      <c r="C13" s="6">
        <v>6</v>
      </c>
    </row>
    <row r="14" spans="1:3" x14ac:dyDescent="0.25">
      <c r="B14" t="s">
        <v>65</v>
      </c>
      <c r="C14" s="6">
        <v>0</v>
      </c>
    </row>
    <row r="15" spans="1:3" x14ac:dyDescent="0.25">
      <c r="B15" t="s">
        <v>61</v>
      </c>
      <c r="C15" s="6">
        <v>4</v>
      </c>
    </row>
    <row r="16" spans="1:3" x14ac:dyDescent="0.25">
      <c r="B16" t="s">
        <v>62</v>
      </c>
      <c r="C16" s="6">
        <v>16</v>
      </c>
    </row>
    <row r="17" spans="1:3" x14ac:dyDescent="0.25">
      <c r="A17" t="s">
        <v>68</v>
      </c>
      <c r="C17" s="6">
        <v>167</v>
      </c>
    </row>
    <row r="18" spans="1:3" x14ac:dyDescent="0.25">
      <c r="A18" t="s">
        <v>53</v>
      </c>
      <c r="B18" t="s">
        <v>64</v>
      </c>
      <c r="C18" s="6">
        <v>0</v>
      </c>
    </row>
    <row r="19" spans="1:3" x14ac:dyDescent="0.25">
      <c r="B19" t="s">
        <v>60</v>
      </c>
      <c r="C19" s="6">
        <v>47</v>
      </c>
    </row>
    <row r="20" spans="1:3" x14ac:dyDescent="0.25">
      <c r="B20" t="s">
        <v>63</v>
      </c>
      <c r="C20" s="6">
        <v>10</v>
      </c>
    </row>
    <row r="21" spans="1:3" x14ac:dyDescent="0.25">
      <c r="B21" t="s">
        <v>65</v>
      </c>
      <c r="C21" s="6">
        <v>2</v>
      </c>
    </row>
    <row r="22" spans="1:3" x14ac:dyDescent="0.25">
      <c r="B22" t="s">
        <v>61</v>
      </c>
      <c r="C22" s="6">
        <v>0</v>
      </c>
    </row>
    <row r="23" spans="1:3" x14ac:dyDescent="0.25">
      <c r="B23" t="s">
        <v>62</v>
      </c>
      <c r="C23" s="6">
        <v>13</v>
      </c>
    </row>
    <row r="24" spans="1:3" x14ac:dyDescent="0.25">
      <c r="A24" t="s">
        <v>69</v>
      </c>
      <c r="C24" s="6">
        <v>72</v>
      </c>
    </row>
    <row r="25" spans="1:3" x14ac:dyDescent="0.25">
      <c r="A25" t="s">
        <v>52</v>
      </c>
      <c r="B25" t="s">
        <v>64</v>
      </c>
      <c r="C25" s="6">
        <v>7</v>
      </c>
    </row>
    <row r="26" spans="1:3" x14ac:dyDescent="0.25">
      <c r="B26" t="s">
        <v>60</v>
      </c>
      <c r="C26" s="6">
        <v>37</v>
      </c>
    </row>
    <row r="27" spans="1:3" x14ac:dyDescent="0.25">
      <c r="B27" t="s">
        <v>63</v>
      </c>
      <c r="C27" s="6">
        <v>4</v>
      </c>
    </row>
    <row r="28" spans="1:3" x14ac:dyDescent="0.25">
      <c r="B28" t="s">
        <v>65</v>
      </c>
      <c r="C28" s="6">
        <v>5</v>
      </c>
    </row>
    <row r="29" spans="1:3" x14ac:dyDescent="0.25">
      <c r="B29" t="s">
        <v>61</v>
      </c>
      <c r="C29" s="6">
        <v>5</v>
      </c>
    </row>
    <row r="30" spans="1:3" x14ac:dyDescent="0.25">
      <c r="B30" t="s">
        <v>62</v>
      </c>
      <c r="C30" s="6">
        <v>13</v>
      </c>
    </row>
    <row r="31" spans="1:3" x14ac:dyDescent="0.25">
      <c r="A31" t="s">
        <v>70</v>
      </c>
      <c r="C31" s="6">
        <v>71</v>
      </c>
    </row>
    <row r="32" spans="1:3" x14ac:dyDescent="0.25">
      <c r="A32" t="s">
        <v>54</v>
      </c>
      <c r="B32" t="s">
        <v>64</v>
      </c>
      <c r="C32" s="6">
        <v>0</v>
      </c>
    </row>
    <row r="33" spans="1:3" x14ac:dyDescent="0.25">
      <c r="B33" t="s">
        <v>60</v>
      </c>
      <c r="C33" s="6">
        <v>5</v>
      </c>
    </row>
    <row r="34" spans="1:3" x14ac:dyDescent="0.25">
      <c r="B34" t="s">
        <v>63</v>
      </c>
      <c r="C34" s="6">
        <v>2</v>
      </c>
    </row>
    <row r="35" spans="1:3" x14ac:dyDescent="0.25">
      <c r="B35" t="s">
        <v>65</v>
      </c>
      <c r="C35" s="6">
        <v>0</v>
      </c>
    </row>
    <row r="36" spans="1:3" x14ac:dyDescent="0.25">
      <c r="B36" t="s">
        <v>61</v>
      </c>
      <c r="C36" s="6">
        <v>1</v>
      </c>
    </row>
    <row r="37" spans="1:3" x14ac:dyDescent="0.25">
      <c r="B37" t="s">
        <v>62</v>
      </c>
      <c r="C37" s="6">
        <v>1</v>
      </c>
    </row>
    <row r="38" spans="1:3" x14ac:dyDescent="0.25">
      <c r="A38" t="s">
        <v>71</v>
      </c>
      <c r="C38" s="6">
        <v>9</v>
      </c>
    </row>
    <row r="39" spans="1:3" x14ac:dyDescent="0.25">
      <c r="A39" t="s">
        <v>50</v>
      </c>
      <c r="C39" s="6">
        <v>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34"/>
  <sheetViews>
    <sheetView topLeftCell="O1" zoomScale="68" workbookViewId="0">
      <selection activeCell="T30" sqref="T30:T35"/>
    </sheetView>
  </sheetViews>
  <sheetFormatPr defaultRowHeight="15" x14ac:dyDescent="0.25"/>
  <cols>
    <col min="1" max="1" width="9.28515625" bestFit="1" customWidth="1"/>
    <col min="2" max="2" width="12.42578125" bestFit="1" customWidth="1"/>
    <col min="3" max="3" width="12.85546875" bestFit="1" customWidth="1"/>
    <col min="4" max="4" width="14.42578125" customWidth="1"/>
    <col min="5" max="5" width="14.7109375" bestFit="1" customWidth="1"/>
    <col min="6" max="6" width="3.85546875" customWidth="1"/>
    <col min="7" max="7" width="5.85546875" customWidth="1"/>
    <col min="8" max="8" width="26.28515625" customWidth="1"/>
    <col min="9" max="9" width="0.140625" customWidth="1"/>
    <col min="10" max="10" width="12.5703125" customWidth="1"/>
    <col min="11" max="11" width="9.5703125" bestFit="1" customWidth="1"/>
    <col min="12" max="12" width="18.28515625" customWidth="1"/>
    <col min="15" max="15" width="24.5703125" bestFit="1" customWidth="1"/>
    <col min="16" max="16" width="2.28515625" customWidth="1"/>
    <col min="17" max="17" width="2.140625" customWidth="1"/>
    <col min="18" max="19" width="9.28515625" bestFit="1" customWidth="1"/>
    <col min="20" max="20" width="13.5703125" bestFit="1" customWidth="1"/>
    <col min="21" max="21" width="17.85546875" bestFit="1" customWidth="1"/>
    <col min="22" max="22" width="15.7109375" bestFit="1" customWidth="1"/>
    <col min="23" max="23" width="13" customWidth="1"/>
  </cols>
  <sheetData>
    <row r="1" spans="1:23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</v>
      </c>
      <c r="U1" t="s">
        <v>51</v>
      </c>
      <c r="V1" t="s">
        <v>58</v>
      </c>
      <c r="W1" t="s">
        <v>59</v>
      </c>
    </row>
    <row r="2" spans="1:23" x14ac:dyDescent="0.25">
      <c r="A2">
        <v>1</v>
      </c>
      <c r="B2">
        <v>199134397</v>
      </c>
      <c r="C2" s="1">
        <v>43646</v>
      </c>
      <c r="D2" s="2">
        <v>0.89930555555555547</v>
      </c>
      <c r="E2" t="s">
        <v>18</v>
      </c>
      <c r="F2">
        <v>101</v>
      </c>
      <c r="G2">
        <v>0</v>
      </c>
      <c r="I2" t="b">
        <v>0</v>
      </c>
      <c r="M2" t="s">
        <v>19</v>
      </c>
      <c r="N2" t="s">
        <v>20</v>
      </c>
      <c r="O2" t="s">
        <v>21</v>
      </c>
      <c r="P2" s="3">
        <v>1051810</v>
      </c>
      <c r="Q2" s="3">
        <v>158386</v>
      </c>
      <c r="R2">
        <v>40.601159957999997</v>
      </c>
      <c r="S2">
        <v>-73.756709876999906</v>
      </c>
      <c r="T2" t="s">
        <v>52</v>
      </c>
      <c r="U2" s="7">
        <f>COUNTIF(E2:E434,"QUEENS")</f>
        <v>71</v>
      </c>
      <c r="V2" t="s">
        <v>60</v>
      </c>
      <c r="W2" s="9">
        <f>COUNTIFS($E$2:$E$434,"QUEENS", $O$2:$O$434,"BLACK")</f>
        <v>37</v>
      </c>
    </row>
    <row r="3" spans="1:23" x14ac:dyDescent="0.25">
      <c r="A3">
        <v>2</v>
      </c>
      <c r="B3">
        <v>199134405</v>
      </c>
      <c r="C3" s="1">
        <v>43646</v>
      </c>
      <c r="D3" s="2">
        <v>0.18333333333333335</v>
      </c>
      <c r="E3" t="s">
        <v>22</v>
      </c>
      <c r="F3">
        <v>10</v>
      </c>
      <c r="G3">
        <v>2</v>
      </c>
      <c r="H3" t="s">
        <v>23</v>
      </c>
      <c r="I3" t="b">
        <v>0</v>
      </c>
      <c r="J3" t="s">
        <v>19</v>
      </c>
      <c r="K3" t="s">
        <v>20</v>
      </c>
      <c r="L3" t="s">
        <v>24</v>
      </c>
      <c r="M3" t="s">
        <v>19</v>
      </c>
      <c r="N3" t="s">
        <v>25</v>
      </c>
      <c r="O3" t="s">
        <v>24</v>
      </c>
      <c r="P3" s="3">
        <v>982756</v>
      </c>
      <c r="Q3" s="3">
        <v>210140</v>
      </c>
      <c r="R3">
        <v>40.743470455000001</v>
      </c>
      <c r="S3">
        <v>-74.005393003999899</v>
      </c>
      <c r="T3" t="s">
        <v>52</v>
      </c>
      <c r="V3" t="s">
        <v>61</v>
      </c>
      <c r="W3" s="9">
        <f>COUNTIFS($E$2:$E$434,"QUEENS", $O$2:$O$434,"WHITE")</f>
        <v>5</v>
      </c>
    </row>
    <row r="4" spans="1:23" x14ac:dyDescent="0.25">
      <c r="A4">
        <v>3</v>
      </c>
      <c r="B4">
        <v>199134404</v>
      </c>
      <c r="C4" s="1">
        <v>43646</v>
      </c>
      <c r="D4" s="2">
        <v>0.14791666666666667</v>
      </c>
      <c r="E4" t="s">
        <v>26</v>
      </c>
      <c r="F4">
        <v>120</v>
      </c>
      <c r="G4">
        <v>0</v>
      </c>
      <c r="I4" t="b">
        <v>0</v>
      </c>
      <c r="M4" t="s">
        <v>27</v>
      </c>
      <c r="N4" t="s">
        <v>20</v>
      </c>
      <c r="O4" t="s">
        <v>24</v>
      </c>
      <c r="P4" s="3">
        <v>961586</v>
      </c>
      <c r="Q4" s="3">
        <v>167100</v>
      </c>
      <c r="R4">
        <v>40.625306610999999</v>
      </c>
      <c r="S4">
        <v>-74.081646623999902</v>
      </c>
      <c r="T4" t="s">
        <v>52</v>
      </c>
      <c r="V4" t="s">
        <v>62</v>
      </c>
      <c r="W4" s="9">
        <f>COUNTIFS($E$2:$E$434,"QUEENS", $O$2:$O$434,"WHITE HISPANIC")</f>
        <v>13</v>
      </c>
    </row>
    <row r="5" spans="1:23" x14ac:dyDescent="0.25">
      <c r="A5">
        <v>4</v>
      </c>
      <c r="B5">
        <v>199134399</v>
      </c>
      <c r="C5" s="1">
        <v>43646</v>
      </c>
      <c r="D5" s="2">
        <v>5.5555555555555552E-2</v>
      </c>
      <c r="E5" t="s">
        <v>28</v>
      </c>
      <c r="F5">
        <v>41</v>
      </c>
      <c r="G5">
        <v>0</v>
      </c>
      <c r="H5" t="s">
        <v>29</v>
      </c>
      <c r="I5" t="b">
        <v>1</v>
      </c>
      <c r="J5" t="s">
        <v>27</v>
      </c>
      <c r="K5" t="s">
        <v>20</v>
      </c>
      <c r="L5" t="s">
        <v>24</v>
      </c>
      <c r="M5" t="s">
        <v>27</v>
      </c>
      <c r="N5" t="s">
        <v>20</v>
      </c>
      <c r="O5" t="s">
        <v>21</v>
      </c>
      <c r="P5" s="3">
        <v>1011581</v>
      </c>
      <c r="Q5" s="3">
        <v>235322</v>
      </c>
      <c r="R5">
        <v>40.812546267000002</v>
      </c>
      <c r="S5">
        <v>-73.901266789999895</v>
      </c>
      <c r="T5" t="s">
        <v>52</v>
      </c>
      <c r="V5" t="s">
        <v>63</v>
      </c>
      <c r="W5" s="9">
        <f>COUNTIFS($E$2:$E$434,"QUEENS", $O$2:$O$434,"BLACK HISPANIC")</f>
        <v>4</v>
      </c>
    </row>
    <row r="6" spans="1:23" x14ac:dyDescent="0.25">
      <c r="A6">
        <v>5</v>
      </c>
      <c r="B6">
        <v>199134403</v>
      </c>
      <c r="C6" s="1">
        <v>43645</v>
      </c>
      <c r="D6" s="2">
        <v>0.77708333333333324</v>
      </c>
      <c r="E6" t="s">
        <v>30</v>
      </c>
      <c r="F6">
        <v>83</v>
      </c>
      <c r="G6">
        <v>0</v>
      </c>
      <c r="I6" t="b">
        <v>0</v>
      </c>
      <c r="J6" t="s">
        <v>31</v>
      </c>
      <c r="K6" t="s">
        <v>20</v>
      </c>
      <c r="L6" t="s">
        <v>24</v>
      </c>
      <c r="M6" t="s">
        <v>19</v>
      </c>
      <c r="N6" t="s">
        <v>20</v>
      </c>
      <c r="O6" t="s">
        <v>24</v>
      </c>
      <c r="P6" s="3">
        <v>1003824</v>
      </c>
      <c r="Q6" s="3">
        <v>192762</v>
      </c>
      <c r="R6">
        <v>40.695750502999999</v>
      </c>
      <c r="S6">
        <v>-73.929413231999902</v>
      </c>
      <c r="T6" t="s">
        <v>52</v>
      </c>
      <c r="V6" t="s">
        <v>64</v>
      </c>
      <c r="W6" s="9">
        <f>COUNTIFS($E$2:$E$434,"QUEENS", $O$2:$O$434,"ASIAN / PACIFIC ISLANDER")</f>
        <v>7</v>
      </c>
    </row>
    <row r="7" spans="1:23" x14ac:dyDescent="0.25">
      <c r="A7">
        <v>6</v>
      </c>
      <c r="B7">
        <v>199134401</v>
      </c>
      <c r="C7" s="1">
        <v>43645</v>
      </c>
      <c r="D7" s="2">
        <v>0.25</v>
      </c>
      <c r="E7" t="s">
        <v>30</v>
      </c>
      <c r="F7">
        <v>70</v>
      </c>
      <c r="G7">
        <v>0</v>
      </c>
      <c r="I7" t="b">
        <v>0</v>
      </c>
      <c r="J7" t="s">
        <v>27</v>
      </c>
      <c r="K7" t="s">
        <v>20</v>
      </c>
      <c r="L7" t="s">
        <v>21</v>
      </c>
      <c r="M7" t="s">
        <v>27</v>
      </c>
      <c r="N7" t="s">
        <v>20</v>
      </c>
      <c r="O7" t="s">
        <v>32</v>
      </c>
      <c r="P7" s="3">
        <v>996021</v>
      </c>
      <c r="Q7" s="3">
        <v>167201</v>
      </c>
      <c r="R7">
        <v>40.625605010000001</v>
      </c>
      <c r="S7">
        <v>-73.957597202999906</v>
      </c>
      <c r="T7" t="s">
        <v>52</v>
      </c>
      <c r="V7" t="s">
        <v>65</v>
      </c>
      <c r="W7" s="9">
        <f>COUNTIFS($E$2:$E$434,"QUEENS", $O$2:$O$434,"UNKNOWN")</f>
        <v>5</v>
      </c>
    </row>
    <row r="8" spans="1:23" x14ac:dyDescent="0.25">
      <c r="A8">
        <v>7</v>
      </c>
      <c r="B8">
        <v>199134406</v>
      </c>
      <c r="C8" s="1">
        <v>43645</v>
      </c>
      <c r="D8" s="2">
        <v>0.24166666666666667</v>
      </c>
      <c r="E8" t="s">
        <v>30</v>
      </c>
      <c r="F8">
        <v>69</v>
      </c>
      <c r="G8">
        <v>0</v>
      </c>
      <c r="H8" t="s">
        <v>33</v>
      </c>
      <c r="I8" t="b">
        <v>0</v>
      </c>
      <c r="M8" t="s">
        <v>19</v>
      </c>
      <c r="N8" t="s">
        <v>25</v>
      </c>
      <c r="O8" t="s">
        <v>24</v>
      </c>
      <c r="P8" s="3">
        <v>1013573</v>
      </c>
      <c r="Q8" s="3">
        <v>170157</v>
      </c>
      <c r="R8">
        <v>40.633677894999998</v>
      </c>
      <c r="S8">
        <v>-73.894354501999899</v>
      </c>
    </row>
    <row r="9" spans="1:23" x14ac:dyDescent="0.25">
      <c r="A9">
        <v>8</v>
      </c>
      <c r="B9">
        <v>199134406</v>
      </c>
      <c r="C9" s="1">
        <v>43645</v>
      </c>
      <c r="D9" s="2">
        <v>0.24166666666666667</v>
      </c>
      <c r="E9" t="s">
        <v>30</v>
      </c>
      <c r="F9">
        <v>69</v>
      </c>
      <c r="G9">
        <v>0</v>
      </c>
      <c r="H9" t="s">
        <v>33</v>
      </c>
      <c r="I9" t="b">
        <v>0</v>
      </c>
      <c r="M9" t="s">
        <v>19</v>
      </c>
      <c r="N9" t="s">
        <v>20</v>
      </c>
      <c r="O9" t="s">
        <v>24</v>
      </c>
      <c r="P9" s="3">
        <v>1013573</v>
      </c>
      <c r="Q9" s="3">
        <v>170157</v>
      </c>
      <c r="R9">
        <v>40.633677894999998</v>
      </c>
      <c r="S9">
        <v>-73.894354501999899</v>
      </c>
      <c r="T9" t="s">
        <v>56</v>
      </c>
      <c r="U9" s="7">
        <f>COUNTIF(E2:E434,"BROOKLYN")</f>
        <v>167</v>
      </c>
      <c r="V9" t="s">
        <v>60</v>
      </c>
      <c r="W9" s="9">
        <f>COUNTIFS($E$2:$E$434,"BROOKLYN", $O$2:$O$434,"BLACK")</f>
        <v>140</v>
      </c>
    </row>
    <row r="10" spans="1:23" x14ac:dyDescent="0.25">
      <c r="A10">
        <v>9</v>
      </c>
      <c r="B10">
        <v>199134398</v>
      </c>
      <c r="C10" s="1">
        <v>43644</v>
      </c>
      <c r="D10" s="2">
        <v>0.73263888888888884</v>
      </c>
      <c r="E10" t="s">
        <v>30</v>
      </c>
      <c r="F10">
        <v>73</v>
      </c>
      <c r="G10">
        <v>0</v>
      </c>
      <c r="H10" t="s">
        <v>29</v>
      </c>
      <c r="I10" t="b">
        <v>0</v>
      </c>
      <c r="J10" t="s">
        <v>27</v>
      </c>
      <c r="K10" t="s">
        <v>20</v>
      </c>
      <c r="L10" t="s">
        <v>24</v>
      </c>
      <c r="M10" t="s">
        <v>19</v>
      </c>
      <c r="N10" t="s">
        <v>25</v>
      </c>
      <c r="O10" t="s">
        <v>24</v>
      </c>
      <c r="P10" s="3">
        <v>1008228</v>
      </c>
      <c r="Q10" s="3">
        <v>183789</v>
      </c>
      <c r="R10">
        <v>40.671110833999997</v>
      </c>
      <c r="S10">
        <v>-73.913563362999895</v>
      </c>
      <c r="T10" t="s">
        <v>56</v>
      </c>
      <c r="V10" t="s">
        <v>61</v>
      </c>
      <c r="W10" s="9">
        <f>COUNTIFS($E$2:$E$434,"BROOKLYN", $O$2:$O$434,"WHITE")</f>
        <v>4</v>
      </c>
    </row>
    <row r="11" spans="1:23" x14ac:dyDescent="0.25">
      <c r="A11">
        <v>10</v>
      </c>
      <c r="B11">
        <v>199134398</v>
      </c>
      <c r="C11" s="1">
        <v>43644</v>
      </c>
      <c r="D11" s="2">
        <v>0.73263888888888884</v>
      </c>
      <c r="E11" t="s">
        <v>30</v>
      </c>
      <c r="F11">
        <v>73</v>
      </c>
      <c r="G11">
        <v>0</v>
      </c>
      <c r="H11" t="s">
        <v>29</v>
      </c>
      <c r="I11" t="b">
        <v>0</v>
      </c>
      <c r="J11" t="s">
        <v>27</v>
      </c>
      <c r="K11" t="s">
        <v>20</v>
      </c>
      <c r="L11" t="s">
        <v>24</v>
      </c>
      <c r="M11" t="s">
        <v>19</v>
      </c>
      <c r="N11" t="s">
        <v>20</v>
      </c>
      <c r="O11" t="s">
        <v>24</v>
      </c>
      <c r="P11" s="3">
        <v>1008228</v>
      </c>
      <c r="Q11" s="3">
        <v>183789</v>
      </c>
      <c r="R11">
        <v>40.671110833999997</v>
      </c>
      <c r="S11">
        <v>-73.913563362999895</v>
      </c>
      <c r="T11" t="s">
        <v>56</v>
      </c>
      <c r="V11" t="s">
        <v>62</v>
      </c>
      <c r="W11" s="9">
        <f>COUNTIFS($E$2:$E$434,"BROOKLYN", $O$2:$O$434,"WHITE HISPANIC")</f>
        <v>16</v>
      </c>
    </row>
    <row r="12" spans="1:23" x14ac:dyDescent="0.25">
      <c r="A12">
        <v>11</v>
      </c>
      <c r="B12">
        <v>199134402</v>
      </c>
      <c r="C12" s="1">
        <v>43644</v>
      </c>
      <c r="D12" s="2">
        <v>0.52361111111111114</v>
      </c>
      <c r="E12" t="s">
        <v>30</v>
      </c>
      <c r="F12">
        <v>72</v>
      </c>
      <c r="G12">
        <v>0</v>
      </c>
      <c r="H12" t="s">
        <v>29</v>
      </c>
      <c r="I12" t="b">
        <v>1</v>
      </c>
      <c r="J12" t="s">
        <v>19</v>
      </c>
      <c r="K12" t="s">
        <v>20</v>
      </c>
      <c r="L12" t="s">
        <v>34</v>
      </c>
      <c r="M12" t="s">
        <v>31</v>
      </c>
      <c r="N12" t="s">
        <v>20</v>
      </c>
      <c r="O12" t="s">
        <v>34</v>
      </c>
      <c r="P12" s="3">
        <v>982753</v>
      </c>
      <c r="Q12" s="3">
        <v>172890</v>
      </c>
      <c r="R12">
        <v>40.641227804000003</v>
      </c>
      <c r="S12">
        <v>-74.005395546999907</v>
      </c>
      <c r="T12" t="s">
        <v>56</v>
      </c>
      <c r="V12" t="s">
        <v>63</v>
      </c>
      <c r="W12" s="9">
        <f>COUNTIFS($E$2:$E$434,"BROOKLYN", $O$2:$O$434,"BLACK HISPANIC")</f>
        <v>6</v>
      </c>
    </row>
    <row r="13" spans="1:23" x14ac:dyDescent="0.25">
      <c r="A13">
        <v>12</v>
      </c>
      <c r="B13">
        <v>199134400</v>
      </c>
      <c r="C13" s="1">
        <v>43644</v>
      </c>
      <c r="D13" s="2">
        <v>0.1875</v>
      </c>
      <c r="E13" t="s">
        <v>18</v>
      </c>
      <c r="F13">
        <v>110</v>
      </c>
      <c r="G13">
        <v>0</v>
      </c>
      <c r="I13" t="b">
        <v>0</v>
      </c>
      <c r="M13" t="s">
        <v>19</v>
      </c>
      <c r="N13" t="s">
        <v>20</v>
      </c>
      <c r="O13" t="s">
        <v>24</v>
      </c>
      <c r="P13" s="3">
        <v>1021509</v>
      </c>
      <c r="Q13" s="3">
        <v>208334</v>
      </c>
      <c r="R13">
        <v>40.738435082000002</v>
      </c>
      <c r="S13">
        <v>-73.865551059999902</v>
      </c>
      <c r="T13" t="s">
        <v>56</v>
      </c>
      <c r="V13" t="s">
        <v>64</v>
      </c>
      <c r="W13" s="9">
        <f>COUNTIFS($E$2:$E$434,"BROOKLYN", $O$2:$O$434,"ASIAN / PACIFIC ISLANDER")</f>
        <v>1</v>
      </c>
    </row>
    <row r="14" spans="1:23" x14ac:dyDescent="0.25">
      <c r="A14">
        <v>13</v>
      </c>
      <c r="B14">
        <v>199061351</v>
      </c>
      <c r="C14" s="1">
        <v>43644</v>
      </c>
      <c r="D14" s="2">
        <v>1.8055555555555557E-2</v>
      </c>
      <c r="E14" t="s">
        <v>30</v>
      </c>
      <c r="F14">
        <v>83</v>
      </c>
      <c r="G14">
        <v>0</v>
      </c>
      <c r="I14" t="b">
        <v>0</v>
      </c>
      <c r="M14" t="s">
        <v>35</v>
      </c>
      <c r="N14" t="s">
        <v>20</v>
      </c>
      <c r="O14" t="s">
        <v>21</v>
      </c>
      <c r="P14" s="3">
        <v>1003823</v>
      </c>
      <c r="Q14" s="3">
        <v>194497</v>
      </c>
      <c r="R14">
        <v>40.700512676000002</v>
      </c>
      <c r="S14">
        <v>-73.929411796999901</v>
      </c>
      <c r="T14" t="s">
        <v>56</v>
      </c>
      <c r="V14" t="s">
        <v>65</v>
      </c>
      <c r="W14" s="9">
        <f>COUNTIFS($E$2:$E$434,"BROOKLYN", $O$2:$O$434,"UNKNOWN")</f>
        <v>0</v>
      </c>
    </row>
    <row r="15" spans="1:23" x14ac:dyDescent="0.25">
      <c r="A15">
        <v>14</v>
      </c>
      <c r="B15">
        <v>199052835</v>
      </c>
      <c r="C15" s="1">
        <v>43644</v>
      </c>
      <c r="D15" s="2">
        <v>1.7361111111111112E-2</v>
      </c>
      <c r="E15" t="s">
        <v>28</v>
      </c>
      <c r="F15">
        <v>42</v>
      </c>
      <c r="G15">
        <v>2</v>
      </c>
      <c r="H15" t="s">
        <v>23</v>
      </c>
      <c r="I15" t="b">
        <v>1</v>
      </c>
      <c r="M15" t="s">
        <v>19</v>
      </c>
      <c r="N15" t="s">
        <v>20</v>
      </c>
      <c r="O15" t="s">
        <v>24</v>
      </c>
      <c r="P15" s="3">
        <v>1009394</v>
      </c>
      <c r="Q15" s="3">
        <v>242828</v>
      </c>
      <c r="R15">
        <v>40.833154598999997</v>
      </c>
      <c r="S15">
        <v>-73.909139310999905</v>
      </c>
    </row>
    <row r="16" spans="1:23" x14ac:dyDescent="0.25">
      <c r="A16">
        <v>15</v>
      </c>
      <c r="B16">
        <v>199046249</v>
      </c>
      <c r="C16" s="1">
        <v>43643</v>
      </c>
      <c r="D16" s="2">
        <v>0.87638888888888899</v>
      </c>
      <c r="E16" t="s">
        <v>18</v>
      </c>
      <c r="F16">
        <v>101</v>
      </c>
      <c r="G16">
        <v>0</v>
      </c>
      <c r="I16" t="b">
        <v>0</v>
      </c>
      <c r="J16" t="s">
        <v>19</v>
      </c>
      <c r="K16" t="s">
        <v>20</v>
      </c>
      <c r="L16" t="s">
        <v>21</v>
      </c>
      <c r="M16" t="s">
        <v>19</v>
      </c>
      <c r="N16" t="s">
        <v>20</v>
      </c>
      <c r="O16" t="s">
        <v>21</v>
      </c>
      <c r="P16" s="3">
        <v>1053917</v>
      </c>
      <c r="Q16" s="3">
        <v>159316</v>
      </c>
      <c r="R16">
        <v>40.603696296999999</v>
      </c>
      <c r="S16">
        <v>-73.749112768999893</v>
      </c>
      <c r="T16" t="s">
        <v>55</v>
      </c>
      <c r="U16" s="8">
        <f>COUNTIF(E2:E434,"BRONX")</f>
        <v>114</v>
      </c>
      <c r="V16" t="s">
        <v>60</v>
      </c>
      <c r="W16" s="9">
        <f>COUNTIFS($E$2:$E$434,"BRONX", $O$2:$O$434,"BLACK")</f>
        <v>72</v>
      </c>
    </row>
    <row r="17" spans="1:23" x14ac:dyDescent="0.25">
      <c r="A17">
        <v>16</v>
      </c>
      <c r="B17">
        <v>199046250</v>
      </c>
      <c r="C17" s="1">
        <v>43643</v>
      </c>
      <c r="D17" s="2">
        <v>4.1666666666666664E-2</v>
      </c>
      <c r="E17" t="s">
        <v>28</v>
      </c>
      <c r="F17">
        <v>52</v>
      </c>
      <c r="G17">
        <v>0</v>
      </c>
      <c r="I17" t="b">
        <v>0</v>
      </c>
      <c r="M17" t="s">
        <v>27</v>
      </c>
      <c r="N17" t="s">
        <v>20</v>
      </c>
      <c r="O17" t="s">
        <v>36</v>
      </c>
      <c r="P17" s="3">
        <v>1009309</v>
      </c>
      <c r="Q17" s="3">
        <v>252307</v>
      </c>
      <c r="R17">
        <v>40.8591719</v>
      </c>
      <c r="S17">
        <v>-73.909411049999903</v>
      </c>
      <c r="T17" t="s">
        <v>55</v>
      </c>
      <c r="V17" t="s">
        <v>61</v>
      </c>
      <c r="W17" s="9">
        <f>COUNTIFS($E$2:$E$434,"BRONX", $O$2:$O$434,"WHITE")</f>
        <v>2</v>
      </c>
    </row>
    <row r="18" spans="1:23" x14ac:dyDescent="0.25">
      <c r="A18">
        <v>17</v>
      </c>
      <c r="B18">
        <v>199046251</v>
      </c>
      <c r="C18" s="1">
        <v>43643</v>
      </c>
      <c r="D18" s="2">
        <v>1.0416666666666666E-2</v>
      </c>
      <c r="E18" t="s">
        <v>28</v>
      </c>
      <c r="F18">
        <v>46</v>
      </c>
      <c r="G18">
        <v>0</v>
      </c>
      <c r="I18" t="b">
        <v>0</v>
      </c>
      <c r="M18" t="s">
        <v>19</v>
      </c>
      <c r="N18" t="s">
        <v>20</v>
      </c>
      <c r="O18" t="s">
        <v>24</v>
      </c>
      <c r="P18" s="3">
        <v>1005725</v>
      </c>
      <c r="Q18" s="3">
        <v>249742</v>
      </c>
      <c r="R18">
        <v>40.852141187000001</v>
      </c>
      <c r="S18">
        <v>-73.922375721999899</v>
      </c>
      <c r="T18" t="s">
        <v>55</v>
      </c>
      <c r="V18" t="s">
        <v>62</v>
      </c>
      <c r="W18" s="9">
        <f>COUNTIFS($E$2:$E$434,"BRONX", $O$2:$O$434,"WHITE HISPANIC")</f>
        <v>21</v>
      </c>
    </row>
    <row r="19" spans="1:23" x14ac:dyDescent="0.25">
      <c r="A19">
        <v>18</v>
      </c>
      <c r="B19">
        <v>198998743</v>
      </c>
      <c r="C19" s="1">
        <v>43642</v>
      </c>
      <c r="D19" s="2">
        <v>0.86458333333333337</v>
      </c>
      <c r="E19" t="s">
        <v>30</v>
      </c>
      <c r="F19">
        <v>81</v>
      </c>
      <c r="G19">
        <v>0</v>
      </c>
      <c r="I19" t="b">
        <v>0</v>
      </c>
      <c r="J19" t="s">
        <v>35</v>
      </c>
      <c r="K19" t="s">
        <v>20</v>
      </c>
      <c r="L19" t="s">
        <v>24</v>
      </c>
      <c r="M19" t="s">
        <v>35</v>
      </c>
      <c r="N19" t="s">
        <v>20</v>
      </c>
      <c r="O19" t="s">
        <v>24</v>
      </c>
      <c r="P19" s="3">
        <v>1004471</v>
      </c>
      <c r="Q19" s="3">
        <v>187274</v>
      </c>
      <c r="R19">
        <v>40.680685750000002</v>
      </c>
      <c r="S19">
        <v>-73.927096476999907</v>
      </c>
      <c r="T19" t="s">
        <v>55</v>
      </c>
      <c r="V19" t="s">
        <v>63</v>
      </c>
      <c r="W19" s="9">
        <f>COUNTIFS($E$2:$E$434,"BRONX", $O$2:$O$434,"BLACK HISPANIC")</f>
        <v>19</v>
      </c>
    </row>
    <row r="20" spans="1:23" x14ac:dyDescent="0.25">
      <c r="A20">
        <v>19</v>
      </c>
      <c r="B20">
        <v>198998742</v>
      </c>
      <c r="C20" s="1">
        <v>43642</v>
      </c>
      <c r="D20" s="2">
        <v>2.4999999999999998E-2</v>
      </c>
      <c r="E20" t="s">
        <v>18</v>
      </c>
      <c r="F20">
        <v>114</v>
      </c>
      <c r="G20">
        <v>2</v>
      </c>
      <c r="H20" t="s">
        <v>23</v>
      </c>
      <c r="I20" t="b">
        <v>0</v>
      </c>
      <c r="J20" t="s">
        <v>27</v>
      </c>
      <c r="K20" t="s">
        <v>20</v>
      </c>
      <c r="L20" t="s">
        <v>24</v>
      </c>
      <c r="M20" t="s">
        <v>19</v>
      </c>
      <c r="N20" t="s">
        <v>20</v>
      </c>
      <c r="O20" t="s">
        <v>37</v>
      </c>
      <c r="P20" s="3">
        <v>1009077</v>
      </c>
      <c r="Q20" s="3">
        <v>214329</v>
      </c>
      <c r="R20">
        <v>40.754933481000002</v>
      </c>
      <c r="S20">
        <v>-73.910390192999898</v>
      </c>
      <c r="T20" t="s">
        <v>55</v>
      </c>
      <c r="V20" t="s">
        <v>64</v>
      </c>
      <c r="W20" s="9">
        <f>COUNTIFS($E$2:$E$434,"BRONX", $O$2:$O$434,"ASIAN / PACIFIC ISLANDER")</f>
        <v>0</v>
      </c>
    </row>
    <row r="21" spans="1:23" x14ac:dyDescent="0.25">
      <c r="A21">
        <v>20</v>
      </c>
      <c r="B21">
        <v>198948496</v>
      </c>
      <c r="C21" s="1">
        <v>43641</v>
      </c>
      <c r="D21" s="2">
        <v>0.93333333333333324</v>
      </c>
      <c r="E21" t="s">
        <v>30</v>
      </c>
      <c r="F21">
        <v>81</v>
      </c>
      <c r="G21">
        <v>0</v>
      </c>
      <c r="H21" t="s">
        <v>33</v>
      </c>
      <c r="I21" t="b">
        <v>0</v>
      </c>
      <c r="M21" t="s">
        <v>27</v>
      </c>
      <c r="N21" t="s">
        <v>20</v>
      </c>
      <c r="O21" t="s">
        <v>24</v>
      </c>
      <c r="P21" s="3">
        <v>1006938</v>
      </c>
      <c r="Q21" s="3">
        <v>187372</v>
      </c>
      <c r="R21">
        <v>40.680948759000003</v>
      </c>
      <c r="S21">
        <v>-73.918201608999894</v>
      </c>
      <c r="T21" t="s">
        <v>55</v>
      </c>
      <c r="V21" t="s">
        <v>65</v>
      </c>
      <c r="W21" s="9">
        <f>COUNTIFS($E$2:$E$434,"BRONX", $O$2:$O$434,"UNKOWN")</f>
        <v>0</v>
      </c>
    </row>
    <row r="22" spans="1:23" x14ac:dyDescent="0.25">
      <c r="A22">
        <v>21</v>
      </c>
      <c r="B22">
        <v>198948498</v>
      </c>
      <c r="C22" s="1">
        <v>43641</v>
      </c>
      <c r="D22" s="2">
        <v>0.70000000000000007</v>
      </c>
      <c r="E22" t="s">
        <v>18</v>
      </c>
      <c r="F22">
        <v>108</v>
      </c>
      <c r="G22">
        <v>0</v>
      </c>
      <c r="H22" t="s">
        <v>33</v>
      </c>
      <c r="I22" t="b">
        <v>0</v>
      </c>
      <c r="J22" t="s">
        <v>38</v>
      </c>
      <c r="K22" t="s">
        <v>20</v>
      </c>
      <c r="L22" t="s">
        <v>37</v>
      </c>
      <c r="M22" t="s">
        <v>31</v>
      </c>
      <c r="N22" t="s">
        <v>25</v>
      </c>
      <c r="O22" t="s">
        <v>32</v>
      </c>
      <c r="P22" s="3">
        <v>1009241</v>
      </c>
      <c r="Q22" s="3">
        <v>212324</v>
      </c>
      <c r="R22">
        <v>40.749429804000002</v>
      </c>
      <c r="S22">
        <v>-73.909805698999904</v>
      </c>
    </row>
    <row r="23" spans="1:23" x14ac:dyDescent="0.25">
      <c r="A23">
        <v>22</v>
      </c>
      <c r="B23">
        <v>198948497</v>
      </c>
      <c r="C23" s="1">
        <v>43641</v>
      </c>
      <c r="D23" s="2">
        <v>0.12152777777777778</v>
      </c>
      <c r="E23" t="s">
        <v>28</v>
      </c>
      <c r="F23">
        <v>42</v>
      </c>
      <c r="G23">
        <v>0</v>
      </c>
      <c r="I23" t="b">
        <v>0</v>
      </c>
      <c r="J23" t="s">
        <v>27</v>
      </c>
      <c r="K23" t="s">
        <v>20</v>
      </c>
      <c r="L23" t="s">
        <v>37</v>
      </c>
      <c r="M23" t="s">
        <v>19</v>
      </c>
      <c r="N23" t="s">
        <v>20</v>
      </c>
      <c r="O23" t="s">
        <v>36</v>
      </c>
      <c r="P23" s="3">
        <v>1013492</v>
      </c>
      <c r="Q23" s="3">
        <v>243405</v>
      </c>
      <c r="R23">
        <v>40.834725679999998</v>
      </c>
      <c r="S23">
        <v>-73.894327985999894</v>
      </c>
      <c r="T23" t="s">
        <v>53</v>
      </c>
      <c r="U23" s="7">
        <f>COUNTIF(E2:E434,"MANHATTAN")</f>
        <v>72</v>
      </c>
      <c r="V23" t="s">
        <v>60</v>
      </c>
      <c r="W23" s="9">
        <f>COUNTIFS($E$2:$E$434,"MANHATTAN", $O$2:$O$434,"BLACK")</f>
        <v>47</v>
      </c>
    </row>
    <row r="24" spans="1:23" x14ac:dyDescent="0.25">
      <c r="A24">
        <v>23</v>
      </c>
      <c r="B24">
        <v>198948495</v>
      </c>
      <c r="C24" s="1">
        <v>43641</v>
      </c>
      <c r="D24" s="2">
        <v>5.5555555555555552E-2</v>
      </c>
      <c r="E24" t="s">
        <v>18</v>
      </c>
      <c r="F24">
        <v>109</v>
      </c>
      <c r="G24">
        <v>0</v>
      </c>
      <c r="I24" t="b">
        <v>0</v>
      </c>
      <c r="J24" t="s">
        <v>35</v>
      </c>
      <c r="K24" t="s">
        <v>20</v>
      </c>
      <c r="L24" t="s">
        <v>34</v>
      </c>
      <c r="M24" t="s">
        <v>27</v>
      </c>
      <c r="N24" t="s">
        <v>20</v>
      </c>
      <c r="O24" t="s">
        <v>37</v>
      </c>
      <c r="P24" s="3">
        <v>1032807</v>
      </c>
      <c r="Q24" s="3">
        <v>217854</v>
      </c>
      <c r="R24">
        <v>40.764510215000001</v>
      </c>
      <c r="S24">
        <v>-73.824713191999905</v>
      </c>
      <c r="T24" t="s">
        <v>53</v>
      </c>
      <c r="V24" t="s">
        <v>61</v>
      </c>
      <c r="W24" s="9">
        <f>COUNTIFS($E$2:$E$434,"MANHATTAN", $O$2:$O$434,"WHITE")</f>
        <v>0</v>
      </c>
    </row>
    <row r="25" spans="1:23" x14ac:dyDescent="0.25">
      <c r="A25">
        <v>24</v>
      </c>
      <c r="B25">
        <v>198948494</v>
      </c>
      <c r="C25" s="1">
        <v>43641</v>
      </c>
      <c r="D25" s="2">
        <v>6.9444444444444447E-4</v>
      </c>
      <c r="E25" t="s">
        <v>28</v>
      </c>
      <c r="F25">
        <v>48</v>
      </c>
      <c r="G25">
        <v>0</v>
      </c>
      <c r="I25" t="b">
        <v>0</v>
      </c>
      <c r="M25" t="s">
        <v>19</v>
      </c>
      <c r="N25" t="s">
        <v>20</v>
      </c>
      <c r="O25" t="s">
        <v>24</v>
      </c>
      <c r="P25" s="3">
        <v>1014015</v>
      </c>
      <c r="Q25" s="3">
        <v>251634</v>
      </c>
      <c r="R25">
        <v>40.857310106</v>
      </c>
      <c r="S25">
        <v>-73.892401465999896</v>
      </c>
      <c r="T25" t="s">
        <v>53</v>
      </c>
      <c r="V25" t="s">
        <v>62</v>
      </c>
      <c r="W25" s="9">
        <f>COUNTIFS($E$2:$E$434,"MANHATTAN", $O$2:$O$434,"WHITE HISPANIC")</f>
        <v>13</v>
      </c>
    </row>
    <row r="26" spans="1:23" x14ac:dyDescent="0.25">
      <c r="A26">
        <v>25</v>
      </c>
      <c r="B26">
        <v>198900605</v>
      </c>
      <c r="C26" s="1">
        <v>43640</v>
      </c>
      <c r="D26" s="2">
        <v>0.78819444444444453</v>
      </c>
      <c r="E26" t="s">
        <v>22</v>
      </c>
      <c r="F26">
        <v>32</v>
      </c>
      <c r="G26">
        <v>0</v>
      </c>
      <c r="H26" t="s">
        <v>39</v>
      </c>
      <c r="I26" t="b">
        <v>1</v>
      </c>
      <c r="M26" t="s">
        <v>19</v>
      </c>
      <c r="N26" t="s">
        <v>20</v>
      </c>
      <c r="O26" t="s">
        <v>24</v>
      </c>
      <c r="P26" s="3">
        <v>1000928</v>
      </c>
      <c r="Q26" s="3">
        <v>236480</v>
      </c>
      <c r="R26">
        <v>40.815751186</v>
      </c>
      <c r="S26">
        <v>-73.939748414999897</v>
      </c>
      <c r="T26" t="s">
        <v>53</v>
      </c>
      <c r="V26" t="s">
        <v>63</v>
      </c>
      <c r="W26" s="9">
        <f>COUNTIFS($E$2:$E$434,"MANHATTAN", $O$2:$O$434,"BLACK HISPANIC")</f>
        <v>10</v>
      </c>
    </row>
    <row r="27" spans="1:23" x14ac:dyDescent="0.25">
      <c r="A27">
        <v>26</v>
      </c>
      <c r="B27">
        <v>198900606</v>
      </c>
      <c r="C27" s="1">
        <v>43640</v>
      </c>
      <c r="D27" s="2">
        <v>0.1173611111111111</v>
      </c>
      <c r="E27" t="s">
        <v>28</v>
      </c>
      <c r="F27">
        <v>41</v>
      </c>
      <c r="G27">
        <v>0</v>
      </c>
      <c r="I27" t="b">
        <v>0</v>
      </c>
      <c r="M27" t="s">
        <v>19</v>
      </c>
      <c r="N27" t="s">
        <v>20</v>
      </c>
      <c r="O27" t="s">
        <v>24</v>
      </c>
      <c r="P27" s="3">
        <v>1014135</v>
      </c>
      <c r="Q27" s="3">
        <v>236990</v>
      </c>
      <c r="R27">
        <v>40.817116188999996</v>
      </c>
      <c r="S27">
        <v>-73.892032914999902</v>
      </c>
      <c r="T27" t="s">
        <v>53</v>
      </c>
      <c r="V27" t="s">
        <v>64</v>
      </c>
      <c r="W27" s="9">
        <f>COUNTIFS($E$2:$E$434,"MANHATTAN", $O$2:$O$434,"ASIAN / PACIFIC ISLANDER")</f>
        <v>0</v>
      </c>
    </row>
    <row r="28" spans="1:23" x14ac:dyDescent="0.25">
      <c r="A28">
        <v>27</v>
      </c>
      <c r="B28">
        <v>198900607</v>
      </c>
      <c r="C28" s="1">
        <v>43640</v>
      </c>
      <c r="D28" s="2">
        <v>3.472222222222222E-3</v>
      </c>
      <c r="E28" t="s">
        <v>30</v>
      </c>
      <c r="F28">
        <v>60</v>
      </c>
      <c r="G28">
        <v>0</v>
      </c>
      <c r="I28" t="b">
        <v>0</v>
      </c>
      <c r="M28" t="s">
        <v>27</v>
      </c>
      <c r="N28" t="s">
        <v>20</v>
      </c>
      <c r="O28" t="s">
        <v>24</v>
      </c>
      <c r="P28" s="3">
        <v>985897</v>
      </c>
      <c r="Q28" s="3">
        <v>148507</v>
      </c>
      <c r="R28">
        <v>40.574301425000002</v>
      </c>
      <c r="S28">
        <v>-73.994072788999901</v>
      </c>
      <c r="T28" t="s">
        <v>53</v>
      </c>
      <c r="V28" t="s">
        <v>65</v>
      </c>
      <c r="W28" s="9">
        <f>COUNTIFS($E$2:$E$434,"MANHATTAN", $O$2:$O$434,"UNKNOWN")</f>
        <v>2</v>
      </c>
    </row>
    <row r="29" spans="1:23" x14ac:dyDescent="0.25">
      <c r="A29">
        <v>28</v>
      </c>
      <c r="B29">
        <v>198858232</v>
      </c>
      <c r="C29" s="1">
        <v>43639</v>
      </c>
      <c r="D29" s="2">
        <v>0.96388888888888891</v>
      </c>
      <c r="E29" t="s">
        <v>28</v>
      </c>
      <c r="F29">
        <v>43</v>
      </c>
      <c r="G29">
        <v>0</v>
      </c>
      <c r="I29" t="b">
        <v>0</v>
      </c>
      <c r="J29" t="s">
        <v>19</v>
      </c>
      <c r="K29" t="s">
        <v>20</v>
      </c>
      <c r="L29" t="s">
        <v>24</v>
      </c>
      <c r="M29" t="s">
        <v>19</v>
      </c>
      <c r="N29" t="s">
        <v>20</v>
      </c>
      <c r="O29" t="s">
        <v>21</v>
      </c>
      <c r="P29" s="3">
        <v>1019719</v>
      </c>
      <c r="Q29" s="3">
        <v>243343</v>
      </c>
      <c r="R29">
        <v>40.834532695</v>
      </c>
      <c r="S29">
        <v>-73.871825480999902</v>
      </c>
    </row>
    <row r="30" spans="1:23" x14ac:dyDescent="0.25">
      <c r="A30">
        <v>29</v>
      </c>
      <c r="B30">
        <v>198858233</v>
      </c>
      <c r="C30" s="1">
        <v>43639</v>
      </c>
      <c r="D30" s="2">
        <v>0.85763888888888884</v>
      </c>
      <c r="E30" t="s">
        <v>28</v>
      </c>
      <c r="F30">
        <v>50</v>
      </c>
      <c r="G30">
        <v>0</v>
      </c>
      <c r="I30" t="b">
        <v>0</v>
      </c>
      <c r="J30" t="s">
        <v>27</v>
      </c>
      <c r="K30" t="s">
        <v>20</v>
      </c>
      <c r="L30" t="s">
        <v>24</v>
      </c>
      <c r="M30" t="s">
        <v>27</v>
      </c>
      <c r="N30" t="s">
        <v>20</v>
      </c>
      <c r="O30" t="s">
        <v>21</v>
      </c>
      <c r="P30" s="3">
        <v>1010218</v>
      </c>
      <c r="Q30" s="3">
        <v>258831</v>
      </c>
      <c r="R30">
        <v>40.877075658999999</v>
      </c>
      <c r="S30">
        <v>-73.906099659999896</v>
      </c>
      <c r="T30" t="s">
        <v>54</v>
      </c>
      <c r="U30" s="7">
        <f>COUNTIF(E2:E434,"STATEN ISLAND")</f>
        <v>9</v>
      </c>
      <c r="V30" t="s">
        <v>60</v>
      </c>
      <c r="W30" s="9">
        <f>COUNTIFS($E$2:$E$434,"STATEN ISLAND", $O$2:$O$434,"BLACK")</f>
        <v>5</v>
      </c>
    </row>
    <row r="31" spans="1:23" x14ac:dyDescent="0.25">
      <c r="A31">
        <v>30</v>
      </c>
      <c r="B31">
        <v>198858231</v>
      </c>
      <c r="C31" s="1">
        <v>43639</v>
      </c>
      <c r="D31" s="2">
        <v>0.66666666666666663</v>
      </c>
      <c r="E31" t="s">
        <v>28</v>
      </c>
      <c r="F31">
        <v>44</v>
      </c>
      <c r="G31">
        <v>0</v>
      </c>
      <c r="I31" t="b">
        <v>0</v>
      </c>
      <c r="M31" t="s">
        <v>19</v>
      </c>
      <c r="N31" t="s">
        <v>20</v>
      </c>
      <c r="O31" t="s">
        <v>24</v>
      </c>
      <c r="P31" s="3">
        <v>1008053</v>
      </c>
      <c r="Q31" s="3">
        <v>241673</v>
      </c>
      <c r="R31">
        <v>40.829988172999997</v>
      </c>
      <c r="S31">
        <v>-73.913989338999897</v>
      </c>
      <c r="T31" t="s">
        <v>54</v>
      </c>
      <c r="V31" t="s">
        <v>61</v>
      </c>
      <c r="W31" s="9">
        <f>COUNTIFS($E$2:$E$434,"STATEN ISLAND", $O$2:$O$434,"WHITE")</f>
        <v>1</v>
      </c>
    </row>
    <row r="32" spans="1:23" x14ac:dyDescent="0.25">
      <c r="A32">
        <v>31</v>
      </c>
      <c r="B32">
        <v>198858231</v>
      </c>
      <c r="C32" s="1">
        <v>43639</v>
      </c>
      <c r="D32" s="2">
        <v>0.66666666666666663</v>
      </c>
      <c r="E32" t="s">
        <v>28</v>
      </c>
      <c r="F32">
        <v>44</v>
      </c>
      <c r="G32">
        <v>0</v>
      </c>
      <c r="I32" t="b">
        <v>0</v>
      </c>
      <c r="M32" t="s">
        <v>35</v>
      </c>
      <c r="N32" t="s">
        <v>20</v>
      </c>
      <c r="O32" t="s">
        <v>24</v>
      </c>
      <c r="P32" s="3">
        <v>1008053</v>
      </c>
      <c r="Q32" s="3">
        <v>241673</v>
      </c>
      <c r="R32">
        <v>40.829988172999997</v>
      </c>
      <c r="S32">
        <v>-73.913989338999897</v>
      </c>
      <c r="T32" t="s">
        <v>54</v>
      </c>
      <c r="V32" t="s">
        <v>62</v>
      </c>
      <c r="W32" s="9">
        <f>COUNTIFS($E$2:$E$434,"STATEN ISLAND", $O$2:$O$434,"WHITE HISPANIC")</f>
        <v>1</v>
      </c>
    </row>
    <row r="33" spans="1:23" x14ac:dyDescent="0.25">
      <c r="A33">
        <v>32</v>
      </c>
      <c r="B33">
        <v>198858230</v>
      </c>
      <c r="C33" s="1">
        <v>43639</v>
      </c>
      <c r="D33" s="2">
        <v>0.50138888888888888</v>
      </c>
      <c r="E33" t="s">
        <v>30</v>
      </c>
      <c r="F33">
        <v>61</v>
      </c>
      <c r="G33">
        <v>0</v>
      </c>
      <c r="I33" t="b">
        <v>0</v>
      </c>
      <c r="J33" t="s">
        <v>27</v>
      </c>
      <c r="K33" t="s">
        <v>20</v>
      </c>
      <c r="L33" t="s">
        <v>24</v>
      </c>
      <c r="M33" t="s">
        <v>19</v>
      </c>
      <c r="N33" t="s">
        <v>20</v>
      </c>
      <c r="O33" t="s">
        <v>21</v>
      </c>
      <c r="P33" s="3">
        <v>995122</v>
      </c>
      <c r="Q33" s="3">
        <v>155693</v>
      </c>
      <c r="R33">
        <v>40.594019058999997</v>
      </c>
      <c r="S33">
        <v>-73.960854315999896</v>
      </c>
      <c r="T33" t="s">
        <v>54</v>
      </c>
      <c r="V33" t="s">
        <v>63</v>
      </c>
      <c r="W33" s="9">
        <f>COUNTIFS($E$2:$E$434,"STATEN ISLAND", $O$2:$O$434,"BLACK HISPANIC")</f>
        <v>2</v>
      </c>
    </row>
    <row r="34" spans="1:23" x14ac:dyDescent="0.25">
      <c r="A34">
        <v>33</v>
      </c>
      <c r="B34">
        <v>198858229</v>
      </c>
      <c r="C34" s="1">
        <v>43639</v>
      </c>
      <c r="D34" s="2">
        <v>9.375E-2</v>
      </c>
      <c r="E34" t="s">
        <v>28</v>
      </c>
      <c r="F34">
        <v>46</v>
      </c>
      <c r="G34">
        <v>0</v>
      </c>
      <c r="I34" t="b">
        <v>0</v>
      </c>
      <c r="J34" t="s">
        <v>27</v>
      </c>
      <c r="K34" t="s">
        <v>20</v>
      </c>
      <c r="L34" t="s">
        <v>36</v>
      </c>
      <c r="M34" t="s">
        <v>27</v>
      </c>
      <c r="N34" t="s">
        <v>20</v>
      </c>
      <c r="O34" t="s">
        <v>21</v>
      </c>
      <c r="P34" s="3">
        <v>1011477</v>
      </c>
      <c r="Q34" s="3">
        <v>250772</v>
      </c>
      <c r="R34">
        <v>40.854952367000003</v>
      </c>
      <c r="S34">
        <v>-73.901579786999903</v>
      </c>
      <c r="T34" t="s">
        <v>54</v>
      </c>
      <c r="V34" t="s">
        <v>64</v>
      </c>
      <c r="W34" s="9">
        <f>COUNTIFS($E$2:$E$434,"STATEN ISLAND", $O$2:$O$434,"ASIAN / PACIFIC ISLANDER")</f>
        <v>0</v>
      </c>
    </row>
    <row r="35" spans="1:23" x14ac:dyDescent="0.25">
      <c r="A35">
        <v>34</v>
      </c>
      <c r="B35">
        <v>198858229</v>
      </c>
      <c r="C35" s="1">
        <v>43639</v>
      </c>
      <c r="D35" s="2">
        <v>9.375E-2</v>
      </c>
      <c r="E35" t="s">
        <v>28</v>
      </c>
      <c r="F35">
        <v>46</v>
      </c>
      <c r="G35">
        <v>0</v>
      </c>
      <c r="I35" t="b">
        <v>0</v>
      </c>
      <c r="J35" t="s">
        <v>35</v>
      </c>
      <c r="K35" t="s">
        <v>20</v>
      </c>
      <c r="L35" t="s">
        <v>36</v>
      </c>
      <c r="M35" t="s">
        <v>27</v>
      </c>
      <c r="N35" t="s">
        <v>20</v>
      </c>
      <c r="O35" t="s">
        <v>21</v>
      </c>
      <c r="P35" s="3">
        <v>1011477</v>
      </c>
      <c r="Q35" s="3">
        <v>250772</v>
      </c>
      <c r="R35">
        <v>40.854952367000003</v>
      </c>
      <c r="S35">
        <v>-73.901579786999903</v>
      </c>
      <c r="T35" t="s">
        <v>54</v>
      </c>
      <c r="V35" t="s">
        <v>65</v>
      </c>
      <c r="W35" s="9">
        <f>COUNTIFS($E$2:$E$434,"STATEN ISLAND", $O$2:$O$434,"UNKNOWN")</f>
        <v>0</v>
      </c>
    </row>
    <row r="36" spans="1:23" x14ac:dyDescent="0.25">
      <c r="A36">
        <v>35</v>
      </c>
      <c r="B36">
        <v>198858227</v>
      </c>
      <c r="C36" s="1">
        <v>43639</v>
      </c>
      <c r="D36" s="2">
        <v>2.0833333333333332E-2</v>
      </c>
      <c r="E36" t="s">
        <v>22</v>
      </c>
      <c r="F36">
        <v>30</v>
      </c>
      <c r="G36">
        <v>0</v>
      </c>
      <c r="I36" t="b">
        <v>0</v>
      </c>
      <c r="M36" t="s">
        <v>19</v>
      </c>
      <c r="N36" t="s">
        <v>20</v>
      </c>
      <c r="O36" t="s">
        <v>21</v>
      </c>
      <c r="P36" s="3">
        <v>997736</v>
      </c>
      <c r="Q36" s="3">
        <v>240029</v>
      </c>
      <c r="R36">
        <v>40.825497640000002</v>
      </c>
      <c r="S36">
        <v>-73.951273100999899</v>
      </c>
    </row>
    <row r="37" spans="1:23" x14ac:dyDescent="0.25">
      <c r="A37">
        <v>36</v>
      </c>
      <c r="B37">
        <v>198857666</v>
      </c>
      <c r="C37" s="1">
        <v>43638</v>
      </c>
      <c r="D37" s="2">
        <v>0.9375</v>
      </c>
      <c r="E37" t="s">
        <v>28</v>
      </c>
      <c r="F37">
        <v>44</v>
      </c>
      <c r="G37">
        <v>2</v>
      </c>
      <c r="H37" t="s">
        <v>23</v>
      </c>
      <c r="I37" t="b">
        <v>0</v>
      </c>
      <c r="J37" t="s">
        <v>19</v>
      </c>
      <c r="K37" t="s">
        <v>20</v>
      </c>
      <c r="L37" t="s">
        <v>24</v>
      </c>
      <c r="M37" t="s">
        <v>19</v>
      </c>
      <c r="N37" t="s">
        <v>25</v>
      </c>
      <c r="O37" t="s">
        <v>24</v>
      </c>
      <c r="P37" s="3">
        <v>1006852</v>
      </c>
      <c r="Q37" s="3">
        <v>239269</v>
      </c>
      <c r="R37">
        <v>40.823393033999999</v>
      </c>
      <c r="S37">
        <v>-73.918337245999894</v>
      </c>
    </row>
    <row r="38" spans="1:23" x14ac:dyDescent="0.25">
      <c r="A38">
        <v>37</v>
      </c>
      <c r="B38">
        <v>198857666</v>
      </c>
      <c r="C38" s="1">
        <v>43638</v>
      </c>
      <c r="D38" s="2">
        <v>0.9375</v>
      </c>
      <c r="E38" t="s">
        <v>28</v>
      </c>
      <c r="F38">
        <v>44</v>
      </c>
      <c r="G38">
        <v>2</v>
      </c>
      <c r="H38" t="s">
        <v>23</v>
      </c>
      <c r="I38" t="b">
        <v>0</v>
      </c>
      <c r="J38" t="s">
        <v>19</v>
      </c>
      <c r="K38" t="s">
        <v>20</v>
      </c>
      <c r="L38" t="s">
        <v>24</v>
      </c>
      <c r="M38" t="s">
        <v>19</v>
      </c>
      <c r="N38" t="s">
        <v>20</v>
      </c>
      <c r="O38" t="s">
        <v>24</v>
      </c>
      <c r="P38" s="3">
        <v>1006852</v>
      </c>
      <c r="Q38" s="3">
        <v>239269</v>
      </c>
      <c r="R38">
        <v>40.823393033999999</v>
      </c>
      <c r="S38">
        <v>-73.918337245999894</v>
      </c>
    </row>
    <row r="39" spans="1:23" x14ac:dyDescent="0.25">
      <c r="A39">
        <v>38</v>
      </c>
      <c r="B39">
        <v>198858228</v>
      </c>
      <c r="C39" s="1">
        <v>43638</v>
      </c>
      <c r="D39" s="2">
        <v>0.10833333333333334</v>
      </c>
      <c r="E39" t="s">
        <v>30</v>
      </c>
      <c r="F39">
        <v>94</v>
      </c>
      <c r="G39">
        <v>2</v>
      </c>
      <c r="H39" t="s">
        <v>23</v>
      </c>
      <c r="I39" t="b">
        <v>1</v>
      </c>
      <c r="M39" t="s">
        <v>19</v>
      </c>
      <c r="N39" t="s">
        <v>20</v>
      </c>
      <c r="O39" t="s">
        <v>36</v>
      </c>
      <c r="P39" s="3">
        <v>1001064</v>
      </c>
      <c r="Q39" s="3">
        <v>200639</v>
      </c>
      <c r="R39">
        <v>40.717376682000001</v>
      </c>
      <c r="S39">
        <v>-73.939346735999905</v>
      </c>
    </row>
    <row r="40" spans="1:23" x14ac:dyDescent="0.25">
      <c r="A40">
        <v>39</v>
      </c>
      <c r="B40">
        <v>198857665</v>
      </c>
      <c r="C40" s="1">
        <v>43637</v>
      </c>
      <c r="D40" s="2">
        <v>0.97916666666666663</v>
      </c>
      <c r="E40" t="s">
        <v>28</v>
      </c>
      <c r="F40">
        <v>40</v>
      </c>
      <c r="G40">
        <v>2</v>
      </c>
      <c r="H40" t="s">
        <v>23</v>
      </c>
      <c r="I40" t="b">
        <v>0</v>
      </c>
      <c r="M40" t="s">
        <v>27</v>
      </c>
      <c r="N40" t="s">
        <v>20</v>
      </c>
      <c r="O40" t="s">
        <v>24</v>
      </c>
      <c r="P40" s="3">
        <v>1005530</v>
      </c>
      <c r="Q40" s="3">
        <v>233943</v>
      </c>
      <c r="R40">
        <v>40.808777943000003</v>
      </c>
      <c r="S40">
        <v>-73.923130701999995</v>
      </c>
    </row>
    <row r="41" spans="1:23" x14ac:dyDescent="0.25">
      <c r="A41">
        <v>40</v>
      </c>
      <c r="B41">
        <v>198760075</v>
      </c>
      <c r="C41" s="1">
        <v>43636</v>
      </c>
      <c r="D41" s="2">
        <v>0.79791666666666661</v>
      </c>
      <c r="E41" t="s">
        <v>30</v>
      </c>
      <c r="F41">
        <v>75</v>
      </c>
      <c r="G41">
        <v>0</v>
      </c>
      <c r="H41" t="s">
        <v>40</v>
      </c>
      <c r="I41" t="b">
        <v>0</v>
      </c>
      <c r="J41" t="s">
        <v>35</v>
      </c>
      <c r="K41" t="s">
        <v>20</v>
      </c>
      <c r="L41" t="s">
        <v>37</v>
      </c>
      <c r="M41" t="s">
        <v>19</v>
      </c>
      <c r="N41" t="s">
        <v>20</v>
      </c>
      <c r="O41" t="s">
        <v>21</v>
      </c>
      <c r="P41" s="3">
        <v>1019847</v>
      </c>
      <c r="Q41" s="3">
        <v>184424</v>
      </c>
      <c r="R41">
        <v>40.672814672999998</v>
      </c>
      <c r="S41">
        <v>-73.8716748289999</v>
      </c>
    </row>
    <row r="42" spans="1:23" x14ac:dyDescent="0.25">
      <c r="A42">
        <v>41</v>
      </c>
      <c r="B42">
        <v>198760073</v>
      </c>
      <c r="C42" s="1">
        <v>43636</v>
      </c>
      <c r="D42" s="2">
        <v>0.79305555555555562</v>
      </c>
      <c r="E42" t="s">
        <v>30</v>
      </c>
      <c r="F42">
        <v>77</v>
      </c>
      <c r="G42">
        <v>0</v>
      </c>
      <c r="I42" t="b">
        <v>0</v>
      </c>
      <c r="J42" t="s">
        <v>19</v>
      </c>
      <c r="K42" t="s">
        <v>20</v>
      </c>
      <c r="L42" t="s">
        <v>36</v>
      </c>
      <c r="M42" t="s">
        <v>19</v>
      </c>
      <c r="N42" t="s">
        <v>20</v>
      </c>
      <c r="O42" t="s">
        <v>24</v>
      </c>
      <c r="P42" s="3">
        <v>1002625</v>
      </c>
      <c r="Q42" s="3">
        <v>183496</v>
      </c>
      <c r="R42">
        <v>40.670320017000002</v>
      </c>
      <c r="S42">
        <v>-73.933762357999896</v>
      </c>
    </row>
    <row r="43" spans="1:23" x14ac:dyDescent="0.25">
      <c r="A43">
        <v>42</v>
      </c>
      <c r="B43">
        <v>198760073</v>
      </c>
      <c r="C43" s="1">
        <v>43636</v>
      </c>
      <c r="D43" s="2">
        <v>0.79305555555555562</v>
      </c>
      <c r="E43" t="s">
        <v>30</v>
      </c>
      <c r="F43">
        <v>77</v>
      </c>
      <c r="G43">
        <v>0</v>
      </c>
      <c r="I43" t="b">
        <v>0</v>
      </c>
      <c r="J43" t="s">
        <v>19</v>
      </c>
      <c r="K43" t="s">
        <v>20</v>
      </c>
      <c r="L43" t="s">
        <v>36</v>
      </c>
      <c r="M43" t="s">
        <v>35</v>
      </c>
      <c r="N43" t="s">
        <v>20</v>
      </c>
      <c r="O43" t="s">
        <v>24</v>
      </c>
      <c r="P43" s="3">
        <v>1002625</v>
      </c>
      <c r="Q43" s="3">
        <v>183496</v>
      </c>
      <c r="R43">
        <v>40.670320017000002</v>
      </c>
      <c r="S43">
        <v>-73.933762357999896</v>
      </c>
    </row>
    <row r="44" spans="1:23" x14ac:dyDescent="0.25">
      <c r="A44">
        <v>43</v>
      </c>
      <c r="B44">
        <v>198760074</v>
      </c>
      <c r="C44" s="1">
        <v>43636</v>
      </c>
      <c r="D44" s="2">
        <v>0.73819444444444438</v>
      </c>
      <c r="E44" t="s">
        <v>30</v>
      </c>
      <c r="F44">
        <v>63</v>
      </c>
      <c r="G44">
        <v>0</v>
      </c>
      <c r="I44" t="b">
        <v>0</v>
      </c>
      <c r="J44" t="s">
        <v>27</v>
      </c>
      <c r="K44" t="s">
        <v>20</v>
      </c>
      <c r="L44" t="s">
        <v>24</v>
      </c>
      <c r="M44" t="s">
        <v>19</v>
      </c>
      <c r="N44" t="s">
        <v>20</v>
      </c>
      <c r="O44" t="s">
        <v>24</v>
      </c>
      <c r="P44" s="3">
        <v>1001311</v>
      </c>
      <c r="Q44" s="3">
        <v>166450</v>
      </c>
      <c r="R44">
        <v>40.623535064999999</v>
      </c>
      <c r="S44">
        <v>-73.938542236999993</v>
      </c>
    </row>
    <row r="45" spans="1:23" x14ac:dyDescent="0.25">
      <c r="A45">
        <v>44</v>
      </c>
      <c r="B45">
        <v>198705941</v>
      </c>
      <c r="C45" s="1">
        <v>43635</v>
      </c>
      <c r="D45" s="2">
        <v>0.75069444444444444</v>
      </c>
      <c r="E45" t="s">
        <v>30</v>
      </c>
      <c r="F45">
        <v>73</v>
      </c>
      <c r="G45">
        <v>0</v>
      </c>
      <c r="I45" t="b">
        <v>0</v>
      </c>
      <c r="M45" t="s">
        <v>31</v>
      </c>
      <c r="N45" t="s">
        <v>20</v>
      </c>
      <c r="O45" t="s">
        <v>24</v>
      </c>
      <c r="P45" s="3">
        <v>1006976</v>
      </c>
      <c r="Q45" s="3">
        <v>184974</v>
      </c>
      <c r="R45">
        <v>40.674366695000003</v>
      </c>
      <c r="S45">
        <v>-73.918072687999896</v>
      </c>
    </row>
    <row r="46" spans="1:23" x14ac:dyDescent="0.25">
      <c r="A46">
        <v>45</v>
      </c>
      <c r="B46">
        <v>198705943</v>
      </c>
      <c r="C46" s="1">
        <v>43635</v>
      </c>
      <c r="D46" s="2">
        <v>0.44444444444444442</v>
      </c>
      <c r="E46" t="s">
        <v>22</v>
      </c>
      <c r="F46">
        <v>5</v>
      </c>
      <c r="G46">
        <v>2</v>
      </c>
      <c r="H46" t="s">
        <v>23</v>
      </c>
      <c r="I46" t="b">
        <v>0</v>
      </c>
      <c r="J46" t="s">
        <v>19</v>
      </c>
      <c r="K46" t="s">
        <v>20</v>
      </c>
      <c r="L46" t="s">
        <v>24</v>
      </c>
      <c r="M46" t="s">
        <v>19</v>
      </c>
      <c r="N46" t="s">
        <v>20</v>
      </c>
      <c r="O46" t="s">
        <v>24</v>
      </c>
      <c r="P46" s="3">
        <v>984075</v>
      </c>
      <c r="Q46" s="3">
        <v>198251</v>
      </c>
      <c r="R46">
        <v>40.710838164000002</v>
      </c>
      <c r="S46">
        <v>-74.000632678000002</v>
      </c>
    </row>
    <row r="47" spans="1:23" x14ac:dyDescent="0.25">
      <c r="A47">
        <v>46</v>
      </c>
      <c r="B47">
        <v>198653292</v>
      </c>
      <c r="C47" s="1">
        <v>43634</v>
      </c>
      <c r="D47" s="2">
        <v>0.4513888888888889</v>
      </c>
      <c r="E47" t="s">
        <v>30</v>
      </c>
      <c r="F47">
        <v>73</v>
      </c>
      <c r="G47">
        <v>2</v>
      </c>
      <c r="H47" t="s">
        <v>23</v>
      </c>
      <c r="I47" t="b">
        <v>0</v>
      </c>
      <c r="J47" t="s">
        <v>27</v>
      </c>
      <c r="K47" t="s">
        <v>20</v>
      </c>
      <c r="L47" t="s">
        <v>24</v>
      </c>
      <c r="M47" t="s">
        <v>27</v>
      </c>
      <c r="N47" t="s">
        <v>20</v>
      </c>
      <c r="O47" t="s">
        <v>24</v>
      </c>
      <c r="P47" s="3">
        <v>1010854</v>
      </c>
      <c r="Q47" s="3">
        <v>182099</v>
      </c>
      <c r="R47">
        <v>40.666464662000003</v>
      </c>
      <c r="S47">
        <v>-73.904103594999896</v>
      </c>
    </row>
    <row r="48" spans="1:23" x14ac:dyDescent="0.25">
      <c r="A48">
        <v>47</v>
      </c>
      <c r="B48">
        <v>198595255</v>
      </c>
      <c r="C48" s="1">
        <v>43633</v>
      </c>
      <c r="D48" s="2">
        <v>0.97291666666666676</v>
      </c>
      <c r="E48" t="s">
        <v>30</v>
      </c>
      <c r="F48">
        <v>73</v>
      </c>
      <c r="G48">
        <v>0</v>
      </c>
      <c r="I48" t="b">
        <v>0</v>
      </c>
      <c r="M48" t="s">
        <v>31</v>
      </c>
      <c r="N48" t="s">
        <v>20</v>
      </c>
      <c r="O48" t="s">
        <v>21</v>
      </c>
      <c r="P48" s="3">
        <v>1009528</v>
      </c>
      <c r="Q48" s="3">
        <v>186407</v>
      </c>
      <c r="R48">
        <v>40.678293037000003</v>
      </c>
      <c r="S48">
        <v>-73.908867189999896</v>
      </c>
    </row>
    <row r="49" spans="1:19" x14ac:dyDescent="0.25">
      <c r="A49">
        <v>48</v>
      </c>
      <c r="B49">
        <v>198595257</v>
      </c>
      <c r="C49" s="1">
        <v>43633</v>
      </c>
      <c r="D49" s="2">
        <v>0.7319444444444444</v>
      </c>
      <c r="E49" t="s">
        <v>28</v>
      </c>
      <c r="F49">
        <v>43</v>
      </c>
      <c r="G49">
        <v>0</v>
      </c>
      <c r="I49" t="b">
        <v>0</v>
      </c>
      <c r="M49" t="s">
        <v>27</v>
      </c>
      <c r="N49" t="s">
        <v>20</v>
      </c>
      <c r="O49" t="s">
        <v>24</v>
      </c>
      <c r="P49" s="3">
        <v>1023757</v>
      </c>
      <c r="Q49" s="3">
        <v>242233</v>
      </c>
      <c r="R49">
        <v>40.831468929000003</v>
      </c>
      <c r="S49">
        <v>-73.857239733999904</v>
      </c>
    </row>
    <row r="50" spans="1:19" x14ac:dyDescent="0.25">
      <c r="A50">
        <v>49</v>
      </c>
      <c r="B50">
        <v>198595258</v>
      </c>
      <c r="C50" s="1">
        <v>43633</v>
      </c>
      <c r="D50" s="2">
        <v>0.61597222222222225</v>
      </c>
      <c r="E50" t="s">
        <v>30</v>
      </c>
      <c r="F50">
        <v>81</v>
      </c>
      <c r="G50">
        <v>2</v>
      </c>
      <c r="H50" t="s">
        <v>23</v>
      </c>
      <c r="I50" t="b">
        <v>1</v>
      </c>
      <c r="M50" t="s">
        <v>19</v>
      </c>
      <c r="N50" t="s">
        <v>20</v>
      </c>
      <c r="O50" t="s">
        <v>24</v>
      </c>
      <c r="P50" s="3">
        <v>1001727</v>
      </c>
      <c r="Q50" s="3">
        <v>191635</v>
      </c>
      <c r="R50">
        <v>40.692661538999999</v>
      </c>
      <c r="S50">
        <v>-73.936978401999895</v>
      </c>
    </row>
    <row r="51" spans="1:19" x14ac:dyDescent="0.25">
      <c r="A51">
        <v>50</v>
      </c>
      <c r="B51">
        <v>198552502</v>
      </c>
      <c r="C51" s="1">
        <v>43631</v>
      </c>
      <c r="D51" s="2">
        <v>0.1763888888888889</v>
      </c>
      <c r="E51" t="s">
        <v>22</v>
      </c>
      <c r="F51">
        <v>32</v>
      </c>
      <c r="G51">
        <v>0</v>
      </c>
      <c r="I51" t="b">
        <v>1</v>
      </c>
      <c r="J51" t="s">
        <v>35</v>
      </c>
      <c r="K51" t="s">
        <v>20</v>
      </c>
      <c r="L51" t="s">
        <v>24</v>
      </c>
      <c r="M51" t="s">
        <v>19</v>
      </c>
      <c r="N51" t="s">
        <v>20</v>
      </c>
      <c r="O51" t="s">
        <v>24</v>
      </c>
      <c r="P51" s="3">
        <v>999488</v>
      </c>
      <c r="Q51" s="3">
        <v>235746</v>
      </c>
      <c r="R51">
        <v>40.813739163000001</v>
      </c>
      <c r="S51">
        <v>-73.944952404999896</v>
      </c>
    </row>
    <row r="52" spans="1:19" x14ac:dyDescent="0.25">
      <c r="A52">
        <v>51</v>
      </c>
      <c r="B52">
        <v>198552994</v>
      </c>
      <c r="C52" s="1">
        <v>43631</v>
      </c>
      <c r="D52" s="2">
        <v>5.9027777777777783E-2</v>
      </c>
      <c r="E52" t="s">
        <v>22</v>
      </c>
      <c r="F52">
        <v>32</v>
      </c>
      <c r="G52">
        <v>0</v>
      </c>
      <c r="I52" t="b">
        <v>0</v>
      </c>
      <c r="M52" t="s">
        <v>27</v>
      </c>
      <c r="N52" t="s">
        <v>20</v>
      </c>
      <c r="O52" t="s">
        <v>24</v>
      </c>
      <c r="P52" s="3">
        <v>1000313</v>
      </c>
      <c r="Q52" s="3">
        <v>234249</v>
      </c>
      <c r="R52">
        <v>40.809628853</v>
      </c>
      <c r="S52">
        <v>-73.941975578999902</v>
      </c>
    </row>
    <row r="53" spans="1:19" x14ac:dyDescent="0.25">
      <c r="A53">
        <v>52</v>
      </c>
      <c r="B53">
        <v>198552995</v>
      </c>
      <c r="C53" s="1">
        <v>43630</v>
      </c>
      <c r="D53" s="2">
        <v>0.6645833333333333</v>
      </c>
      <c r="E53" t="s">
        <v>30</v>
      </c>
      <c r="F53">
        <v>73</v>
      </c>
      <c r="G53">
        <v>0</v>
      </c>
      <c r="I53" t="b">
        <v>0</v>
      </c>
      <c r="M53" t="s">
        <v>19</v>
      </c>
      <c r="N53" t="s">
        <v>20</v>
      </c>
      <c r="O53" t="s">
        <v>24</v>
      </c>
      <c r="P53" s="3">
        <v>1005740</v>
      </c>
      <c r="Q53" s="3">
        <v>182009</v>
      </c>
      <c r="R53">
        <v>40.666231521</v>
      </c>
      <c r="S53">
        <v>-73.922538000999893</v>
      </c>
    </row>
    <row r="54" spans="1:19" x14ac:dyDescent="0.25">
      <c r="A54">
        <v>53</v>
      </c>
      <c r="B54">
        <v>198552996</v>
      </c>
      <c r="C54" s="1">
        <v>43630</v>
      </c>
      <c r="D54" s="2">
        <v>0.11458333333333333</v>
      </c>
      <c r="E54" t="s">
        <v>28</v>
      </c>
      <c r="F54">
        <v>44</v>
      </c>
      <c r="G54">
        <v>0</v>
      </c>
      <c r="I54" t="b">
        <v>0</v>
      </c>
      <c r="M54" t="s">
        <v>19</v>
      </c>
      <c r="N54" t="s">
        <v>20</v>
      </c>
      <c r="O54" t="s">
        <v>21</v>
      </c>
      <c r="P54" s="3">
        <v>1007338</v>
      </c>
      <c r="Q54" s="3">
        <v>246716</v>
      </c>
      <c r="R54">
        <v>40.843831641000001</v>
      </c>
      <c r="S54">
        <v>-73.916555629999905</v>
      </c>
    </row>
    <row r="55" spans="1:19" x14ac:dyDescent="0.25">
      <c r="A55">
        <v>54</v>
      </c>
      <c r="B55">
        <v>198457970</v>
      </c>
      <c r="C55" s="1">
        <v>43629</v>
      </c>
      <c r="D55" s="2">
        <v>0.67361111111111116</v>
      </c>
      <c r="E55" t="s">
        <v>22</v>
      </c>
      <c r="F55">
        <v>23</v>
      </c>
      <c r="G55">
        <v>2</v>
      </c>
      <c r="H55" t="s">
        <v>23</v>
      </c>
      <c r="I55" t="b">
        <v>0</v>
      </c>
      <c r="M55" t="s">
        <v>19</v>
      </c>
      <c r="N55" t="s">
        <v>20</v>
      </c>
      <c r="O55" t="s">
        <v>21</v>
      </c>
      <c r="P55" s="3">
        <v>997937</v>
      </c>
      <c r="Q55" s="3">
        <v>226909</v>
      </c>
      <c r="R55">
        <v>40.789486555000003</v>
      </c>
      <c r="S55">
        <v>-73.950573583999898</v>
      </c>
    </row>
    <row r="56" spans="1:19" x14ac:dyDescent="0.25">
      <c r="A56">
        <v>55</v>
      </c>
      <c r="B56">
        <v>198457971</v>
      </c>
      <c r="C56" s="1">
        <v>43629</v>
      </c>
      <c r="D56" s="2">
        <v>0.62916666666666665</v>
      </c>
      <c r="E56" t="s">
        <v>30</v>
      </c>
      <c r="F56">
        <v>88</v>
      </c>
      <c r="G56">
        <v>2</v>
      </c>
      <c r="H56" t="s">
        <v>23</v>
      </c>
      <c r="I56" t="b">
        <v>0</v>
      </c>
      <c r="J56" t="s">
        <v>27</v>
      </c>
      <c r="K56" t="s">
        <v>20</v>
      </c>
      <c r="L56" t="s">
        <v>24</v>
      </c>
      <c r="M56" t="s">
        <v>27</v>
      </c>
      <c r="N56" t="s">
        <v>20</v>
      </c>
      <c r="O56" t="s">
        <v>24</v>
      </c>
      <c r="P56" s="3">
        <v>991352</v>
      </c>
      <c r="Q56" s="3">
        <v>192378</v>
      </c>
      <c r="R56">
        <v>40.694715307999999</v>
      </c>
      <c r="S56">
        <v>-73.974390447999895</v>
      </c>
    </row>
    <row r="57" spans="1:19" x14ac:dyDescent="0.25">
      <c r="A57">
        <v>56</v>
      </c>
      <c r="B57">
        <v>198405079</v>
      </c>
      <c r="C57" s="1">
        <v>43628</v>
      </c>
      <c r="D57" s="2">
        <v>0.95624999999999993</v>
      </c>
      <c r="E57" t="s">
        <v>30</v>
      </c>
      <c r="F57">
        <v>61</v>
      </c>
      <c r="G57">
        <v>0</v>
      </c>
      <c r="I57" t="b">
        <v>0</v>
      </c>
      <c r="J57" t="s">
        <v>19</v>
      </c>
      <c r="K57" t="s">
        <v>20</v>
      </c>
      <c r="L57" t="s">
        <v>24</v>
      </c>
      <c r="M57" t="s">
        <v>19</v>
      </c>
      <c r="N57" t="s">
        <v>20</v>
      </c>
      <c r="O57" t="s">
        <v>24</v>
      </c>
      <c r="P57" s="3">
        <v>1000566</v>
      </c>
      <c r="Q57" s="3">
        <v>156826</v>
      </c>
      <c r="R57">
        <v>40.597120566000001</v>
      </c>
      <c r="S57">
        <v>-73.941249216999907</v>
      </c>
    </row>
    <row r="58" spans="1:19" x14ac:dyDescent="0.25">
      <c r="A58">
        <v>57</v>
      </c>
      <c r="B58">
        <v>198404597</v>
      </c>
      <c r="C58" s="1">
        <v>43628</v>
      </c>
      <c r="D58" s="2">
        <v>0.81736111111111109</v>
      </c>
      <c r="E58" t="s">
        <v>30</v>
      </c>
      <c r="F58">
        <v>77</v>
      </c>
      <c r="G58">
        <v>0</v>
      </c>
      <c r="H58" t="s">
        <v>39</v>
      </c>
      <c r="I58" t="b">
        <v>1</v>
      </c>
      <c r="J58" t="s">
        <v>19</v>
      </c>
      <c r="K58" t="s">
        <v>20</v>
      </c>
      <c r="L58" t="s">
        <v>24</v>
      </c>
      <c r="M58" t="s">
        <v>31</v>
      </c>
      <c r="N58" t="s">
        <v>20</v>
      </c>
      <c r="O58" t="s">
        <v>24</v>
      </c>
      <c r="P58" s="3">
        <v>1000435</v>
      </c>
      <c r="Q58" s="3">
        <v>185274</v>
      </c>
      <c r="R58">
        <v>40.675204502</v>
      </c>
      <c r="S58">
        <v>-73.941652703999907</v>
      </c>
    </row>
    <row r="59" spans="1:19" x14ac:dyDescent="0.25">
      <c r="A59">
        <v>58</v>
      </c>
      <c r="B59">
        <v>198405080</v>
      </c>
      <c r="C59" s="1">
        <v>43628</v>
      </c>
      <c r="D59" s="2">
        <v>0.81041666666666667</v>
      </c>
      <c r="E59" t="s">
        <v>26</v>
      </c>
      <c r="F59">
        <v>121</v>
      </c>
      <c r="G59">
        <v>0</v>
      </c>
      <c r="I59" t="b">
        <v>0</v>
      </c>
      <c r="J59" t="s">
        <v>27</v>
      </c>
      <c r="K59" t="s">
        <v>20</v>
      </c>
      <c r="L59" t="s">
        <v>21</v>
      </c>
      <c r="M59" t="s">
        <v>27</v>
      </c>
      <c r="N59" t="s">
        <v>20</v>
      </c>
      <c r="O59" t="s">
        <v>36</v>
      </c>
      <c r="P59" s="3">
        <v>937942</v>
      </c>
      <c r="Q59" s="3">
        <v>170983</v>
      </c>
      <c r="R59">
        <v>40.635872566000003</v>
      </c>
      <c r="S59">
        <v>-74.166848665999893</v>
      </c>
    </row>
    <row r="60" spans="1:19" x14ac:dyDescent="0.25">
      <c r="A60">
        <v>59</v>
      </c>
      <c r="B60">
        <v>198405076</v>
      </c>
      <c r="C60" s="1">
        <v>43628</v>
      </c>
      <c r="D60" s="2">
        <v>0.33958333333333335</v>
      </c>
      <c r="E60" t="s">
        <v>28</v>
      </c>
      <c r="F60">
        <v>49</v>
      </c>
      <c r="G60">
        <v>2</v>
      </c>
      <c r="H60" t="s">
        <v>23</v>
      </c>
      <c r="I60" t="b">
        <v>0</v>
      </c>
      <c r="M60" t="s">
        <v>19</v>
      </c>
      <c r="N60" t="s">
        <v>25</v>
      </c>
      <c r="O60" t="s">
        <v>32</v>
      </c>
      <c r="P60" s="3">
        <v>1023622</v>
      </c>
      <c r="Q60" s="3">
        <v>253318</v>
      </c>
      <c r="R60">
        <v>40.861894559</v>
      </c>
      <c r="S60">
        <v>-73.857662480000002</v>
      </c>
    </row>
    <row r="61" spans="1:19" x14ac:dyDescent="0.25">
      <c r="A61">
        <v>60</v>
      </c>
      <c r="B61">
        <v>198405077</v>
      </c>
      <c r="C61" s="1">
        <v>43628</v>
      </c>
      <c r="D61" s="2">
        <v>9.3055555555555558E-2</v>
      </c>
      <c r="E61" t="s">
        <v>30</v>
      </c>
      <c r="F61">
        <v>77</v>
      </c>
      <c r="G61">
        <v>0</v>
      </c>
      <c r="I61" t="b">
        <v>0</v>
      </c>
      <c r="M61" t="s">
        <v>19</v>
      </c>
      <c r="N61" t="s">
        <v>20</v>
      </c>
      <c r="O61" t="s">
        <v>24</v>
      </c>
      <c r="P61" s="3">
        <v>993387</v>
      </c>
      <c r="Q61" s="3">
        <v>187600</v>
      </c>
      <c r="R61">
        <v>40.681598925999999</v>
      </c>
      <c r="S61">
        <v>-73.967058377999905</v>
      </c>
    </row>
    <row r="62" spans="1:19" x14ac:dyDescent="0.25">
      <c r="A62">
        <v>61</v>
      </c>
      <c r="B62">
        <v>198350536</v>
      </c>
      <c r="C62" s="1">
        <v>43627</v>
      </c>
      <c r="D62" s="2">
        <v>0.90347222222222223</v>
      </c>
      <c r="E62" t="s">
        <v>30</v>
      </c>
      <c r="F62">
        <v>75</v>
      </c>
      <c r="G62">
        <v>0</v>
      </c>
      <c r="I62" t="b">
        <v>0</v>
      </c>
      <c r="J62" t="s">
        <v>27</v>
      </c>
      <c r="K62" t="s">
        <v>20</v>
      </c>
      <c r="L62" t="s">
        <v>21</v>
      </c>
      <c r="M62" t="s">
        <v>27</v>
      </c>
      <c r="N62" t="s">
        <v>20</v>
      </c>
      <c r="O62" t="s">
        <v>24</v>
      </c>
      <c r="P62" s="3">
        <v>1020214</v>
      </c>
      <c r="Q62" s="3">
        <v>183053</v>
      </c>
      <c r="R62">
        <v>40.669050104999997</v>
      </c>
      <c r="S62">
        <v>-73.870359115999904</v>
      </c>
    </row>
    <row r="63" spans="1:19" x14ac:dyDescent="0.25">
      <c r="A63">
        <v>62</v>
      </c>
      <c r="B63">
        <v>198266990</v>
      </c>
      <c r="C63" s="1">
        <v>43626</v>
      </c>
      <c r="D63" s="2">
        <v>9.7916666666666666E-2</v>
      </c>
      <c r="E63" t="s">
        <v>22</v>
      </c>
      <c r="F63">
        <v>30</v>
      </c>
      <c r="G63">
        <v>0</v>
      </c>
      <c r="I63" t="b">
        <v>1</v>
      </c>
      <c r="J63" t="s">
        <v>27</v>
      </c>
      <c r="K63" t="s">
        <v>20</v>
      </c>
      <c r="L63" t="s">
        <v>24</v>
      </c>
      <c r="M63" t="s">
        <v>19</v>
      </c>
      <c r="N63" t="s">
        <v>20</v>
      </c>
      <c r="O63" t="s">
        <v>24</v>
      </c>
      <c r="P63" s="3">
        <v>998886</v>
      </c>
      <c r="Q63" s="3">
        <v>240181</v>
      </c>
      <c r="R63">
        <v>40.825913006</v>
      </c>
      <c r="S63">
        <v>-73.947117527999893</v>
      </c>
    </row>
    <row r="64" spans="1:19" x14ac:dyDescent="0.25">
      <c r="A64">
        <v>63</v>
      </c>
      <c r="B64">
        <v>198295765</v>
      </c>
      <c r="C64" s="1">
        <v>43626</v>
      </c>
      <c r="D64" s="2">
        <v>3.8194444444444441E-2</v>
      </c>
      <c r="E64" t="s">
        <v>30</v>
      </c>
      <c r="F64">
        <v>83</v>
      </c>
      <c r="G64">
        <v>0</v>
      </c>
      <c r="I64" t="b">
        <v>0</v>
      </c>
      <c r="M64" t="s">
        <v>19</v>
      </c>
      <c r="N64" t="s">
        <v>20</v>
      </c>
      <c r="O64" t="s">
        <v>36</v>
      </c>
      <c r="P64" s="3">
        <v>1006847</v>
      </c>
      <c r="Q64" s="3">
        <v>192241</v>
      </c>
      <c r="R64">
        <v>40.694313276999999</v>
      </c>
      <c r="S64">
        <v>-73.918513371999893</v>
      </c>
    </row>
    <row r="65" spans="1:19" x14ac:dyDescent="0.25">
      <c r="A65">
        <v>64</v>
      </c>
      <c r="B65">
        <v>198255470</v>
      </c>
      <c r="C65" s="1">
        <v>43625</v>
      </c>
      <c r="D65" s="2">
        <v>0.93055555555555547</v>
      </c>
      <c r="E65" t="s">
        <v>28</v>
      </c>
      <c r="F65">
        <v>42</v>
      </c>
      <c r="G65">
        <v>0</v>
      </c>
      <c r="I65" t="b">
        <v>0</v>
      </c>
      <c r="M65" t="s">
        <v>27</v>
      </c>
      <c r="N65" t="s">
        <v>20</v>
      </c>
      <c r="O65" t="s">
        <v>24</v>
      </c>
      <c r="P65" s="3">
        <v>1015667</v>
      </c>
      <c r="Q65" s="3">
        <v>243850</v>
      </c>
      <c r="R65">
        <v>40.835939605999997</v>
      </c>
      <c r="S65">
        <v>-73.886465988999902</v>
      </c>
    </row>
    <row r="66" spans="1:19" x14ac:dyDescent="0.25">
      <c r="A66">
        <v>65</v>
      </c>
      <c r="B66">
        <v>198255468</v>
      </c>
      <c r="C66" s="1">
        <v>43625</v>
      </c>
      <c r="D66" s="2">
        <v>0.92569444444444438</v>
      </c>
      <c r="E66" t="s">
        <v>18</v>
      </c>
      <c r="F66">
        <v>103</v>
      </c>
      <c r="G66">
        <v>2</v>
      </c>
      <c r="H66" t="s">
        <v>23</v>
      </c>
      <c r="I66" t="b">
        <v>0</v>
      </c>
      <c r="M66" t="s">
        <v>27</v>
      </c>
      <c r="N66" t="s">
        <v>20</v>
      </c>
      <c r="O66" t="s">
        <v>24</v>
      </c>
      <c r="P66" s="3">
        <v>1041409</v>
      </c>
      <c r="Q66" s="3">
        <v>193095</v>
      </c>
      <c r="R66">
        <v>40.696501570999999</v>
      </c>
      <c r="S66">
        <v>-73.793870841999905</v>
      </c>
    </row>
    <row r="67" spans="1:19" x14ac:dyDescent="0.25">
      <c r="A67">
        <v>66</v>
      </c>
      <c r="B67">
        <v>198255469</v>
      </c>
      <c r="C67" s="1">
        <v>43625</v>
      </c>
      <c r="D67" s="2">
        <v>0.8340277777777777</v>
      </c>
      <c r="E67" t="s">
        <v>28</v>
      </c>
      <c r="F67">
        <v>52</v>
      </c>
      <c r="G67">
        <v>0</v>
      </c>
      <c r="I67" t="b">
        <v>0</v>
      </c>
      <c r="J67" t="s">
        <v>27</v>
      </c>
      <c r="K67" t="s">
        <v>20</v>
      </c>
      <c r="L67" t="s">
        <v>36</v>
      </c>
      <c r="M67" t="s">
        <v>19</v>
      </c>
      <c r="N67" t="s">
        <v>20</v>
      </c>
      <c r="O67" t="s">
        <v>21</v>
      </c>
      <c r="P67" s="3">
        <v>1010327</v>
      </c>
      <c r="Q67" s="3">
        <v>253958</v>
      </c>
      <c r="R67">
        <v>40.863700446999999</v>
      </c>
      <c r="S67">
        <v>-73.905724472999907</v>
      </c>
    </row>
    <row r="68" spans="1:19" x14ac:dyDescent="0.25">
      <c r="A68">
        <v>67</v>
      </c>
      <c r="B68">
        <v>198255466</v>
      </c>
      <c r="C68" s="1">
        <v>43625</v>
      </c>
      <c r="D68" s="2">
        <v>0.10069444444444443</v>
      </c>
      <c r="E68" t="s">
        <v>22</v>
      </c>
      <c r="F68">
        <v>25</v>
      </c>
      <c r="G68">
        <v>2</v>
      </c>
      <c r="H68" t="s">
        <v>23</v>
      </c>
      <c r="I68" t="b">
        <v>0</v>
      </c>
      <c r="M68" t="s">
        <v>19</v>
      </c>
      <c r="N68" t="s">
        <v>25</v>
      </c>
      <c r="O68" t="s">
        <v>24</v>
      </c>
      <c r="P68" s="3">
        <v>1000980</v>
      </c>
      <c r="Q68" s="3">
        <v>231749</v>
      </c>
      <c r="R68">
        <v>40.802765805</v>
      </c>
      <c r="S68">
        <v>-73.939572342999895</v>
      </c>
    </row>
    <row r="69" spans="1:19" x14ac:dyDescent="0.25">
      <c r="A69">
        <v>68</v>
      </c>
      <c r="B69">
        <v>198255467</v>
      </c>
      <c r="C69" s="1">
        <v>43624</v>
      </c>
      <c r="D69" s="2">
        <v>0.9472222222222223</v>
      </c>
      <c r="E69" t="s">
        <v>26</v>
      </c>
      <c r="F69">
        <v>120</v>
      </c>
      <c r="G69">
        <v>0</v>
      </c>
      <c r="I69" t="b">
        <v>0</v>
      </c>
      <c r="J69" t="s">
        <v>27</v>
      </c>
      <c r="K69" t="s">
        <v>20</v>
      </c>
      <c r="L69" t="s">
        <v>24</v>
      </c>
      <c r="M69" t="s">
        <v>19</v>
      </c>
      <c r="N69" t="s">
        <v>20</v>
      </c>
      <c r="O69" t="s">
        <v>24</v>
      </c>
      <c r="P69" s="3">
        <v>951610</v>
      </c>
      <c r="Q69" s="3">
        <v>171560</v>
      </c>
      <c r="R69">
        <v>40.637517219999999</v>
      </c>
      <c r="S69">
        <v>-74.117605872999903</v>
      </c>
    </row>
    <row r="70" spans="1:19" x14ac:dyDescent="0.25">
      <c r="A70">
        <v>69</v>
      </c>
      <c r="B70">
        <v>198255459</v>
      </c>
      <c r="C70" s="1">
        <v>43624</v>
      </c>
      <c r="D70" s="2">
        <v>0.21180555555555555</v>
      </c>
      <c r="E70" t="s">
        <v>22</v>
      </c>
      <c r="F70">
        <v>33</v>
      </c>
      <c r="G70">
        <v>0</v>
      </c>
      <c r="I70" t="b">
        <v>1</v>
      </c>
      <c r="J70" t="s">
        <v>27</v>
      </c>
      <c r="K70" t="s">
        <v>20</v>
      </c>
      <c r="L70" t="s">
        <v>24</v>
      </c>
      <c r="M70" t="s">
        <v>27</v>
      </c>
      <c r="N70" t="s">
        <v>20</v>
      </c>
      <c r="O70" t="s">
        <v>21</v>
      </c>
      <c r="P70" s="3">
        <v>1001264</v>
      </c>
      <c r="Q70" s="3">
        <v>244950</v>
      </c>
      <c r="R70">
        <v>40.838998277999998</v>
      </c>
      <c r="S70">
        <v>-73.938513060999895</v>
      </c>
    </row>
    <row r="71" spans="1:19" x14ac:dyDescent="0.25">
      <c r="A71">
        <v>70</v>
      </c>
      <c r="B71">
        <v>198255459</v>
      </c>
      <c r="C71" s="1">
        <v>43624</v>
      </c>
      <c r="D71" s="2">
        <v>0.21180555555555555</v>
      </c>
      <c r="E71" t="s">
        <v>22</v>
      </c>
      <c r="F71">
        <v>33</v>
      </c>
      <c r="G71">
        <v>0</v>
      </c>
      <c r="I71" t="b">
        <v>1</v>
      </c>
      <c r="J71" t="s">
        <v>27</v>
      </c>
      <c r="K71" t="s">
        <v>20</v>
      </c>
      <c r="L71" t="s">
        <v>36</v>
      </c>
      <c r="M71" t="s">
        <v>27</v>
      </c>
      <c r="N71" t="s">
        <v>20</v>
      </c>
      <c r="O71" t="s">
        <v>21</v>
      </c>
      <c r="P71" s="3">
        <v>1001264</v>
      </c>
      <c r="Q71" s="3">
        <v>244950</v>
      </c>
      <c r="R71">
        <v>40.838998277999998</v>
      </c>
      <c r="S71">
        <v>-73.938513060999895</v>
      </c>
    </row>
    <row r="72" spans="1:19" x14ac:dyDescent="0.25">
      <c r="A72">
        <v>71</v>
      </c>
      <c r="B72">
        <v>198255465</v>
      </c>
      <c r="C72" s="1">
        <v>43624</v>
      </c>
      <c r="D72" s="2">
        <v>0.12152777777777778</v>
      </c>
      <c r="E72" t="s">
        <v>30</v>
      </c>
      <c r="F72">
        <v>79</v>
      </c>
      <c r="G72">
        <v>0</v>
      </c>
      <c r="H72" t="s">
        <v>29</v>
      </c>
      <c r="I72" t="b">
        <v>0</v>
      </c>
      <c r="M72" t="s">
        <v>31</v>
      </c>
      <c r="N72" t="s">
        <v>25</v>
      </c>
      <c r="O72" t="s">
        <v>24</v>
      </c>
      <c r="P72" s="3">
        <v>995826</v>
      </c>
      <c r="Q72" s="3">
        <v>188145</v>
      </c>
      <c r="R72">
        <v>40.683091974</v>
      </c>
      <c r="S72">
        <v>-73.958263731000002</v>
      </c>
    </row>
    <row r="73" spans="1:19" x14ac:dyDescent="0.25">
      <c r="A73">
        <v>72</v>
      </c>
      <c r="B73">
        <v>198255463</v>
      </c>
      <c r="C73" s="1">
        <v>43624</v>
      </c>
      <c r="D73" s="2">
        <v>2.7777777777777776E-2</v>
      </c>
      <c r="E73" t="s">
        <v>30</v>
      </c>
      <c r="F73">
        <v>79</v>
      </c>
      <c r="G73">
        <v>0</v>
      </c>
      <c r="I73" t="b">
        <v>0</v>
      </c>
      <c r="M73" t="s">
        <v>31</v>
      </c>
      <c r="N73" t="s">
        <v>20</v>
      </c>
      <c r="O73" t="s">
        <v>24</v>
      </c>
      <c r="P73" s="3">
        <v>995908</v>
      </c>
      <c r="Q73" s="3">
        <v>187609</v>
      </c>
      <c r="R73">
        <v>40.681620668000001</v>
      </c>
      <c r="S73">
        <v>-73.957969004999896</v>
      </c>
    </row>
    <row r="74" spans="1:19" x14ac:dyDescent="0.25">
      <c r="A74">
        <v>73</v>
      </c>
      <c r="B74">
        <v>198255461</v>
      </c>
      <c r="C74" s="1">
        <v>43623</v>
      </c>
      <c r="D74" s="2">
        <v>0.93402777777777779</v>
      </c>
      <c r="E74" t="s">
        <v>30</v>
      </c>
      <c r="F74">
        <v>79</v>
      </c>
      <c r="G74">
        <v>2</v>
      </c>
      <c r="H74" t="s">
        <v>23</v>
      </c>
      <c r="I74" t="b">
        <v>0</v>
      </c>
      <c r="M74" t="s">
        <v>27</v>
      </c>
      <c r="N74" t="s">
        <v>25</v>
      </c>
      <c r="O74" t="s">
        <v>24</v>
      </c>
      <c r="P74" s="3">
        <v>999382</v>
      </c>
      <c r="Q74" s="3">
        <v>190051</v>
      </c>
      <c r="R74">
        <v>40.688318142999996</v>
      </c>
      <c r="S74">
        <v>-73.945438159999895</v>
      </c>
    </row>
    <row r="75" spans="1:19" x14ac:dyDescent="0.25">
      <c r="A75">
        <v>74</v>
      </c>
      <c r="B75">
        <v>198255461</v>
      </c>
      <c r="C75" s="1">
        <v>43623</v>
      </c>
      <c r="D75" s="2">
        <v>0.93402777777777779</v>
      </c>
      <c r="E75" t="s">
        <v>30</v>
      </c>
      <c r="F75">
        <v>79</v>
      </c>
      <c r="G75">
        <v>2</v>
      </c>
      <c r="H75" t="s">
        <v>23</v>
      </c>
      <c r="I75" t="b">
        <v>0</v>
      </c>
      <c r="M75" t="s">
        <v>27</v>
      </c>
      <c r="N75" t="s">
        <v>20</v>
      </c>
      <c r="O75" t="s">
        <v>24</v>
      </c>
      <c r="P75" s="3">
        <v>999382</v>
      </c>
      <c r="Q75" s="3">
        <v>190051</v>
      </c>
      <c r="R75">
        <v>40.688318142999996</v>
      </c>
      <c r="S75">
        <v>-73.945438159999895</v>
      </c>
    </row>
    <row r="76" spans="1:19" x14ac:dyDescent="0.25">
      <c r="A76">
        <v>75</v>
      </c>
      <c r="B76">
        <v>198255460</v>
      </c>
      <c r="C76" s="1">
        <v>43623</v>
      </c>
      <c r="D76" s="2">
        <v>0.74305555555555547</v>
      </c>
      <c r="E76" t="s">
        <v>30</v>
      </c>
      <c r="F76">
        <v>73</v>
      </c>
      <c r="G76">
        <v>0</v>
      </c>
      <c r="I76" t="b">
        <v>0</v>
      </c>
      <c r="J76" t="s">
        <v>31</v>
      </c>
      <c r="K76" t="s">
        <v>20</v>
      </c>
      <c r="L76" t="s">
        <v>21</v>
      </c>
      <c r="M76" t="s">
        <v>19</v>
      </c>
      <c r="N76" t="s">
        <v>20</v>
      </c>
      <c r="O76" t="s">
        <v>24</v>
      </c>
      <c r="P76" s="3">
        <v>1009650</v>
      </c>
      <c r="Q76" s="3">
        <v>186966</v>
      </c>
      <c r="R76">
        <v>40.679827015999997</v>
      </c>
      <c r="S76">
        <v>-73.908425238999897</v>
      </c>
    </row>
    <row r="77" spans="1:19" x14ac:dyDescent="0.25">
      <c r="A77">
        <v>76</v>
      </c>
      <c r="B77">
        <v>198255460</v>
      </c>
      <c r="C77" s="1">
        <v>43623</v>
      </c>
      <c r="D77" s="2">
        <v>0.74305555555555547</v>
      </c>
      <c r="E77" t="s">
        <v>30</v>
      </c>
      <c r="F77">
        <v>73</v>
      </c>
      <c r="G77">
        <v>0</v>
      </c>
      <c r="I77" t="b">
        <v>0</v>
      </c>
      <c r="J77" t="s">
        <v>31</v>
      </c>
      <c r="K77" t="s">
        <v>20</v>
      </c>
      <c r="L77" t="s">
        <v>21</v>
      </c>
      <c r="M77" t="s">
        <v>19</v>
      </c>
      <c r="N77" t="s">
        <v>20</v>
      </c>
      <c r="O77" t="s">
        <v>21</v>
      </c>
      <c r="P77" s="3">
        <v>1009650</v>
      </c>
      <c r="Q77" s="3">
        <v>186966</v>
      </c>
      <c r="R77">
        <v>40.679827015999997</v>
      </c>
      <c r="S77">
        <v>-73.908425238999897</v>
      </c>
    </row>
    <row r="78" spans="1:19" x14ac:dyDescent="0.25">
      <c r="A78">
        <v>77</v>
      </c>
      <c r="B78">
        <v>198255458</v>
      </c>
      <c r="C78" s="1">
        <v>43623</v>
      </c>
      <c r="D78" s="2">
        <v>0.71388888888888891</v>
      </c>
      <c r="E78" t="s">
        <v>22</v>
      </c>
      <c r="F78">
        <v>23</v>
      </c>
      <c r="G78">
        <v>2</v>
      </c>
      <c r="H78" t="s">
        <v>23</v>
      </c>
      <c r="I78" t="b">
        <v>0</v>
      </c>
      <c r="J78" t="s">
        <v>35</v>
      </c>
      <c r="K78" t="s">
        <v>20</v>
      </c>
      <c r="L78" t="s">
        <v>24</v>
      </c>
      <c r="M78" t="s">
        <v>31</v>
      </c>
      <c r="N78" t="s">
        <v>25</v>
      </c>
      <c r="O78" t="s">
        <v>24</v>
      </c>
      <c r="P78" s="3">
        <v>997920</v>
      </c>
      <c r="Q78" s="3">
        <v>227368</v>
      </c>
      <c r="R78">
        <v>40.790746413999997</v>
      </c>
      <c r="S78">
        <v>-73.950634041999905</v>
      </c>
    </row>
    <row r="79" spans="1:19" x14ac:dyDescent="0.25">
      <c r="A79">
        <v>78</v>
      </c>
      <c r="B79">
        <v>198255457</v>
      </c>
      <c r="C79" s="1">
        <v>43623</v>
      </c>
      <c r="D79" s="2">
        <v>0.4375</v>
      </c>
      <c r="E79" t="s">
        <v>30</v>
      </c>
      <c r="F79">
        <v>75</v>
      </c>
      <c r="G79">
        <v>0</v>
      </c>
      <c r="H79" t="s">
        <v>33</v>
      </c>
      <c r="I79" t="b">
        <v>0</v>
      </c>
      <c r="J79" t="s">
        <v>19</v>
      </c>
      <c r="K79" t="s">
        <v>20</v>
      </c>
      <c r="L79" t="s">
        <v>24</v>
      </c>
      <c r="M79" t="s">
        <v>31</v>
      </c>
      <c r="N79" t="s">
        <v>20</v>
      </c>
      <c r="O79" t="s">
        <v>24</v>
      </c>
      <c r="P79" s="3">
        <v>1020467</v>
      </c>
      <c r="Q79" s="3">
        <v>183148</v>
      </c>
      <c r="R79">
        <v>40.669309826999999</v>
      </c>
      <c r="S79">
        <v>-73.869446596999893</v>
      </c>
    </row>
    <row r="80" spans="1:19" x14ac:dyDescent="0.25">
      <c r="A80">
        <v>79</v>
      </c>
      <c r="B80">
        <v>198171739</v>
      </c>
      <c r="C80" s="1">
        <v>43623</v>
      </c>
      <c r="D80" s="2">
        <v>1.0416666666666666E-2</v>
      </c>
      <c r="E80" t="s">
        <v>28</v>
      </c>
      <c r="F80">
        <v>49</v>
      </c>
      <c r="G80">
        <v>2</v>
      </c>
      <c r="H80" t="s">
        <v>23</v>
      </c>
      <c r="I80" t="b">
        <v>0</v>
      </c>
      <c r="J80" t="s">
        <v>19</v>
      </c>
      <c r="K80" t="s">
        <v>20</v>
      </c>
      <c r="L80" t="s">
        <v>24</v>
      </c>
      <c r="M80" t="s">
        <v>19</v>
      </c>
      <c r="N80" t="s">
        <v>20</v>
      </c>
      <c r="O80" t="s">
        <v>24</v>
      </c>
      <c r="P80" s="3">
        <v>1025619</v>
      </c>
      <c r="Q80" s="3">
        <v>256059</v>
      </c>
      <c r="R80">
        <v>40.869408630999999</v>
      </c>
      <c r="S80">
        <v>-73.850425951999895</v>
      </c>
    </row>
    <row r="81" spans="1:19" x14ac:dyDescent="0.25">
      <c r="A81">
        <v>80</v>
      </c>
      <c r="B81">
        <v>198171739</v>
      </c>
      <c r="C81" s="1">
        <v>43623</v>
      </c>
      <c r="D81" s="2">
        <v>1.0416666666666666E-2</v>
      </c>
      <c r="E81" t="s">
        <v>28</v>
      </c>
      <c r="F81">
        <v>49</v>
      </c>
      <c r="G81">
        <v>2</v>
      </c>
      <c r="H81" t="s">
        <v>23</v>
      </c>
      <c r="I81" t="b">
        <v>1</v>
      </c>
      <c r="J81" t="s">
        <v>19</v>
      </c>
      <c r="K81" t="s">
        <v>20</v>
      </c>
      <c r="L81" t="s">
        <v>24</v>
      </c>
      <c r="M81" t="s">
        <v>19</v>
      </c>
      <c r="N81" t="s">
        <v>20</v>
      </c>
      <c r="O81" t="s">
        <v>24</v>
      </c>
      <c r="P81" s="3">
        <v>1025619</v>
      </c>
      <c r="Q81" s="3">
        <v>256059</v>
      </c>
      <c r="R81">
        <v>40.869408630999999</v>
      </c>
      <c r="S81">
        <v>-73.850425951999895</v>
      </c>
    </row>
    <row r="82" spans="1:19" x14ac:dyDescent="0.25">
      <c r="A82">
        <v>81</v>
      </c>
      <c r="B82">
        <v>198171739</v>
      </c>
      <c r="C82" s="1">
        <v>43623</v>
      </c>
      <c r="D82" s="2">
        <v>1.0416666666666666E-2</v>
      </c>
      <c r="E82" t="s">
        <v>28</v>
      </c>
      <c r="F82">
        <v>49</v>
      </c>
      <c r="G82">
        <v>2</v>
      </c>
      <c r="H82" t="s">
        <v>23</v>
      </c>
      <c r="I82" t="b">
        <v>0</v>
      </c>
      <c r="J82" t="s">
        <v>19</v>
      </c>
      <c r="K82" t="s">
        <v>20</v>
      </c>
      <c r="L82" t="s">
        <v>24</v>
      </c>
      <c r="M82" t="s">
        <v>31</v>
      </c>
      <c r="N82" t="s">
        <v>20</v>
      </c>
      <c r="O82" t="s">
        <v>24</v>
      </c>
      <c r="P82" s="3">
        <v>1025619</v>
      </c>
      <c r="Q82" s="3">
        <v>256059</v>
      </c>
      <c r="R82">
        <v>40.869408630999999</v>
      </c>
      <c r="S82">
        <v>-73.850425951999895</v>
      </c>
    </row>
    <row r="83" spans="1:19" x14ac:dyDescent="0.25">
      <c r="A83">
        <v>82</v>
      </c>
      <c r="B83">
        <v>198171739</v>
      </c>
      <c r="C83" s="1">
        <v>43623</v>
      </c>
      <c r="D83" s="2">
        <v>1.0416666666666666E-2</v>
      </c>
      <c r="E83" t="s">
        <v>28</v>
      </c>
      <c r="F83">
        <v>49</v>
      </c>
      <c r="G83">
        <v>2</v>
      </c>
      <c r="H83" t="s">
        <v>23</v>
      </c>
      <c r="I83" t="b">
        <v>1</v>
      </c>
      <c r="J83" t="s">
        <v>19</v>
      </c>
      <c r="K83" t="s">
        <v>20</v>
      </c>
      <c r="L83" t="s">
        <v>24</v>
      </c>
      <c r="M83" t="s">
        <v>31</v>
      </c>
      <c r="N83" t="s">
        <v>20</v>
      </c>
      <c r="O83" t="s">
        <v>24</v>
      </c>
      <c r="P83" s="3">
        <v>1025619</v>
      </c>
      <c r="Q83" s="3">
        <v>256059</v>
      </c>
      <c r="R83">
        <v>40.869408630999999</v>
      </c>
      <c r="S83">
        <v>-73.850425951999895</v>
      </c>
    </row>
    <row r="84" spans="1:19" x14ac:dyDescent="0.25">
      <c r="A84">
        <v>83</v>
      </c>
      <c r="B84">
        <v>198159775</v>
      </c>
      <c r="C84" s="1">
        <v>43622</v>
      </c>
      <c r="D84" s="2">
        <v>0.72916666666666663</v>
      </c>
      <c r="E84" t="s">
        <v>30</v>
      </c>
      <c r="F84">
        <v>70</v>
      </c>
      <c r="G84">
        <v>0</v>
      </c>
      <c r="I84" t="b">
        <v>0</v>
      </c>
      <c r="J84" t="s">
        <v>27</v>
      </c>
      <c r="K84" t="s">
        <v>20</v>
      </c>
      <c r="L84" t="s">
        <v>24</v>
      </c>
      <c r="M84" t="s">
        <v>27</v>
      </c>
      <c r="N84" t="s">
        <v>20</v>
      </c>
      <c r="O84" t="s">
        <v>24</v>
      </c>
      <c r="P84" s="3">
        <v>998712</v>
      </c>
      <c r="Q84" s="3">
        <v>170677</v>
      </c>
      <c r="R84">
        <v>40.635141912000002</v>
      </c>
      <c r="S84">
        <v>-73.947895610999893</v>
      </c>
    </row>
    <row r="85" spans="1:19" x14ac:dyDescent="0.25">
      <c r="A85">
        <v>84</v>
      </c>
      <c r="B85">
        <v>198159773</v>
      </c>
      <c r="C85" s="1">
        <v>43622</v>
      </c>
      <c r="D85" s="2">
        <v>3.888888888888889E-2</v>
      </c>
      <c r="E85" t="s">
        <v>30</v>
      </c>
      <c r="F85">
        <v>79</v>
      </c>
      <c r="G85">
        <v>2</v>
      </c>
      <c r="H85" t="s">
        <v>23</v>
      </c>
      <c r="I85" t="b">
        <v>0</v>
      </c>
      <c r="J85" t="s">
        <v>19</v>
      </c>
      <c r="K85" t="s">
        <v>20</v>
      </c>
      <c r="L85" t="s">
        <v>24</v>
      </c>
      <c r="M85" t="s">
        <v>19</v>
      </c>
      <c r="N85" t="s">
        <v>20</v>
      </c>
      <c r="O85" t="s">
        <v>24</v>
      </c>
      <c r="P85" s="3">
        <v>998989</v>
      </c>
      <c r="Q85" s="3">
        <v>189991</v>
      </c>
      <c r="R85">
        <v>40.68815412</v>
      </c>
      <c r="S85">
        <v>-73.946855377999896</v>
      </c>
    </row>
    <row r="86" spans="1:19" x14ac:dyDescent="0.25">
      <c r="A86">
        <v>85</v>
      </c>
      <c r="B86">
        <v>198107751</v>
      </c>
      <c r="C86" s="1">
        <v>43621</v>
      </c>
      <c r="D86" s="2">
        <v>0.98472222222222217</v>
      </c>
      <c r="E86" t="s">
        <v>18</v>
      </c>
      <c r="F86">
        <v>105</v>
      </c>
      <c r="G86">
        <v>0</v>
      </c>
      <c r="H86" t="s">
        <v>33</v>
      </c>
      <c r="I86" t="b">
        <v>0</v>
      </c>
      <c r="M86" t="s">
        <v>38</v>
      </c>
      <c r="N86" t="s">
        <v>25</v>
      </c>
      <c r="O86" t="s">
        <v>24</v>
      </c>
      <c r="P86" s="3">
        <v>1053432</v>
      </c>
      <c r="Q86" s="3">
        <v>185858</v>
      </c>
      <c r="R86">
        <v>40.676551918999998</v>
      </c>
      <c r="S86">
        <v>-73.750587217999893</v>
      </c>
    </row>
    <row r="87" spans="1:19" x14ac:dyDescent="0.25">
      <c r="A87">
        <v>86</v>
      </c>
      <c r="B87">
        <v>198107752</v>
      </c>
      <c r="C87" s="1">
        <v>43621</v>
      </c>
      <c r="D87" s="2">
        <v>0.51388888888888895</v>
      </c>
      <c r="E87" t="s">
        <v>28</v>
      </c>
      <c r="F87">
        <v>40</v>
      </c>
      <c r="G87">
        <v>2</v>
      </c>
      <c r="H87" t="s">
        <v>23</v>
      </c>
      <c r="I87" t="b">
        <v>0</v>
      </c>
      <c r="J87" t="s">
        <v>27</v>
      </c>
      <c r="K87" t="s">
        <v>20</v>
      </c>
      <c r="L87" t="s">
        <v>24</v>
      </c>
      <c r="M87" t="s">
        <v>35</v>
      </c>
      <c r="N87" t="s">
        <v>20</v>
      </c>
      <c r="O87" t="s">
        <v>24</v>
      </c>
      <c r="P87" s="3">
        <v>1007373</v>
      </c>
      <c r="Q87" s="3">
        <v>232752</v>
      </c>
      <c r="R87">
        <v>40.805504347000003</v>
      </c>
      <c r="S87">
        <v>-73.916477251999893</v>
      </c>
    </row>
    <row r="88" spans="1:19" x14ac:dyDescent="0.25">
      <c r="A88">
        <v>87</v>
      </c>
      <c r="B88">
        <v>198107752</v>
      </c>
      <c r="C88" s="1">
        <v>43621</v>
      </c>
      <c r="D88" s="2">
        <v>0.51388888888888895</v>
      </c>
      <c r="E88" t="s">
        <v>28</v>
      </c>
      <c r="F88">
        <v>40</v>
      </c>
      <c r="G88">
        <v>2</v>
      </c>
      <c r="H88" t="s">
        <v>23</v>
      </c>
      <c r="I88" t="b">
        <v>0</v>
      </c>
      <c r="J88" t="s">
        <v>19</v>
      </c>
      <c r="K88" t="s">
        <v>20</v>
      </c>
      <c r="L88" t="s">
        <v>24</v>
      </c>
      <c r="M88" t="s">
        <v>35</v>
      </c>
      <c r="N88" t="s">
        <v>20</v>
      </c>
      <c r="O88" t="s">
        <v>24</v>
      </c>
      <c r="P88" s="3">
        <v>1007373</v>
      </c>
      <c r="Q88" s="3">
        <v>232752</v>
      </c>
      <c r="R88">
        <v>40.805504347000003</v>
      </c>
      <c r="S88">
        <v>-73.916477251999893</v>
      </c>
    </row>
    <row r="89" spans="1:19" x14ac:dyDescent="0.25">
      <c r="A89">
        <v>88</v>
      </c>
      <c r="B89">
        <v>198107752</v>
      </c>
      <c r="C89" s="1">
        <v>43621</v>
      </c>
      <c r="D89" s="2">
        <v>0.51388888888888895</v>
      </c>
      <c r="E89" t="s">
        <v>28</v>
      </c>
      <c r="F89">
        <v>40</v>
      </c>
      <c r="G89">
        <v>2</v>
      </c>
      <c r="H89" t="s">
        <v>23</v>
      </c>
      <c r="I89" t="b">
        <v>0</v>
      </c>
      <c r="J89" t="s">
        <v>19</v>
      </c>
      <c r="K89" t="s">
        <v>20</v>
      </c>
      <c r="L89" t="s">
        <v>21</v>
      </c>
      <c r="M89" t="s">
        <v>35</v>
      </c>
      <c r="N89" t="s">
        <v>20</v>
      </c>
      <c r="O89" t="s">
        <v>24</v>
      </c>
      <c r="P89" s="3">
        <v>1007373</v>
      </c>
      <c r="Q89" s="3">
        <v>232752</v>
      </c>
      <c r="R89">
        <v>40.805504347000003</v>
      </c>
      <c r="S89">
        <v>-73.916477251999893</v>
      </c>
    </row>
    <row r="90" spans="1:19" x14ac:dyDescent="0.25">
      <c r="A90">
        <v>89</v>
      </c>
      <c r="B90">
        <v>198052649</v>
      </c>
      <c r="C90" s="1">
        <v>43620</v>
      </c>
      <c r="D90" s="2">
        <v>0.95138888888888884</v>
      </c>
      <c r="E90" t="s">
        <v>30</v>
      </c>
      <c r="F90">
        <v>88</v>
      </c>
      <c r="G90">
        <v>2</v>
      </c>
      <c r="H90" t="s">
        <v>23</v>
      </c>
      <c r="I90" t="b">
        <v>0</v>
      </c>
      <c r="J90" t="s">
        <v>35</v>
      </c>
      <c r="K90" t="s">
        <v>20</v>
      </c>
      <c r="L90" t="s">
        <v>24</v>
      </c>
      <c r="M90" t="s">
        <v>27</v>
      </c>
      <c r="N90" t="s">
        <v>20</v>
      </c>
      <c r="O90" t="s">
        <v>24</v>
      </c>
      <c r="P90" s="3">
        <v>990007</v>
      </c>
      <c r="Q90" s="3">
        <v>192515</v>
      </c>
      <c r="R90">
        <v>40.695092316999997</v>
      </c>
      <c r="S90">
        <v>-73.979240625000003</v>
      </c>
    </row>
    <row r="91" spans="1:19" x14ac:dyDescent="0.25">
      <c r="A91">
        <v>90</v>
      </c>
      <c r="B91">
        <v>198052648</v>
      </c>
      <c r="C91" s="1">
        <v>43620</v>
      </c>
      <c r="D91" s="2">
        <v>0.83194444444444438</v>
      </c>
      <c r="E91" t="s">
        <v>28</v>
      </c>
      <c r="F91">
        <v>52</v>
      </c>
      <c r="G91">
        <v>0</v>
      </c>
      <c r="I91" t="b">
        <v>0</v>
      </c>
      <c r="M91" t="s">
        <v>19</v>
      </c>
      <c r="N91" t="s">
        <v>20</v>
      </c>
      <c r="O91" t="s">
        <v>21</v>
      </c>
      <c r="P91" s="3">
        <v>1011095</v>
      </c>
      <c r="Q91" s="3">
        <v>253282</v>
      </c>
      <c r="R91">
        <v>40.861842729999999</v>
      </c>
      <c r="S91">
        <v>-73.902950608999902</v>
      </c>
    </row>
    <row r="92" spans="1:19" x14ac:dyDescent="0.25">
      <c r="A92">
        <v>91</v>
      </c>
      <c r="B92">
        <v>198052647</v>
      </c>
      <c r="C92" s="1">
        <v>43620</v>
      </c>
      <c r="D92" s="2">
        <v>0.8305555555555556</v>
      </c>
      <c r="E92" t="s">
        <v>30</v>
      </c>
      <c r="F92">
        <v>90</v>
      </c>
      <c r="G92">
        <v>2</v>
      </c>
      <c r="H92" t="s">
        <v>23</v>
      </c>
      <c r="I92" t="b">
        <v>0</v>
      </c>
      <c r="J92" t="s">
        <v>27</v>
      </c>
      <c r="K92" t="s">
        <v>20</v>
      </c>
      <c r="L92" t="s">
        <v>24</v>
      </c>
      <c r="M92" t="s">
        <v>35</v>
      </c>
      <c r="N92" t="s">
        <v>25</v>
      </c>
      <c r="O92" t="s">
        <v>24</v>
      </c>
      <c r="P92" s="3">
        <v>1001414</v>
      </c>
      <c r="Q92" s="3">
        <v>195664</v>
      </c>
      <c r="R92">
        <v>40.703720816999997</v>
      </c>
      <c r="S92">
        <v>-73.938096830999896</v>
      </c>
    </row>
    <row r="93" spans="1:19" x14ac:dyDescent="0.25">
      <c r="A93">
        <v>92</v>
      </c>
      <c r="B93">
        <v>198055667</v>
      </c>
      <c r="C93" s="1">
        <v>43620</v>
      </c>
      <c r="D93" s="2">
        <v>8.3333333333333329E-2</v>
      </c>
      <c r="E93" t="s">
        <v>28</v>
      </c>
      <c r="F93">
        <v>52</v>
      </c>
      <c r="G93">
        <v>0</v>
      </c>
      <c r="I93" t="b">
        <v>0</v>
      </c>
      <c r="M93" t="s">
        <v>19</v>
      </c>
      <c r="N93" t="s">
        <v>25</v>
      </c>
      <c r="O93" t="s">
        <v>21</v>
      </c>
      <c r="P93" s="3">
        <v>1013735</v>
      </c>
      <c r="Q93" s="3">
        <v>255974</v>
      </c>
      <c r="R93">
        <v>40.869223026999997</v>
      </c>
      <c r="S93">
        <v>-73.893394566999902</v>
      </c>
    </row>
    <row r="94" spans="1:19" x14ac:dyDescent="0.25">
      <c r="A94">
        <v>93</v>
      </c>
      <c r="B94">
        <v>197997726</v>
      </c>
      <c r="C94" s="1">
        <v>43619</v>
      </c>
      <c r="D94" s="2">
        <v>0.96180555555555547</v>
      </c>
      <c r="E94" t="s">
        <v>28</v>
      </c>
      <c r="F94">
        <v>46</v>
      </c>
      <c r="G94">
        <v>0</v>
      </c>
      <c r="H94" t="s">
        <v>29</v>
      </c>
      <c r="I94" t="b">
        <v>0</v>
      </c>
      <c r="M94" t="s">
        <v>27</v>
      </c>
      <c r="N94" t="s">
        <v>20</v>
      </c>
      <c r="O94" t="s">
        <v>21</v>
      </c>
      <c r="P94" s="3">
        <v>1013293</v>
      </c>
      <c r="Q94" s="3">
        <v>252852</v>
      </c>
      <c r="R94">
        <v>40.860655553000001</v>
      </c>
      <c r="S94">
        <v>-73.895006203999898</v>
      </c>
    </row>
    <row r="95" spans="1:19" x14ac:dyDescent="0.25">
      <c r="A95">
        <v>94</v>
      </c>
      <c r="B95">
        <v>197997725</v>
      </c>
      <c r="C95" s="1">
        <v>43619</v>
      </c>
      <c r="D95" s="2">
        <v>0.29652777777777778</v>
      </c>
      <c r="E95" t="s">
        <v>30</v>
      </c>
      <c r="F95">
        <v>75</v>
      </c>
      <c r="G95">
        <v>2</v>
      </c>
      <c r="H95" t="s">
        <v>23</v>
      </c>
      <c r="I95" t="b">
        <v>0</v>
      </c>
      <c r="J95" t="s">
        <v>19</v>
      </c>
      <c r="K95" t="s">
        <v>20</v>
      </c>
      <c r="L95" t="s">
        <v>24</v>
      </c>
      <c r="M95" t="s">
        <v>27</v>
      </c>
      <c r="N95" t="s">
        <v>20</v>
      </c>
      <c r="O95" t="s">
        <v>24</v>
      </c>
      <c r="P95" s="3">
        <v>1016409</v>
      </c>
      <c r="Q95" s="3">
        <v>178125</v>
      </c>
      <c r="R95">
        <v>40.655538481999997</v>
      </c>
      <c r="S95">
        <v>-73.884098792999893</v>
      </c>
    </row>
    <row r="96" spans="1:19" x14ac:dyDescent="0.25">
      <c r="A96">
        <v>95</v>
      </c>
      <c r="B96">
        <v>197953468</v>
      </c>
      <c r="C96" s="1">
        <v>43618</v>
      </c>
      <c r="D96" s="2">
        <v>0.92708333333333337</v>
      </c>
      <c r="E96" t="s">
        <v>30</v>
      </c>
      <c r="F96">
        <v>75</v>
      </c>
      <c r="G96">
        <v>0</v>
      </c>
      <c r="I96" t="b">
        <v>1</v>
      </c>
      <c r="M96" t="s">
        <v>19</v>
      </c>
      <c r="N96" t="s">
        <v>20</v>
      </c>
      <c r="O96" t="s">
        <v>24</v>
      </c>
      <c r="P96" s="3">
        <v>1021396</v>
      </c>
      <c r="Q96" s="3">
        <v>183855</v>
      </c>
      <c r="R96">
        <v>40.671246533999998</v>
      </c>
      <c r="S96">
        <v>-73.866093852999896</v>
      </c>
    </row>
    <row r="97" spans="1:19" x14ac:dyDescent="0.25">
      <c r="A97">
        <v>96</v>
      </c>
      <c r="B97">
        <v>197953470</v>
      </c>
      <c r="C97" s="1">
        <v>43618</v>
      </c>
      <c r="D97" s="2">
        <v>8.0555555555555561E-2</v>
      </c>
      <c r="E97" t="s">
        <v>28</v>
      </c>
      <c r="F97">
        <v>41</v>
      </c>
      <c r="G97">
        <v>0</v>
      </c>
      <c r="I97" t="b">
        <v>0</v>
      </c>
      <c r="J97" t="s">
        <v>27</v>
      </c>
      <c r="K97" t="s">
        <v>20</v>
      </c>
      <c r="L97" t="s">
        <v>21</v>
      </c>
      <c r="M97" t="s">
        <v>27</v>
      </c>
      <c r="N97" t="s">
        <v>20</v>
      </c>
      <c r="O97" t="s">
        <v>21</v>
      </c>
      <c r="P97" s="3">
        <v>1011153</v>
      </c>
      <c r="Q97" s="3">
        <v>235312</v>
      </c>
      <c r="R97">
        <v>40.812520134000003</v>
      </c>
      <c r="S97">
        <v>-73.902813001999903</v>
      </c>
    </row>
    <row r="98" spans="1:19" x14ac:dyDescent="0.25">
      <c r="A98">
        <v>97</v>
      </c>
      <c r="B98">
        <v>197953469</v>
      </c>
      <c r="C98" s="1">
        <v>43617</v>
      </c>
      <c r="D98" s="2">
        <v>0.96597222222222223</v>
      </c>
      <c r="E98" t="s">
        <v>30</v>
      </c>
      <c r="F98">
        <v>75</v>
      </c>
      <c r="G98">
        <v>0</v>
      </c>
      <c r="H98" t="s">
        <v>41</v>
      </c>
      <c r="I98" t="b">
        <v>0</v>
      </c>
      <c r="J98" t="s">
        <v>31</v>
      </c>
      <c r="K98" t="s">
        <v>20</v>
      </c>
      <c r="L98" t="s">
        <v>21</v>
      </c>
      <c r="M98" t="s">
        <v>19</v>
      </c>
      <c r="N98" t="s">
        <v>20</v>
      </c>
      <c r="O98" t="s">
        <v>21</v>
      </c>
      <c r="P98" s="3">
        <v>1012920</v>
      </c>
      <c r="Q98" s="3">
        <v>183086</v>
      </c>
      <c r="R98">
        <v>40.669167307000002</v>
      </c>
      <c r="S98">
        <v>-73.896652216999897</v>
      </c>
    </row>
    <row r="99" spans="1:19" x14ac:dyDescent="0.25">
      <c r="A99">
        <v>98</v>
      </c>
      <c r="B99">
        <v>197953465</v>
      </c>
      <c r="C99" s="1">
        <v>43617</v>
      </c>
      <c r="D99" s="2">
        <v>0.93055555555555547</v>
      </c>
      <c r="E99" t="s">
        <v>30</v>
      </c>
      <c r="F99">
        <v>71</v>
      </c>
      <c r="G99">
        <v>0</v>
      </c>
      <c r="I99" t="b">
        <v>0</v>
      </c>
      <c r="M99" t="s">
        <v>27</v>
      </c>
      <c r="N99" t="s">
        <v>20</v>
      </c>
      <c r="O99" t="s">
        <v>24</v>
      </c>
      <c r="P99" s="3">
        <v>1003286</v>
      </c>
      <c r="Q99" s="3">
        <v>181971</v>
      </c>
      <c r="R99">
        <v>40.666132836000003</v>
      </c>
      <c r="S99">
        <v>-73.931383859999897</v>
      </c>
    </row>
    <row r="100" spans="1:19" x14ac:dyDescent="0.25">
      <c r="A100">
        <v>99</v>
      </c>
      <c r="B100">
        <v>197953467</v>
      </c>
      <c r="C100" s="1">
        <v>43617</v>
      </c>
      <c r="D100" s="2">
        <v>0.92499999999999993</v>
      </c>
      <c r="E100" t="s">
        <v>28</v>
      </c>
      <c r="F100">
        <v>41</v>
      </c>
      <c r="G100">
        <v>0</v>
      </c>
      <c r="I100" t="b">
        <v>0</v>
      </c>
      <c r="J100" t="s">
        <v>27</v>
      </c>
      <c r="K100" t="s">
        <v>20</v>
      </c>
      <c r="L100" t="s">
        <v>24</v>
      </c>
      <c r="M100" t="s">
        <v>35</v>
      </c>
      <c r="N100" t="s">
        <v>20</v>
      </c>
      <c r="O100" t="s">
        <v>24</v>
      </c>
      <c r="P100" s="3">
        <v>1015287</v>
      </c>
      <c r="Q100" s="3">
        <v>235984</v>
      </c>
      <c r="R100">
        <v>40.814351029000001</v>
      </c>
      <c r="S100">
        <v>-73.887875624999893</v>
      </c>
    </row>
    <row r="101" spans="1:19" x14ac:dyDescent="0.25">
      <c r="A101">
        <v>100</v>
      </c>
      <c r="B101">
        <v>197953467</v>
      </c>
      <c r="C101" s="1">
        <v>43617</v>
      </c>
      <c r="D101" s="2">
        <v>0.92499999999999993</v>
      </c>
      <c r="E101" t="s">
        <v>28</v>
      </c>
      <c r="F101">
        <v>41</v>
      </c>
      <c r="G101">
        <v>0</v>
      </c>
      <c r="I101" t="b">
        <v>0</v>
      </c>
      <c r="J101" t="s">
        <v>35</v>
      </c>
      <c r="K101" t="s">
        <v>20</v>
      </c>
      <c r="L101" t="s">
        <v>24</v>
      </c>
      <c r="M101" t="s">
        <v>35</v>
      </c>
      <c r="N101" t="s">
        <v>20</v>
      </c>
      <c r="O101" t="s">
        <v>24</v>
      </c>
      <c r="P101" s="3">
        <v>1015287</v>
      </c>
      <c r="Q101" s="3">
        <v>235984</v>
      </c>
      <c r="R101">
        <v>40.814351029000001</v>
      </c>
      <c r="S101">
        <v>-73.887875624999893</v>
      </c>
    </row>
    <row r="102" spans="1:19" x14ac:dyDescent="0.25">
      <c r="A102">
        <v>101</v>
      </c>
      <c r="B102">
        <v>197953466</v>
      </c>
      <c r="C102" s="1">
        <v>43617</v>
      </c>
      <c r="D102" s="2">
        <v>0.89236111111111116</v>
      </c>
      <c r="E102" t="s">
        <v>28</v>
      </c>
      <c r="F102">
        <v>42</v>
      </c>
      <c r="G102">
        <v>2</v>
      </c>
      <c r="H102" t="s">
        <v>23</v>
      </c>
      <c r="I102" t="b">
        <v>0</v>
      </c>
      <c r="M102" t="s">
        <v>19</v>
      </c>
      <c r="N102" t="s">
        <v>20</v>
      </c>
      <c r="O102" t="s">
        <v>24</v>
      </c>
      <c r="P102" s="3">
        <v>1010706</v>
      </c>
      <c r="Q102" s="3">
        <v>243782</v>
      </c>
      <c r="R102">
        <v>40.835769221</v>
      </c>
      <c r="S102">
        <v>-73.904394415999903</v>
      </c>
    </row>
    <row r="103" spans="1:19" x14ac:dyDescent="0.25">
      <c r="A103">
        <v>102</v>
      </c>
      <c r="B103">
        <v>197953462</v>
      </c>
      <c r="C103" s="1">
        <v>43617</v>
      </c>
      <c r="D103" s="2">
        <v>0.59305555555555556</v>
      </c>
      <c r="E103" t="s">
        <v>18</v>
      </c>
      <c r="F103">
        <v>101</v>
      </c>
      <c r="G103">
        <v>0</v>
      </c>
      <c r="I103" t="b">
        <v>0</v>
      </c>
      <c r="J103" t="s">
        <v>27</v>
      </c>
      <c r="K103" t="s">
        <v>20</v>
      </c>
      <c r="L103" t="s">
        <v>24</v>
      </c>
      <c r="M103" t="s">
        <v>31</v>
      </c>
      <c r="N103" t="s">
        <v>25</v>
      </c>
      <c r="O103" t="s">
        <v>32</v>
      </c>
      <c r="P103" s="3">
        <v>1052809</v>
      </c>
      <c r="Q103" s="3">
        <v>159159</v>
      </c>
      <c r="R103">
        <v>40.603274007000003</v>
      </c>
      <c r="S103">
        <v>-73.753104532999899</v>
      </c>
    </row>
    <row r="104" spans="1:19" x14ac:dyDescent="0.25">
      <c r="A104">
        <v>103</v>
      </c>
      <c r="B104">
        <v>197953462</v>
      </c>
      <c r="C104" s="1">
        <v>43617</v>
      </c>
      <c r="D104" s="2">
        <v>0.59305555555555556</v>
      </c>
      <c r="E104" t="s">
        <v>18</v>
      </c>
      <c r="F104">
        <v>101</v>
      </c>
      <c r="G104">
        <v>0</v>
      </c>
      <c r="I104" t="b">
        <v>0</v>
      </c>
      <c r="J104" t="s">
        <v>27</v>
      </c>
      <c r="K104" t="s">
        <v>20</v>
      </c>
      <c r="L104" t="s">
        <v>24</v>
      </c>
      <c r="M104" t="s">
        <v>19</v>
      </c>
      <c r="N104" t="s">
        <v>20</v>
      </c>
      <c r="O104" t="s">
        <v>24</v>
      </c>
      <c r="P104" s="3">
        <v>1052809</v>
      </c>
      <c r="Q104" s="3">
        <v>159159</v>
      </c>
      <c r="R104">
        <v>40.603274007000003</v>
      </c>
      <c r="S104">
        <v>-73.753104532999899</v>
      </c>
    </row>
    <row r="105" spans="1:19" x14ac:dyDescent="0.25">
      <c r="A105">
        <v>104</v>
      </c>
      <c r="B105">
        <v>197953471</v>
      </c>
      <c r="C105" s="1">
        <v>43617</v>
      </c>
      <c r="D105" s="2">
        <v>0.57291666666666663</v>
      </c>
      <c r="E105" t="s">
        <v>30</v>
      </c>
      <c r="F105">
        <v>77</v>
      </c>
      <c r="G105">
        <v>0</v>
      </c>
      <c r="I105" t="b">
        <v>0</v>
      </c>
      <c r="J105" t="s">
        <v>27</v>
      </c>
      <c r="K105" t="s">
        <v>20</v>
      </c>
      <c r="L105" t="s">
        <v>24</v>
      </c>
      <c r="M105" t="s">
        <v>27</v>
      </c>
      <c r="N105" t="s">
        <v>20</v>
      </c>
      <c r="O105" t="s">
        <v>24</v>
      </c>
      <c r="P105" s="3">
        <v>996216</v>
      </c>
      <c r="Q105" s="3">
        <v>184738</v>
      </c>
      <c r="R105">
        <v>40.673740010000003</v>
      </c>
      <c r="S105">
        <v>-73.956863620999897</v>
      </c>
    </row>
    <row r="106" spans="1:19" x14ac:dyDescent="0.25">
      <c r="A106">
        <v>105</v>
      </c>
      <c r="B106">
        <v>197953471</v>
      </c>
      <c r="C106" s="1">
        <v>43617</v>
      </c>
      <c r="D106" s="2">
        <v>0.57291666666666663</v>
      </c>
      <c r="E106" t="s">
        <v>30</v>
      </c>
      <c r="F106">
        <v>77</v>
      </c>
      <c r="G106">
        <v>0</v>
      </c>
      <c r="I106" t="b">
        <v>0</v>
      </c>
      <c r="J106" t="s">
        <v>35</v>
      </c>
      <c r="K106" t="s">
        <v>20</v>
      </c>
      <c r="L106" t="s">
        <v>24</v>
      </c>
      <c r="M106" t="s">
        <v>27</v>
      </c>
      <c r="N106" t="s">
        <v>20</v>
      </c>
      <c r="O106" t="s">
        <v>24</v>
      </c>
      <c r="P106" s="3">
        <v>996216</v>
      </c>
      <c r="Q106" s="3">
        <v>184738</v>
      </c>
      <c r="R106">
        <v>40.673740010000003</v>
      </c>
      <c r="S106">
        <v>-73.956863620999897</v>
      </c>
    </row>
    <row r="107" spans="1:19" x14ac:dyDescent="0.25">
      <c r="A107">
        <v>106</v>
      </c>
      <c r="B107">
        <v>197953464</v>
      </c>
      <c r="C107" s="1">
        <v>43617</v>
      </c>
      <c r="D107" s="2">
        <v>0.19930555555555554</v>
      </c>
      <c r="E107" t="s">
        <v>30</v>
      </c>
      <c r="F107">
        <v>73</v>
      </c>
      <c r="G107">
        <v>0</v>
      </c>
      <c r="I107" t="b">
        <v>1</v>
      </c>
      <c r="J107" t="s">
        <v>27</v>
      </c>
      <c r="K107" t="s">
        <v>20</v>
      </c>
      <c r="L107" t="s">
        <v>24</v>
      </c>
      <c r="M107" t="s">
        <v>19</v>
      </c>
      <c r="N107" t="s">
        <v>20</v>
      </c>
      <c r="O107" t="s">
        <v>24</v>
      </c>
      <c r="P107" s="3">
        <v>1008382</v>
      </c>
      <c r="Q107" s="3">
        <v>187866</v>
      </c>
      <c r="R107">
        <v>40.682300857999998</v>
      </c>
      <c r="S107">
        <v>-73.912993612999898</v>
      </c>
    </row>
    <row r="108" spans="1:19" x14ac:dyDescent="0.25">
      <c r="A108">
        <v>107</v>
      </c>
      <c r="B108">
        <v>197953463</v>
      </c>
      <c r="C108" s="1">
        <v>43616</v>
      </c>
      <c r="D108" s="2">
        <v>0.66319444444444442</v>
      </c>
      <c r="E108" t="s">
        <v>30</v>
      </c>
      <c r="F108">
        <v>79</v>
      </c>
      <c r="G108">
        <v>0</v>
      </c>
      <c r="I108" t="b">
        <v>0</v>
      </c>
      <c r="J108" t="s">
        <v>19</v>
      </c>
      <c r="K108" t="s">
        <v>20</v>
      </c>
      <c r="L108" t="s">
        <v>36</v>
      </c>
      <c r="M108" t="s">
        <v>19</v>
      </c>
      <c r="N108" t="s">
        <v>20</v>
      </c>
      <c r="O108" t="s">
        <v>24</v>
      </c>
      <c r="P108" s="3">
        <v>1001329</v>
      </c>
      <c r="Q108" s="3">
        <v>187143</v>
      </c>
      <c r="R108">
        <v>40.680332804999999</v>
      </c>
      <c r="S108">
        <v>-73.938424998999906</v>
      </c>
    </row>
    <row r="109" spans="1:19" x14ac:dyDescent="0.25">
      <c r="A109">
        <v>108</v>
      </c>
      <c r="B109">
        <v>197850804</v>
      </c>
      <c r="C109" s="1">
        <v>43615</v>
      </c>
      <c r="D109" s="2">
        <v>0.23263888888888887</v>
      </c>
      <c r="E109" t="s">
        <v>28</v>
      </c>
      <c r="F109">
        <v>46</v>
      </c>
      <c r="G109">
        <v>0</v>
      </c>
      <c r="I109" t="b">
        <v>0</v>
      </c>
      <c r="J109" t="s">
        <v>19</v>
      </c>
      <c r="K109" t="s">
        <v>20</v>
      </c>
      <c r="L109" t="s">
        <v>21</v>
      </c>
      <c r="M109" t="s">
        <v>19</v>
      </c>
      <c r="N109" t="s">
        <v>20</v>
      </c>
      <c r="O109" t="s">
        <v>36</v>
      </c>
      <c r="P109" s="3">
        <v>1008550</v>
      </c>
      <c r="Q109" s="3">
        <v>248223</v>
      </c>
      <c r="R109">
        <v>40.847964660000002</v>
      </c>
      <c r="S109">
        <v>-73.912169699999893</v>
      </c>
    </row>
    <row r="110" spans="1:19" x14ac:dyDescent="0.25">
      <c r="A110">
        <v>109</v>
      </c>
      <c r="B110">
        <v>197850586</v>
      </c>
      <c r="C110" s="1">
        <v>43615</v>
      </c>
      <c r="D110" s="2">
        <v>0.18958333333333333</v>
      </c>
      <c r="E110" t="s">
        <v>30</v>
      </c>
      <c r="F110">
        <v>67</v>
      </c>
      <c r="G110">
        <v>0</v>
      </c>
      <c r="I110" t="b">
        <v>0</v>
      </c>
      <c r="M110" t="s">
        <v>19</v>
      </c>
      <c r="N110" t="s">
        <v>20</v>
      </c>
      <c r="O110" t="s">
        <v>24</v>
      </c>
      <c r="P110" s="3">
        <v>1005192</v>
      </c>
      <c r="Q110" s="3">
        <v>176639</v>
      </c>
      <c r="R110">
        <v>40.651493367999997</v>
      </c>
      <c r="S110">
        <v>-73.924530011999906</v>
      </c>
    </row>
    <row r="111" spans="1:19" x14ac:dyDescent="0.25">
      <c r="A111">
        <v>110</v>
      </c>
      <c r="B111">
        <v>197801426</v>
      </c>
      <c r="C111" s="1">
        <v>43614</v>
      </c>
      <c r="D111" s="2">
        <v>0.42708333333333331</v>
      </c>
      <c r="E111" t="s">
        <v>30</v>
      </c>
      <c r="F111">
        <v>60</v>
      </c>
      <c r="G111">
        <v>0</v>
      </c>
      <c r="I111" t="b">
        <v>0</v>
      </c>
      <c r="J111" t="s">
        <v>27</v>
      </c>
      <c r="K111" t="s">
        <v>20</v>
      </c>
      <c r="L111" t="s">
        <v>24</v>
      </c>
      <c r="M111" t="s">
        <v>27</v>
      </c>
      <c r="N111" t="s">
        <v>20</v>
      </c>
      <c r="O111" t="s">
        <v>24</v>
      </c>
      <c r="P111" s="3">
        <v>988806</v>
      </c>
      <c r="Q111" s="3">
        <v>153480</v>
      </c>
      <c r="R111">
        <v>40.587950311999997</v>
      </c>
      <c r="S111">
        <v>-73.983598008999905</v>
      </c>
    </row>
    <row r="112" spans="1:19" x14ac:dyDescent="0.25">
      <c r="A112">
        <v>111</v>
      </c>
      <c r="B112">
        <v>197700945</v>
      </c>
      <c r="C112" s="1">
        <v>43613</v>
      </c>
      <c r="D112" s="2">
        <v>0.17708333333333334</v>
      </c>
      <c r="E112" t="s">
        <v>30</v>
      </c>
      <c r="F112">
        <v>75</v>
      </c>
      <c r="G112">
        <v>0</v>
      </c>
      <c r="I112" t="b">
        <v>0</v>
      </c>
      <c r="M112" t="s">
        <v>19</v>
      </c>
      <c r="N112" t="s">
        <v>20</v>
      </c>
      <c r="O112" t="s">
        <v>24</v>
      </c>
      <c r="P112" s="3">
        <v>1017589</v>
      </c>
      <c r="Q112" s="3">
        <v>180904</v>
      </c>
      <c r="R112">
        <v>40.663161856000002</v>
      </c>
      <c r="S112">
        <v>-73.879832279999903</v>
      </c>
    </row>
    <row r="113" spans="1:19" x14ac:dyDescent="0.25">
      <c r="A113">
        <v>112</v>
      </c>
      <c r="B113">
        <v>197706724</v>
      </c>
      <c r="C113" s="1">
        <v>43613</v>
      </c>
      <c r="D113" s="2">
        <v>0.13194444444444445</v>
      </c>
      <c r="E113" t="s">
        <v>28</v>
      </c>
      <c r="F113">
        <v>40</v>
      </c>
      <c r="G113">
        <v>2</v>
      </c>
      <c r="H113" t="s">
        <v>23</v>
      </c>
      <c r="I113" t="b">
        <v>0</v>
      </c>
      <c r="J113" t="s">
        <v>19</v>
      </c>
      <c r="K113" t="s">
        <v>20</v>
      </c>
      <c r="L113" t="s">
        <v>36</v>
      </c>
      <c r="M113" t="s">
        <v>19</v>
      </c>
      <c r="N113" t="s">
        <v>20</v>
      </c>
      <c r="O113" t="s">
        <v>36</v>
      </c>
      <c r="P113" s="3">
        <v>1006699</v>
      </c>
      <c r="Q113" s="3">
        <v>233128</v>
      </c>
      <c r="R113">
        <v>40.806538101000001</v>
      </c>
      <c r="S113">
        <v>-73.918910596000003</v>
      </c>
    </row>
    <row r="114" spans="1:19" x14ac:dyDescent="0.25">
      <c r="A114">
        <v>113</v>
      </c>
      <c r="B114">
        <v>197700947</v>
      </c>
      <c r="C114" s="1">
        <v>43613</v>
      </c>
      <c r="D114" s="2">
        <v>0.1125</v>
      </c>
      <c r="E114" t="s">
        <v>22</v>
      </c>
      <c r="F114">
        <v>32</v>
      </c>
      <c r="G114">
        <v>0</v>
      </c>
      <c r="I114" t="b">
        <v>0</v>
      </c>
      <c r="M114" t="s">
        <v>19</v>
      </c>
      <c r="N114" t="s">
        <v>20</v>
      </c>
      <c r="O114" t="s">
        <v>24</v>
      </c>
      <c r="P114" s="3">
        <v>1001900</v>
      </c>
      <c r="Q114" s="3">
        <v>238191</v>
      </c>
      <c r="R114">
        <v>40.820445511999999</v>
      </c>
      <c r="S114">
        <v>-73.936232346999901</v>
      </c>
    </row>
    <row r="115" spans="1:19" x14ac:dyDescent="0.25">
      <c r="A115">
        <v>114</v>
      </c>
      <c r="B115">
        <v>197700946</v>
      </c>
      <c r="C115" s="1">
        <v>43613</v>
      </c>
      <c r="D115" s="2">
        <v>7.6388888888888895E-2</v>
      </c>
      <c r="E115" t="s">
        <v>22</v>
      </c>
      <c r="F115">
        <v>23</v>
      </c>
      <c r="G115">
        <v>2</v>
      </c>
      <c r="H115" t="s">
        <v>23</v>
      </c>
      <c r="I115" t="b">
        <v>0</v>
      </c>
      <c r="J115" t="s">
        <v>19</v>
      </c>
      <c r="K115" t="s">
        <v>20</v>
      </c>
      <c r="L115" t="s">
        <v>24</v>
      </c>
      <c r="M115" t="s">
        <v>19</v>
      </c>
      <c r="N115" t="s">
        <v>20</v>
      </c>
      <c r="O115" t="s">
        <v>24</v>
      </c>
      <c r="P115" s="3">
        <v>1000102</v>
      </c>
      <c r="Q115" s="3">
        <v>229680</v>
      </c>
      <c r="R115">
        <v>40.797088584000001</v>
      </c>
      <c r="S115">
        <v>-73.9427485799999</v>
      </c>
    </row>
    <row r="116" spans="1:19" x14ac:dyDescent="0.25">
      <c r="A116">
        <v>115</v>
      </c>
      <c r="B116">
        <v>197700944</v>
      </c>
      <c r="C116" s="1">
        <v>43613</v>
      </c>
      <c r="D116" s="2">
        <v>5.5555555555555552E-2</v>
      </c>
      <c r="E116" t="s">
        <v>30</v>
      </c>
      <c r="F116">
        <v>69</v>
      </c>
      <c r="G116">
        <v>0</v>
      </c>
      <c r="I116" t="b">
        <v>0</v>
      </c>
      <c r="M116" t="s">
        <v>27</v>
      </c>
      <c r="N116" t="s">
        <v>20</v>
      </c>
      <c r="O116" t="s">
        <v>24</v>
      </c>
      <c r="P116" s="3">
        <v>1014401</v>
      </c>
      <c r="Q116" s="3">
        <v>169812</v>
      </c>
      <c r="R116">
        <v>40.632728164</v>
      </c>
      <c r="S116">
        <v>-73.891372869999898</v>
      </c>
    </row>
    <row r="117" spans="1:19" x14ac:dyDescent="0.25">
      <c r="A117">
        <v>116</v>
      </c>
      <c r="B117">
        <v>197692916</v>
      </c>
      <c r="C117" s="1">
        <v>43612</v>
      </c>
      <c r="D117" s="2">
        <v>0.98055555555555562</v>
      </c>
      <c r="E117" t="s">
        <v>28</v>
      </c>
      <c r="F117">
        <v>42</v>
      </c>
      <c r="G117">
        <v>0</v>
      </c>
      <c r="I117" t="b">
        <v>1</v>
      </c>
      <c r="J117" t="s">
        <v>27</v>
      </c>
      <c r="K117" t="s">
        <v>20</v>
      </c>
      <c r="L117" t="s">
        <v>24</v>
      </c>
      <c r="M117" t="s">
        <v>27</v>
      </c>
      <c r="N117" t="s">
        <v>20</v>
      </c>
      <c r="O117" t="s">
        <v>24</v>
      </c>
      <c r="P117" s="3">
        <v>1013407</v>
      </c>
      <c r="Q117" s="3">
        <v>243571</v>
      </c>
      <c r="R117">
        <v>40.835181583000001</v>
      </c>
      <c r="S117">
        <v>-73.894634432999894</v>
      </c>
    </row>
    <row r="118" spans="1:19" x14ac:dyDescent="0.25">
      <c r="A118">
        <v>117</v>
      </c>
      <c r="B118">
        <v>197692916</v>
      </c>
      <c r="C118" s="1">
        <v>43612</v>
      </c>
      <c r="D118" s="2">
        <v>0.98055555555555562</v>
      </c>
      <c r="E118" t="s">
        <v>28</v>
      </c>
      <c r="F118">
        <v>42</v>
      </c>
      <c r="G118">
        <v>0</v>
      </c>
      <c r="I118" t="b">
        <v>1</v>
      </c>
      <c r="J118" t="s">
        <v>35</v>
      </c>
      <c r="K118" t="s">
        <v>20</v>
      </c>
      <c r="L118" t="s">
        <v>24</v>
      </c>
      <c r="M118" t="s">
        <v>27</v>
      </c>
      <c r="N118" t="s">
        <v>20</v>
      </c>
      <c r="O118" t="s">
        <v>24</v>
      </c>
      <c r="P118" s="3">
        <v>1013407</v>
      </c>
      <c r="Q118" s="3">
        <v>243571</v>
      </c>
      <c r="R118">
        <v>40.835181583000001</v>
      </c>
      <c r="S118">
        <v>-73.894634432999894</v>
      </c>
    </row>
    <row r="119" spans="1:19" x14ac:dyDescent="0.25">
      <c r="A119">
        <v>118</v>
      </c>
      <c r="B119">
        <v>197706725</v>
      </c>
      <c r="C119" s="1">
        <v>43612</v>
      </c>
      <c r="D119" s="2">
        <v>0.95833333333333337</v>
      </c>
      <c r="E119" t="s">
        <v>18</v>
      </c>
      <c r="F119">
        <v>107</v>
      </c>
      <c r="G119">
        <v>2</v>
      </c>
      <c r="H119" t="s">
        <v>23</v>
      </c>
      <c r="I119" t="b">
        <v>0</v>
      </c>
      <c r="M119" t="s">
        <v>19</v>
      </c>
      <c r="N119" t="s">
        <v>20</v>
      </c>
      <c r="O119" t="s">
        <v>24</v>
      </c>
      <c r="P119" s="3">
        <v>1036732</v>
      </c>
      <c r="Q119" s="3">
        <v>207396</v>
      </c>
      <c r="R119">
        <v>40.735783278</v>
      </c>
      <c r="S119">
        <v>-73.810625802999894</v>
      </c>
    </row>
    <row r="120" spans="1:19" x14ac:dyDescent="0.25">
      <c r="A120">
        <v>119</v>
      </c>
      <c r="B120">
        <v>197691092</v>
      </c>
      <c r="C120" s="1">
        <v>43612</v>
      </c>
      <c r="D120" s="2">
        <v>0.86805555555555547</v>
      </c>
      <c r="E120" t="s">
        <v>30</v>
      </c>
      <c r="F120">
        <v>79</v>
      </c>
      <c r="G120">
        <v>0</v>
      </c>
      <c r="I120" t="b">
        <v>0</v>
      </c>
      <c r="M120" t="s">
        <v>27</v>
      </c>
      <c r="N120" t="s">
        <v>20</v>
      </c>
      <c r="O120" t="s">
        <v>24</v>
      </c>
      <c r="P120" s="3">
        <v>1000286</v>
      </c>
      <c r="Q120" s="3">
        <v>186745</v>
      </c>
      <c r="R120">
        <v>40.679242336000002</v>
      </c>
      <c r="S120">
        <v>-73.942186365999902</v>
      </c>
    </row>
    <row r="121" spans="1:19" x14ac:dyDescent="0.25">
      <c r="A121">
        <v>120</v>
      </c>
      <c r="B121">
        <v>197691092</v>
      </c>
      <c r="C121" s="1">
        <v>43612</v>
      </c>
      <c r="D121" s="2">
        <v>0.86805555555555547</v>
      </c>
      <c r="E121" t="s">
        <v>30</v>
      </c>
      <c r="F121">
        <v>79</v>
      </c>
      <c r="G121">
        <v>0</v>
      </c>
      <c r="I121" t="b">
        <v>0</v>
      </c>
      <c r="M121" t="s">
        <v>35</v>
      </c>
      <c r="N121" t="s">
        <v>20</v>
      </c>
      <c r="O121" t="s">
        <v>24</v>
      </c>
      <c r="P121" s="3">
        <v>1000286</v>
      </c>
      <c r="Q121" s="3">
        <v>186745</v>
      </c>
      <c r="R121">
        <v>40.679242336000002</v>
      </c>
      <c r="S121">
        <v>-73.942186365999902</v>
      </c>
    </row>
    <row r="122" spans="1:19" x14ac:dyDescent="0.25">
      <c r="A122">
        <v>121</v>
      </c>
      <c r="B122">
        <v>197691091</v>
      </c>
      <c r="C122" s="1">
        <v>43612</v>
      </c>
      <c r="D122" s="2">
        <v>0.78680555555555554</v>
      </c>
      <c r="E122" t="s">
        <v>30</v>
      </c>
      <c r="F122">
        <v>75</v>
      </c>
      <c r="G122">
        <v>0</v>
      </c>
      <c r="I122" t="b">
        <v>0</v>
      </c>
      <c r="M122" t="s">
        <v>19</v>
      </c>
      <c r="N122" t="s">
        <v>20</v>
      </c>
      <c r="O122" t="s">
        <v>24</v>
      </c>
      <c r="P122" s="3">
        <v>1021254</v>
      </c>
      <c r="Q122" s="3">
        <v>181801</v>
      </c>
      <c r="R122">
        <v>40.665609361000001</v>
      </c>
      <c r="S122">
        <v>-73.8666170219999</v>
      </c>
    </row>
    <row r="123" spans="1:19" x14ac:dyDescent="0.25">
      <c r="A123">
        <v>122</v>
      </c>
      <c r="B123">
        <v>197691091</v>
      </c>
      <c r="C123" s="1">
        <v>43612</v>
      </c>
      <c r="D123" s="2">
        <v>0.78680555555555554</v>
      </c>
      <c r="E123" t="s">
        <v>30</v>
      </c>
      <c r="F123">
        <v>75</v>
      </c>
      <c r="G123">
        <v>0</v>
      </c>
      <c r="I123" t="b">
        <v>1</v>
      </c>
      <c r="M123" t="s">
        <v>19</v>
      </c>
      <c r="N123" t="s">
        <v>20</v>
      </c>
      <c r="O123" t="s">
        <v>24</v>
      </c>
      <c r="P123" s="3">
        <v>1021254</v>
      </c>
      <c r="Q123" s="3">
        <v>181801</v>
      </c>
      <c r="R123">
        <v>40.665609361000001</v>
      </c>
      <c r="S123">
        <v>-73.8666170219999</v>
      </c>
    </row>
    <row r="124" spans="1:19" x14ac:dyDescent="0.25">
      <c r="A124">
        <v>123</v>
      </c>
      <c r="B124">
        <v>197691090</v>
      </c>
      <c r="C124" s="1">
        <v>43612</v>
      </c>
      <c r="D124" s="2">
        <v>0.75</v>
      </c>
      <c r="E124" t="s">
        <v>30</v>
      </c>
      <c r="F124">
        <v>67</v>
      </c>
      <c r="G124">
        <v>0</v>
      </c>
      <c r="I124" t="b">
        <v>0</v>
      </c>
      <c r="J124" t="s">
        <v>27</v>
      </c>
      <c r="K124" t="s">
        <v>20</v>
      </c>
      <c r="L124" t="s">
        <v>24</v>
      </c>
      <c r="M124" t="s">
        <v>27</v>
      </c>
      <c r="N124" t="s">
        <v>20</v>
      </c>
      <c r="O124" t="s">
        <v>24</v>
      </c>
      <c r="P124" s="3">
        <v>998235</v>
      </c>
      <c r="Q124" s="3">
        <v>173191</v>
      </c>
      <c r="R124">
        <v>40.642043072</v>
      </c>
      <c r="S124">
        <v>-73.949609006999907</v>
      </c>
    </row>
    <row r="125" spans="1:19" x14ac:dyDescent="0.25">
      <c r="A125">
        <v>124</v>
      </c>
      <c r="B125">
        <v>197691090</v>
      </c>
      <c r="C125" s="1">
        <v>43612</v>
      </c>
      <c r="D125" s="2">
        <v>0.75</v>
      </c>
      <c r="E125" t="s">
        <v>30</v>
      </c>
      <c r="F125">
        <v>67</v>
      </c>
      <c r="G125">
        <v>0</v>
      </c>
      <c r="I125" t="b">
        <v>0</v>
      </c>
      <c r="J125" t="s">
        <v>35</v>
      </c>
      <c r="K125" t="s">
        <v>20</v>
      </c>
      <c r="L125" t="s">
        <v>24</v>
      </c>
      <c r="M125" t="s">
        <v>27</v>
      </c>
      <c r="N125" t="s">
        <v>20</v>
      </c>
      <c r="O125" t="s">
        <v>24</v>
      </c>
      <c r="P125" s="3">
        <v>998235</v>
      </c>
      <c r="Q125" s="3">
        <v>173191</v>
      </c>
      <c r="R125">
        <v>40.642043072</v>
      </c>
      <c r="S125">
        <v>-73.949609006999907</v>
      </c>
    </row>
    <row r="126" spans="1:19" x14ac:dyDescent="0.25">
      <c r="A126">
        <v>125</v>
      </c>
      <c r="B126">
        <v>197665544</v>
      </c>
      <c r="C126" s="1">
        <v>43612</v>
      </c>
      <c r="D126" s="2">
        <v>0.11527777777777777</v>
      </c>
      <c r="E126" t="s">
        <v>18</v>
      </c>
      <c r="F126">
        <v>113</v>
      </c>
      <c r="G126">
        <v>0</v>
      </c>
      <c r="I126" t="b">
        <v>0</v>
      </c>
      <c r="M126" t="s">
        <v>19</v>
      </c>
      <c r="N126" t="s">
        <v>20</v>
      </c>
      <c r="O126" t="s">
        <v>24</v>
      </c>
      <c r="P126" s="3">
        <v>1052435</v>
      </c>
      <c r="Q126" s="3">
        <v>194734</v>
      </c>
      <c r="R126">
        <v>40.700922144000003</v>
      </c>
      <c r="S126">
        <v>-73.7540917419999</v>
      </c>
    </row>
    <row r="127" spans="1:19" x14ac:dyDescent="0.25">
      <c r="A127">
        <v>126</v>
      </c>
      <c r="B127">
        <v>197662445</v>
      </c>
      <c r="C127" s="1">
        <v>43611</v>
      </c>
      <c r="D127" s="2">
        <v>0.89027777777777783</v>
      </c>
      <c r="E127" t="s">
        <v>30</v>
      </c>
      <c r="F127">
        <v>71</v>
      </c>
      <c r="G127">
        <v>0</v>
      </c>
      <c r="I127" t="b">
        <v>0</v>
      </c>
      <c r="J127" t="s">
        <v>19</v>
      </c>
      <c r="K127" t="s">
        <v>20</v>
      </c>
      <c r="L127" t="s">
        <v>24</v>
      </c>
      <c r="M127" t="s">
        <v>19</v>
      </c>
      <c r="N127" t="s">
        <v>20</v>
      </c>
      <c r="O127" t="s">
        <v>21</v>
      </c>
      <c r="P127" s="3">
        <v>1002498</v>
      </c>
      <c r="Q127" s="3">
        <v>181698</v>
      </c>
      <c r="R127">
        <v>40.66538517</v>
      </c>
      <c r="S127">
        <v>-73.934225040999905</v>
      </c>
    </row>
    <row r="128" spans="1:19" x14ac:dyDescent="0.25">
      <c r="A128">
        <v>127</v>
      </c>
      <c r="B128">
        <v>197662447</v>
      </c>
      <c r="C128" s="1">
        <v>43611</v>
      </c>
      <c r="D128" s="2">
        <v>0.87569444444444444</v>
      </c>
      <c r="E128" t="s">
        <v>30</v>
      </c>
      <c r="F128">
        <v>75</v>
      </c>
      <c r="G128">
        <v>0</v>
      </c>
      <c r="I128" t="b">
        <v>0</v>
      </c>
      <c r="M128" t="s">
        <v>19</v>
      </c>
      <c r="N128" t="s">
        <v>20</v>
      </c>
      <c r="O128" t="s">
        <v>32</v>
      </c>
      <c r="P128" s="3">
        <v>1019237</v>
      </c>
      <c r="Q128" s="3">
        <v>189214</v>
      </c>
      <c r="R128">
        <v>40.685964558000002</v>
      </c>
      <c r="S128">
        <v>-73.873848998999904</v>
      </c>
    </row>
    <row r="129" spans="1:19" x14ac:dyDescent="0.25">
      <c r="A129">
        <v>128</v>
      </c>
      <c r="B129">
        <v>197662446</v>
      </c>
      <c r="C129" s="1">
        <v>43611</v>
      </c>
      <c r="D129" s="2">
        <v>0.83888888888888891</v>
      </c>
      <c r="E129" t="s">
        <v>30</v>
      </c>
      <c r="F129">
        <v>75</v>
      </c>
      <c r="G129">
        <v>0</v>
      </c>
      <c r="I129" t="b">
        <v>0</v>
      </c>
      <c r="M129" t="s">
        <v>19</v>
      </c>
      <c r="N129" t="s">
        <v>20</v>
      </c>
      <c r="O129" t="s">
        <v>24</v>
      </c>
      <c r="P129" s="3">
        <v>1015379</v>
      </c>
      <c r="Q129" s="3">
        <v>182115</v>
      </c>
      <c r="R129">
        <v>40.666493826</v>
      </c>
      <c r="S129">
        <v>-73.887792539999893</v>
      </c>
    </row>
    <row r="130" spans="1:19" x14ac:dyDescent="0.25">
      <c r="A130">
        <v>129</v>
      </c>
      <c r="B130">
        <v>197662446</v>
      </c>
      <c r="C130" s="1">
        <v>43611</v>
      </c>
      <c r="D130" s="2">
        <v>0.83888888888888891</v>
      </c>
      <c r="E130" t="s">
        <v>30</v>
      </c>
      <c r="F130">
        <v>75</v>
      </c>
      <c r="G130">
        <v>0</v>
      </c>
      <c r="I130" t="b">
        <v>1</v>
      </c>
      <c r="M130" t="s">
        <v>19</v>
      </c>
      <c r="N130" t="s">
        <v>20</v>
      </c>
      <c r="O130" t="s">
        <v>24</v>
      </c>
      <c r="P130" s="3">
        <v>1015379</v>
      </c>
      <c r="Q130" s="3">
        <v>182115</v>
      </c>
      <c r="R130">
        <v>40.666493826</v>
      </c>
      <c r="S130">
        <v>-73.887792539999893</v>
      </c>
    </row>
    <row r="131" spans="1:19" x14ac:dyDescent="0.25">
      <c r="A131">
        <v>130</v>
      </c>
      <c r="B131">
        <v>197660700</v>
      </c>
      <c r="C131" s="1">
        <v>43611</v>
      </c>
      <c r="D131" s="2">
        <v>0.78055555555555556</v>
      </c>
      <c r="E131" t="s">
        <v>30</v>
      </c>
      <c r="F131">
        <v>67</v>
      </c>
      <c r="G131">
        <v>0</v>
      </c>
      <c r="I131" t="b">
        <v>0</v>
      </c>
      <c r="J131" t="s">
        <v>35</v>
      </c>
      <c r="K131" t="s">
        <v>20</v>
      </c>
      <c r="L131" t="s">
        <v>24</v>
      </c>
      <c r="M131" t="s">
        <v>35</v>
      </c>
      <c r="N131" t="s">
        <v>20</v>
      </c>
      <c r="O131" t="s">
        <v>24</v>
      </c>
      <c r="P131" s="3">
        <v>1006437</v>
      </c>
      <c r="Q131" s="3">
        <v>176073</v>
      </c>
      <c r="R131">
        <v>40.649936789000002</v>
      </c>
      <c r="S131">
        <v>-73.920045106999893</v>
      </c>
    </row>
    <row r="132" spans="1:19" x14ac:dyDescent="0.25">
      <c r="A132">
        <v>131</v>
      </c>
      <c r="B132">
        <v>197660699</v>
      </c>
      <c r="C132" s="1">
        <v>43611</v>
      </c>
      <c r="D132" s="2">
        <v>0.58333333333333337</v>
      </c>
      <c r="E132" t="s">
        <v>30</v>
      </c>
      <c r="F132">
        <v>77</v>
      </c>
      <c r="G132">
        <v>0</v>
      </c>
      <c r="I132" t="b">
        <v>0</v>
      </c>
      <c r="M132" t="s">
        <v>19</v>
      </c>
      <c r="N132" t="s">
        <v>20</v>
      </c>
      <c r="O132" t="s">
        <v>24</v>
      </c>
      <c r="P132" s="3">
        <v>1004127</v>
      </c>
      <c r="Q132" s="3">
        <v>182891</v>
      </c>
      <c r="R132">
        <v>40.668656183000003</v>
      </c>
      <c r="S132">
        <v>-73.928349661999903</v>
      </c>
    </row>
    <row r="133" spans="1:19" x14ac:dyDescent="0.25">
      <c r="A133">
        <v>132</v>
      </c>
      <c r="B133">
        <v>197660693</v>
      </c>
      <c r="C133" s="1">
        <v>43611</v>
      </c>
      <c r="D133" s="2">
        <v>0.22291666666666665</v>
      </c>
      <c r="E133" t="s">
        <v>22</v>
      </c>
      <c r="F133">
        <v>23</v>
      </c>
      <c r="G133">
        <v>2</v>
      </c>
      <c r="H133" t="s">
        <v>23</v>
      </c>
      <c r="I133" t="b">
        <v>0</v>
      </c>
      <c r="J133" t="s">
        <v>19</v>
      </c>
      <c r="K133" t="s">
        <v>20</v>
      </c>
      <c r="L133" t="s">
        <v>24</v>
      </c>
      <c r="M133" t="s">
        <v>19</v>
      </c>
      <c r="N133" t="s">
        <v>25</v>
      </c>
      <c r="O133" t="s">
        <v>24</v>
      </c>
      <c r="P133" s="3">
        <v>1000552</v>
      </c>
      <c r="Q133" s="3">
        <v>225907</v>
      </c>
      <c r="R133">
        <v>40.786731897999999</v>
      </c>
      <c r="S133">
        <v>-73.941132467999907</v>
      </c>
    </row>
    <row r="134" spans="1:19" x14ac:dyDescent="0.25">
      <c r="A134">
        <v>133</v>
      </c>
      <c r="B134">
        <v>197660693</v>
      </c>
      <c r="C134" s="1">
        <v>43611</v>
      </c>
      <c r="D134" s="2">
        <v>0.22291666666666665</v>
      </c>
      <c r="E134" t="s">
        <v>22</v>
      </c>
      <c r="F134">
        <v>23</v>
      </c>
      <c r="G134">
        <v>2</v>
      </c>
      <c r="H134" t="s">
        <v>23</v>
      </c>
      <c r="I134" t="b">
        <v>1</v>
      </c>
      <c r="J134" t="s">
        <v>19</v>
      </c>
      <c r="K134" t="s">
        <v>20</v>
      </c>
      <c r="L134" t="s">
        <v>24</v>
      </c>
      <c r="M134" t="s">
        <v>19</v>
      </c>
      <c r="N134" t="s">
        <v>25</v>
      </c>
      <c r="O134" t="s">
        <v>24</v>
      </c>
      <c r="P134" s="3">
        <v>1000552</v>
      </c>
      <c r="Q134" s="3">
        <v>225907</v>
      </c>
      <c r="R134">
        <v>40.786731897999999</v>
      </c>
      <c r="S134">
        <v>-73.941132467999907</v>
      </c>
    </row>
    <row r="135" spans="1:19" x14ac:dyDescent="0.25">
      <c r="A135">
        <v>134</v>
      </c>
      <c r="B135">
        <v>197660693</v>
      </c>
      <c r="C135" s="1">
        <v>43611</v>
      </c>
      <c r="D135" s="2">
        <v>0.22291666666666665</v>
      </c>
      <c r="E135" t="s">
        <v>22</v>
      </c>
      <c r="F135">
        <v>23</v>
      </c>
      <c r="G135">
        <v>2</v>
      </c>
      <c r="H135" t="s">
        <v>23</v>
      </c>
      <c r="I135" t="b">
        <v>0</v>
      </c>
      <c r="J135" t="s">
        <v>19</v>
      </c>
      <c r="K135" t="s">
        <v>20</v>
      </c>
      <c r="L135" t="s">
        <v>24</v>
      </c>
      <c r="M135" t="s">
        <v>19</v>
      </c>
      <c r="N135" t="s">
        <v>20</v>
      </c>
      <c r="O135" t="s">
        <v>24</v>
      </c>
      <c r="P135" s="3">
        <v>1000552</v>
      </c>
      <c r="Q135" s="3">
        <v>225907</v>
      </c>
      <c r="R135">
        <v>40.786731897999999</v>
      </c>
      <c r="S135">
        <v>-73.941132467999907</v>
      </c>
    </row>
    <row r="136" spans="1:19" x14ac:dyDescent="0.25">
      <c r="A136">
        <v>135</v>
      </c>
      <c r="B136">
        <v>197660693</v>
      </c>
      <c r="C136" s="1">
        <v>43611</v>
      </c>
      <c r="D136" s="2">
        <v>0.22291666666666665</v>
      </c>
      <c r="E136" t="s">
        <v>22</v>
      </c>
      <c r="F136">
        <v>23</v>
      </c>
      <c r="G136">
        <v>2</v>
      </c>
      <c r="H136" t="s">
        <v>23</v>
      </c>
      <c r="I136" t="b">
        <v>1</v>
      </c>
      <c r="J136" t="s">
        <v>19</v>
      </c>
      <c r="K136" t="s">
        <v>20</v>
      </c>
      <c r="L136" t="s">
        <v>24</v>
      </c>
      <c r="M136" t="s">
        <v>19</v>
      </c>
      <c r="N136" t="s">
        <v>20</v>
      </c>
      <c r="O136" t="s">
        <v>24</v>
      </c>
      <c r="P136" s="3">
        <v>1000552</v>
      </c>
      <c r="Q136" s="3">
        <v>225907</v>
      </c>
      <c r="R136">
        <v>40.786731897999999</v>
      </c>
      <c r="S136">
        <v>-73.941132467999907</v>
      </c>
    </row>
    <row r="137" spans="1:19" x14ac:dyDescent="0.25">
      <c r="A137">
        <v>136</v>
      </c>
      <c r="B137">
        <v>197660695</v>
      </c>
      <c r="C137" s="1">
        <v>43610</v>
      </c>
      <c r="D137" s="2">
        <v>0.99861111111111101</v>
      </c>
      <c r="E137" t="s">
        <v>30</v>
      </c>
      <c r="F137">
        <v>75</v>
      </c>
      <c r="G137">
        <v>0</v>
      </c>
      <c r="I137" t="b">
        <v>0</v>
      </c>
      <c r="M137" t="s">
        <v>19</v>
      </c>
      <c r="N137" t="s">
        <v>20</v>
      </c>
      <c r="O137" t="s">
        <v>24</v>
      </c>
      <c r="P137" s="3">
        <v>1014557</v>
      </c>
      <c r="Q137" s="3">
        <v>181661</v>
      </c>
      <c r="R137">
        <v>40.665250549</v>
      </c>
      <c r="S137">
        <v>-73.890757593999993</v>
      </c>
    </row>
    <row r="138" spans="1:19" x14ac:dyDescent="0.25">
      <c r="A138">
        <v>137</v>
      </c>
      <c r="B138">
        <v>197660697</v>
      </c>
      <c r="C138" s="1">
        <v>43610</v>
      </c>
      <c r="D138" s="2">
        <v>0.98611111111111116</v>
      </c>
      <c r="E138" t="s">
        <v>18</v>
      </c>
      <c r="F138">
        <v>100</v>
      </c>
      <c r="G138">
        <v>2</v>
      </c>
      <c r="H138" t="s">
        <v>23</v>
      </c>
      <c r="I138" t="b">
        <v>0</v>
      </c>
      <c r="M138" t="s">
        <v>19</v>
      </c>
      <c r="N138" t="s">
        <v>20</v>
      </c>
      <c r="O138" t="s">
        <v>24</v>
      </c>
      <c r="P138" s="3">
        <v>1037554</v>
      </c>
      <c r="Q138" s="3">
        <v>154246</v>
      </c>
      <c r="R138">
        <v>40.589893728</v>
      </c>
      <c r="S138">
        <v>-73.808079898999907</v>
      </c>
    </row>
    <row r="139" spans="1:19" x14ac:dyDescent="0.25">
      <c r="A139">
        <v>138</v>
      </c>
      <c r="B139">
        <v>197660694</v>
      </c>
      <c r="C139" s="1">
        <v>43610</v>
      </c>
      <c r="D139" s="2">
        <v>8.3333333333333332E-3</v>
      </c>
      <c r="E139" t="s">
        <v>22</v>
      </c>
      <c r="F139">
        <v>7</v>
      </c>
      <c r="G139">
        <v>0</v>
      </c>
      <c r="I139" t="b">
        <v>0</v>
      </c>
      <c r="M139" t="s">
        <v>19</v>
      </c>
      <c r="N139" t="s">
        <v>20</v>
      </c>
      <c r="O139" t="s">
        <v>24</v>
      </c>
      <c r="P139" s="3">
        <v>988664</v>
      </c>
      <c r="Q139" s="3">
        <v>200228</v>
      </c>
      <c r="R139">
        <v>40.71626346</v>
      </c>
      <c r="S139">
        <v>-73.984078679999897</v>
      </c>
    </row>
    <row r="140" spans="1:19" x14ac:dyDescent="0.25">
      <c r="A140">
        <v>139</v>
      </c>
      <c r="B140">
        <v>197654796</v>
      </c>
      <c r="C140" s="1">
        <v>43609</v>
      </c>
      <c r="D140" s="2">
        <v>0.92569444444444438</v>
      </c>
      <c r="E140" t="s">
        <v>28</v>
      </c>
      <c r="F140">
        <v>44</v>
      </c>
      <c r="G140">
        <v>0</v>
      </c>
      <c r="I140" t="b">
        <v>0</v>
      </c>
      <c r="M140" t="s">
        <v>27</v>
      </c>
      <c r="N140" t="s">
        <v>20</v>
      </c>
      <c r="O140" t="s">
        <v>24</v>
      </c>
      <c r="P140" s="3">
        <v>1006954</v>
      </c>
      <c r="Q140" s="3">
        <v>242413</v>
      </c>
      <c r="R140">
        <v>40.832022154000001</v>
      </c>
      <c r="S140">
        <v>-73.917958067999905</v>
      </c>
    </row>
    <row r="141" spans="1:19" x14ac:dyDescent="0.25">
      <c r="A141">
        <v>140</v>
      </c>
      <c r="B141">
        <v>197654798</v>
      </c>
      <c r="C141" s="1">
        <v>43609</v>
      </c>
      <c r="D141" s="2">
        <v>0.8534722222222223</v>
      </c>
      <c r="E141" t="s">
        <v>30</v>
      </c>
      <c r="F141">
        <v>67</v>
      </c>
      <c r="G141">
        <v>0</v>
      </c>
      <c r="I141" t="b">
        <v>0</v>
      </c>
      <c r="M141" t="s">
        <v>35</v>
      </c>
      <c r="N141" t="s">
        <v>20</v>
      </c>
      <c r="O141" t="s">
        <v>24</v>
      </c>
      <c r="P141" s="3">
        <v>1004363</v>
      </c>
      <c r="Q141" s="3">
        <v>176942</v>
      </c>
      <c r="R141">
        <v>40.652326958000003</v>
      </c>
      <c r="S141">
        <v>-73.927516682999894</v>
      </c>
    </row>
    <row r="142" spans="1:19" x14ac:dyDescent="0.25">
      <c r="A142">
        <v>141</v>
      </c>
      <c r="B142">
        <v>197655792</v>
      </c>
      <c r="C142" s="1">
        <v>43609</v>
      </c>
      <c r="D142" s="2">
        <v>0.6743055555555556</v>
      </c>
      <c r="E142" t="s">
        <v>30</v>
      </c>
      <c r="F142">
        <v>70</v>
      </c>
      <c r="G142">
        <v>0</v>
      </c>
      <c r="I142" t="b">
        <v>0</v>
      </c>
      <c r="J142" t="s">
        <v>35</v>
      </c>
      <c r="K142" t="s">
        <v>20</v>
      </c>
      <c r="L142" t="s">
        <v>37</v>
      </c>
      <c r="M142" t="s">
        <v>27</v>
      </c>
      <c r="N142" t="s">
        <v>20</v>
      </c>
      <c r="O142" t="s">
        <v>24</v>
      </c>
      <c r="P142" s="3">
        <v>995678</v>
      </c>
      <c r="Q142" s="3">
        <v>176383</v>
      </c>
      <c r="R142">
        <v>40.650808089999998</v>
      </c>
      <c r="S142">
        <v>-73.958817287999906</v>
      </c>
    </row>
    <row r="143" spans="1:19" x14ac:dyDescent="0.25">
      <c r="A143">
        <v>142</v>
      </c>
      <c r="B143">
        <v>197654797</v>
      </c>
      <c r="C143" s="1">
        <v>43609</v>
      </c>
      <c r="D143" s="2">
        <v>1.5972222222222224E-2</v>
      </c>
      <c r="E143" t="s">
        <v>28</v>
      </c>
      <c r="F143">
        <v>49</v>
      </c>
      <c r="G143">
        <v>0</v>
      </c>
      <c r="I143" t="b">
        <v>0</v>
      </c>
      <c r="M143" t="s">
        <v>19</v>
      </c>
      <c r="N143" t="s">
        <v>20</v>
      </c>
      <c r="O143" t="s">
        <v>24</v>
      </c>
      <c r="P143" s="3">
        <v>1026773</v>
      </c>
      <c r="Q143" s="3">
        <v>256451</v>
      </c>
      <c r="R143">
        <v>40.870479066000001</v>
      </c>
      <c r="S143">
        <v>-73.846251021999905</v>
      </c>
    </row>
    <row r="144" spans="1:19" x14ac:dyDescent="0.25">
      <c r="A144">
        <v>143</v>
      </c>
      <c r="B144">
        <v>197573448</v>
      </c>
      <c r="C144" s="1">
        <v>43608</v>
      </c>
      <c r="D144" s="2">
        <v>0.86041666666666661</v>
      </c>
      <c r="E144" t="s">
        <v>30</v>
      </c>
      <c r="F144">
        <v>75</v>
      </c>
      <c r="G144">
        <v>0</v>
      </c>
      <c r="I144" t="b">
        <v>0</v>
      </c>
      <c r="J144" t="s">
        <v>19</v>
      </c>
      <c r="K144" t="s">
        <v>20</v>
      </c>
      <c r="L144" t="s">
        <v>24</v>
      </c>
      <c r="M144" t="s">
        <v>19</v>
      </c>
      <c r="N144" t="s">
        <v>20</v>
      </c>
      <c r="O144" t="s">
        <v>24</v>
      </c>
      <c r="P144" s="3">
        <v>1018964</v>
      </c>
      <c r="Q144" s="3">
        <v>182071</v>
      </c>
      <c r="R144">
        <v>40.666359726000003</v>
      </c>
      <c r="S144">
        <v>-73.874870141999907</v>
      </c>
    </row>
    <row r="145" spans="1:19" x14ac:dyDescent="0.25">
      <c r="A145">
        <v>144</v>
      </c>
      <c r="B145">
        <v>197573447</v>
      </c>
      <c r="C145" s="1">
        <v>43608</v>
      </c>
      <c r="D145" s="2">
        <v>0.8027777777777777</v>
      </c>
      <c r="E145" t="s">
        <v>22</v>
      </c>
      <c r="F145">
        <v>34</v>
      </c>
      <c r="G145">
        <v>0</v>
      </c>
      <c r="I145" t="b">
        <v>0</v>
      </c>
      <c r="J145" t="s">
        <v>35</v>
      </c>
      <c r="K145" t="s">
        <v>20</v>
      </c>
      <c r="L145" t="s">
        <v>24</v>
      </c>
      <c r="M145" t="s">
        <v>27</v>
      </c>
      <c r="N145" t="s">
        <v>20</v>
      </c>
      <c r="O145" t="s">
        <v>21</v>
      </c>
      <c r="P145" s="3">
        <v>1003718</v>
      </c>
      <c r="Q145" s="3">
        <v>252533</v>
      </c>
      <c r="R145">
        <v>40.859806300000002</v>
      </c>
      <c r="S145">
        <v>-73.929622320999897</v>
      </c>
    </row>
    <row r="146" spans="1:19" x14ac:dyDescent="0.25">
      <c r="A146">
        <v>145</v>
      </c>
      <c r="B146">
        <v>197534776</v>
      </c>
      <c r="C146" s="1">
        <v>43608</v>
      </c>
      <c r="D146" s="2">
        <v>6.5972222222222224E-2</v>
      </c>
      <c r="E146" t="s">
        <v>28</v>
      </c>
      <c r="F146">
        <v>40</v>
      </c>
      <c r="G146">
        <v>2</v>
      </c>
      <c r="H146" t="s">
        <v>29</v>
      </c>
      <c r="I146" t="b">
        <v>0</v>
      </c>
      <c r="M146" t="s">
        <v>19</v>
      </c>
      <c r="N146" t="s">
        <v>20</v>
      </c>
      <c r="O146" t="s">
        <v>21</v>
      </c>
      <c r="P146" s="3">
        <v>1007857</v>
      </c>
      <c r="Q146" s="3">
        <v>235590</v>
      </c>
      <c r="R146">
        <v>40.813292588000003</v>
      </c>
      <c r="S146">
        <v>-73.914718982999901</v>
      </c>
    </row>
    <row r="147" spans="1:19" x14ac:dyDescent="0.25">
      <c r="A147">
        <v>146</v>
      </c>
      <c r="B147">
        <v>197534775</v>
      </c>
      <c r="C147" s="1">
        <v>43608</v>
      </c>
      <c r="D147" s="2">
        <v>1.3888888888888888E-2</v>
      </c>
      <c r="E147" t="s">
        <v>28</v>
      </c>
      <c r="F147">
        <v>42</v>
      </c>
      <c r="G147">
        <v>0</v>
      </c>
      <c r="I147" t="b">
        <v>0</v>
      </c>
      <c r="M147" t="s">
        <v>19</v>
      </c>
      <c r="N147" t="s">
        <v>20</v>
      </c>
      <c r="O147" t="s">
        <v>24</v>
      </c>
      <c r="P147" s="3">
        <v>1014875</v>
      </c>
      <c r="Q147" s="3">
        <v>244467</v>
      </c>
      <c r="R147">
        <v>40.837635873000004</v>
      </c>
      <c r="S147">
        <v>-73.889325315999898</v>
      </c>
    </row>
    <row r="148" spans="1:19" x14ac:dyDescent="0.25">
      <c r="A148">
        <v>147</v>
      </c>
      <c r="B148">
        <v>197525797</v>
      </c>
      <c r="C148" s="1">
        <v>43607</v>
      </c>
      <c r="D148" s="2">
        <v>0.92986111111111114</v>
      </c>
      <c r="E148" t="s">
        <v>22</v>
      </c>
      <c r="F148">
        <v>28</v>
      </c>
      <c r="G148">
        <v>2</v>
      </c>
      <c r="H148" t="s">
        <v>23</v>
      </c>
      <c r="I148" t="b">
        <v>0</v>
      </c>
      <c r="M148" t="s">
        <v>19</v>
      </c>
      <c r="N148" t="s">
        <v>20</v>
      </c>
      <c r="O148" t="s">
        <v>24</v>
      </c>
      <c r="P148" s="3">
        <v>998330</v>
      </c>
      <c r="Q148" s="3">
        <v>230187</v>
      </c>
      <c r="R148">
        <v>40.798483161999997</v>
      </c>
      <c r="S148">
        <v>-73.949147470999904</v>
      </c>
    </row>
    <row r="149" spans="1:19" x14ac:dyDescent="0.25">
      <c r="A149">
        <v>148</v>
      </c>
      <c r="B149">
        <v>197525242</v>
      </c>
      <c r="C149" s="1">
        <v>43607</v>
      </c>
      <c r="D149" s="2">
        <v>0.89722222222222225</v>
      </c>
      <c r="E149" t="s">
        <v>28</v>
      </c>
      <c r="F149">
        <v>42</v>
      </c>
      <c r="G149">
        <v>0</v>
      </c>
      <c r="I149" t="b">
        <v>0</v>
      </c>
      <c r="M149" t="s">
        <v>27</v>
      </c>
      <c r="N149" t="s">
        <v>20</v>
      </c>
      <c r="O149" t="s">
        <v>24</v>
      </c>
      <c r="P149" s="3">
        <v>1012059</v>
      </c>
      <c r="Q149" s="3">
        <v>244779</v>
      </c>
      <c r="R149">
        <v>40.838501538999999</v>
      </c>
      <c r="S149">
        <v>-73.899500796999902</v>
      </c>
    </row>
    <row r="150" spans="1:19" x14ac:dyDescent="0.25">
      <c r="A150">
        <v>149</v>
      </c>
      <c r="B150">
        <v>197475508</v>
      </c>
      <c r="C150" s="1">
        <v>43606</v>
      </c>
      <c r="D150" s="2">
        <v>0.93194444444444446</v>
      </c>
      <c r="E150" t="s">
        <v>30</v>
      </c>
      <c r="F150">
        <v>77</v>
      </c>
      <c r="G150">
        <v>1</v>
      </c>
      <c r="I150" t="b">
        <v>0</v>
      </c>
      <c r="J150" t="s">
        <v>35</v>
      </c>
      <c r="K150" t="s">
        <v>20</v>
      </c>
      <c r="L150" t="s">
        <v>24</v>
      </c>
      <c r="M150" t="s">
        <v>31</v>
      </c>
      <c r="N150" t="s">
        <v>25</v>
      </c>
      <c r="O150" t="s">
        <v>32</v>
      </c>
      <c r="P150" s="3">
        <v>995908</v>
      </c>
      <c r="Q150" s="3">
        <v>183618</v>
      </c>
      <c r="R150">
        <v>40.670666271999998</v>
      </c>
      <c r="S150">
        <v>-73.957975907999895</v>
      </c>
    </row>
    <row r="151" spans="1:19" x14ac:dyDescent="0.25">
      <c r="A151">
        <v>150</v>
      </c>
      <c r="B151">
        <v>197423972</v>
      </c>
      <c r="C151" s="1">
        <v>43605</v>
      </c>
      <c r="D151" s="2">
        <v>0.77083333333333337</v>
      </c>
      <c r="E151" t="s">
        <v>28</v>
      </c>
      <c r="F151">
        <v>45</v>
      </c>
      <c r="G151">
        <v>0</v>
      </c>
      <c r="H151" t="s">
        <v>29</v>
      </c>
      <c r="I151" t="b">
        <v>0</v>
      </c>
      <c r="M151" t="s">
        <v>27</v>
      </c>
      <c r="N151" t="s">
        <v>20</v>
      </c>
      <c r="O151" t="s">
        <v>24</v>
      </c>
      <c r="P151" s="3">
        <v>1032380</v>
      </c>
      <c r="Q151" s="3">
        <v>259229</v>
      </c>
      <c r="R151">
        <v>40.878075015999997</v>
      </c>
      <c r="S151">
        <v>-73.825957882999901</v>
      </c>
    </row>
    <row r="152" spans="1:19" x14ac:dyDescent="0.25">
      <c r="A152">
        <v>151</v>
      </c>
      <c r="B152">
        <v>197423567</v>
      </c>
      <c r="C152" s="1">
        <v>43605</v>
      </c>
      <c r="D152" s="2">
        <v>0.1875</v>
      </c>
      <c r="E152" t="s">
        <v>18</v>
      </c>
      <c r="F152">
        <v>108</v>
      </c>
      <c r="G152">
        <v>0</v>
      </c>
      <c r="I152" t="b">
        <v>0</v>
      </c>
      <c r="J152" t="s">
        <v>19</v>
      </c>
      <c r="K152" t="s">
        <v>20</v>
      </c>
      <c r="L152" t="s">
        <v>36</v>
      </c>
      <c r="M152" t="s">
        <v>19</v>
      </c>
      <c r="N152" t="s">
        <v>20</v>
      </c>
      <c r="O152" t="s">
        <v>21</v>
      </c>
      <c r="P152" s="3">
        <v>998672</v>
      </c>
      <c r="Q152" s="3">
        <v>211187</v>
      </c>
      <c r="R152">
        <v>40.746332576999997</v>
      </c>
      <c r="S152">
        <v>-73.9479530119999</v>
      </c>
    </row>
    <row r="153" spans="1:19" x14ac:dyDescent="0.25">
      <c r="A153">
        <v>152</v>
      </c>
      <c r="B153">
        <v>197381376</v>
      </c>
      <c r="C153" s="1">
        <v>43604</v>
      </c>
      <c r="D153" s="2">
        <v>0.77569444444444446</v>
      </c>
      <c r="E153" t="s">
        <v>18</v>
      </c>
      <c r="F153">
        <v>103</v>
      </c>
      <c r="G153">
        <v>0</v>
      </c>
      <c r="I153" t="b">
        <v>0</v>
      </c>
      <c r="M153" t="s">
        <v>19</v>
      </c>
      <c r="N153" t="s">
        <v>20</v>
      </c>
      <c r="O153" t="s">
        <v>24</v>
      </c>
      <c r="P153" s="3">
        <v>1044315</v>
      </c>
      <c r="Q153" s="3">
        <v>193135</v>
      </c>
      <c r="R153">
        <v>40.696592115000001</v>
      </c>
      <c r="S153">
        <v>-73.783390714999896</v>
      </c>
    </row>
    <row r="154" spans="1:19" x14ac:dyDescent="0.25">
      <c r="A154">
        <v>153</v>
      </c>
      <c r="B154">
        <v>197381382</v>
      </c>
      <c r="C154" s="1">
        <v>43604</v>
      </c>
      <c r="D154" s="2">
        <v>0.17847222222222223</v>
      </c>
      <c r="E154" t="s">
        <v>30</v>
      </c>
      <c r="F154">
        <v>67</v>
      </c>
      <c r="G154">
        <v>0</v>
      </c>
      <c r="I154" t="b">
        <v>0</v>
      </c>
      <c r="M154" t="s">
        <v>19</v>
      </c>
      <c r="N154" t="s">
        <v>20</v>
      </c>
      <c r="O154" t="s">
        <v>24</v>
      </c>
      <c r="P154" s="3">
        <v>1007709</v>
      </c>
      <c r="Q154" s="3">
        <v>178177</v>
      </c>
      <c r="R154">
        <v>40.655708531000002</v>
      </c>
      <c r="S154">
        <v>-73.915453825999904</v>
      </c>
    </row>
    <row r="155" spans="1:19" x14ac:dyDescent="0.25">
      <c r="A155">
        <v>154</v>
      </c>
      <c r="B155">
        <v>197381379</v>
      </c>
      <c r="C155" s="1">
        <v>43604</v>
      </c>
      <c r="D155" s="2">
        <v>0.10416666666666667</v>
      </c>
      <c r="E155" t="s">
        <v>22</v>
      </c>
      <c r="F155">
        <v>7</v>
      </c>
      <c r="G155">
        <v>2</v>
      </c>
      <c r="H155" t="s">
        <v>23</v>
      </c>
      <c r="I155" t="b">
        <v>0</v>
      </c>
      <c r="J155" t="s">
        <v>19</v>
      </c>
      <c r="K155" t="s">
        <v>20</v>
      </c>
      <c r="L155" t="s">
        <v>21</v>
      </c>
      <c r="M155" t="s">
        <v>31</v>
      </c>
      <c r="N155" t="s">
        <v>20</v>
      </c>
      <c r="O155" t="s">
        <v>24</v>
      </c>
      <c r="P155" s="3">
        <v>987900</v>
      </c>
      <c r="Q155" s="3">
        <v>198758</v>
      </c>
      <c r="R155">
        <v>40.712229008000001</v>
      </c>
      <c r="S155">
        <v>-73.986835478999893</v>
      </c>
    </row>
    <row r="156" spans="1:19" x14ac:dyDescent="0.25">
      <c r="A156">
        <v>155</v>
      </c>
      <c r="B156">
        <v>197381384</v>
      </c>
      <c r="C156" s="1">
        <v>43603</v>
      </c>
      <c r="D156" s="2">
        <v>0.88194444444444453</v>
      </c>
      <c r="E156" t="s">
        <v>28</v>
      </c>
      <c r="F156">
        <v>46</v>
      </c>
      <c r="G156">
        <v>0</v>
      </c>
      <c r="I156" t="b">
        <v>0</v>
      </c>
      <c r="M156" t="s">
        <v>27</v>
      </c>
      <c r="N156" t="s">
        <v>20</v>
      </c>
      <c r="O156" t="s">
        <v>21</v>
      </c>
      <c r="P156" s="3">
        <v>1011078</v>
      </c>
      <c r="Q156" s="3">
        <v>248752</v>
      </c>
      <c r="R156">
        <v>40.849409289</v>
      </c>
      <c r="S156">
        <v>-73.903030195999904</v>
      </c>
    </row>
    <row r="157" spans="1:19" x14ac:dyDescent="0.25">
      <c r="A157">
        <v>156</v>
      </c>
      <c r="B157">
        <v>197381383</v>
      </c>
      <c r="C157" s="1">
        <v>43603</v>
      </c>
      <c r="D157" s="2">
        <v>0.84236111111111101</v>
      </c>
      <c r="E157" t="s">
        <v>30</v>
      </c>
      <c r="F157">
        <v>75</v>
      </c>
      <c r="G157">
        <v>0</v>
      </c>
      <c r="I157" t="b">
        <v>0</v>
      </c>
      <c r="J157" t="s">
        <v>27</v>
      </c>
      <c r="K157" t="s">
        <v>20</v>
      </c>
      <c r="L157" t="s">
        <v>24</v>
      </c>
      <c r="M157" t="s">
        <v>27</v>
      </c>
      <c r="N157" t="s">
        <v>20</v>
      </c>
      <c r="O157" t="s">
        <v>24</v>
      </c>
      <c r="P157" s="3">
        <v>1016177</v>
      </c>
      <c r="Q157" s="3">
        <v>175721</v>
      </c>
      <c r="R157">
        <v>40.648940869</v>
      </c>
      <c r="S157">
        <v>-73.884946310999894</v>
      </c>
    </row>
    <row r="158" spans="1:19" x14ac:dyDescent="0.25">
      <c r="A158">
        <v>157</v>
      </c>
      <c r="B158">
        <v>197381381</v>
      </c>
      <c r="C158" s="1">
        <v>43603</v>
      </c>
      <c r="D158" s="2">
        <v>0.77777777777777779</v>
      </c>
      <c r="E158" t="s">
        <v>22</v>
      </c>
      <c r="F158">
        <v>28</v>
      </c>
      <c r="G158">
        <v>0</v>
      </c>
      <c r="I158" t="b">
        <v>0</v>
      </c>
      <c r="M158" t="s">
        <v>27</v>
      </c>
      <c r="N158" t="s">
        <v>20</v>
      </c>
      <c r="O158" t="s">
        <v>36</v>
      </c>
      <c r="P158" s="3">
        <v>996922</v>
      </c>
      <c r="Q158" s="3">
        <v>233397</v>
      </c>
      <c r="R158">
        <v>40.807295863</v>
      </c>
      <c r="S158">
        <v>-73.954226810999899</v>
      </c>
    </row>
    <row r="159" spans="1:19" x14ac:dyDescent="0.25">
      <c r="A159">
        <v>158</v>
      </c>
      <c r="B159">
        <v>197381380</v>
      </c>
      <c r="C159" s="1">
        <v>43603</v>
      </c>
      <c r="D159" s="2">
        <v>0.41180555555555554</v>
      </c>
      <c r="E159" t="s">
        <v>22</v>
      </c>
      <c r="F159">
        <v>32</v>
      </c>
      <c r="G159">
        <v>0</v>
      </c>
      <c r="I159" t="b">
        <v>0</v>
      </c>
      <c r="J159" t="s">
        <v>19</v>
      </c>
      <c r="K159" t="s">
        <v>25</v>
      </c>
      <c r="L159" t="s">
        <v>24</v>
      </c>
      <c r="M159" t="s">
        <v>31</v>
      </c>
      <c r="N159" t="s">
        <v>25</v>
      </c>
      <c r="O159" t="s">
        <v>24</v>
      </c>
      <c r="P159" s="3">
        <v>1000871</v>
      </c>
      <c r="Q159" s="3">
        <v>237255</v>
      </c>
      <c r="R159">
        <v>40.817878452000002</v>
      </c>
      <c r="S159">
        <v>-73.939952421999905</v>
      </c>
    </row>
    <row r="160" spans="1:19" x14ac:dyDescent="0.25">
      <c r="A160">
        <v>159</v>
      </c>
      <c r="B160">
        <v>197381377</v>
      </c>
      <c r="C160" s="1">
        <v>43603</v>
      </c>
      <c r="D160" s="2">
        <v>0.15208333333333332</v>
      </c>
      <c r="E160" t="s">
        <v>22</v>
      </c>
      <c r="F160">
        <v>28</v>
      </c>
      <c r="G160">
        <v>0</v>
      </c>
      <c r="H160" t="s">
        <v>33</v>
      </c>
      <c r="I160" t="b">
        <v>0</v>
      </c>
      <c r="J160" t="s">
        <v>27</v>
      </c>
      <c r="K160" t="s">
        <v>20</v>
      </c>
      <c r="L160" t="s">
        <v>24</v>
      </c>
      <c r="M160" t="s">
        <v>19</v>
      </c>
      <c r="N160" t="s">
        <v>20</v>
      </c>
      <c r="O160" t="s">
        <v>24</v>
      </c>
      <c r="P160" s="3">
        <v>998495</v>
      </c>
      <c r="Q160" s="3">
        <v>229943</v>
      </c>
      <c r="R160">
        <v>40.797813183999999</v>
      </c>
      <c r="S160">
        <v>-73.948552043999896</v>
      </c>
    </row>
    <row r="161" spans="1:19" x14ac:dyDescent="0.25">
      <c r="A161">
        <v>160</v>
      </c>
      <c r="B161">
        <v>197381375</v>
      </c>
      <c r="C161" s="1">
        <v>43602</v>
      </c>
      <c r="D161" s="2">
        <v>0.99930555555555556</v>
      </c>
      <c r="E161" t="s">
        <v>28</v>
      </c>
      <c r="F161">
        <v>44</v>
      </c>
      <c r="G161">
        <v>0</v>
      </c>
      <c r="I161" t="b">
        <v>0</v>
      </c>
      <c r="M161" t="s">
        <v>27</v>
      </c>
      <c r="N161" t="s">
        <v>20</v>
      </c>
      <c r="O161" t="s">
        <v>24</v>
      </c>
      <c r="P161" s="3">
        <v>1008123</v>
      </c>
      <c r="Q161" s="3">
        <v>244271</v>
      </c>
      <c r="R161">
        <v>40.837118742999998</v>
      </c>
      <c r="S161">
        <v>-73.913727147999893</v>
      </c>
    </row>
    <row r="162" spans="1:19" x14ac:dyDescent="0.25">
      <c r="A162">
        <v>161</v>
      </c>
      <c r="B162">
        <v>197381374</v>
      </c>
      <c r="C162" s="1">
        <v>43602</v>
      </c>
      <c r="D162" s="2">
        <v>0.9</v>
      </c>
      <c r="E162" t="s">
        <v>22</v>
      </c>
      <c r="F162">
        <v>32</v>
      </c>
      <c r="G162">
        <v>2</v>
      </c>
      <c r="H162" t="s">
        <v>23</v>
      </c>
      <c r="I162" t="b">
        <v>1</v>
      </c>
      <c r="J162" t="s">
        <v>35</v>
      </c>
      <c r="K162" t="s">
        <v>20</v>
      </c>
      <c r="L162" t="s">
        <v>24</v>
      </c>
      <c r="M162" t="s">
        <v>35</v>
      </c>
      <c r="N162" t="s">
        <v>20</v>
      </c>
      <c r="O162" t="s">
        <v>24</v>
      </c>
      <c r="P162" s="3">
        <v>999126</v>
      </c>
      <c r="Q162" s="3">
        <v>235493</v>
      </c>
      <c r="R162">
        <v>40.813045365000001</v>
      </c>
      <c r="S162">
        <v>-73.946260731999899</v>
      </c>
    </row>
    <row r="163" spans="1:19" x14ac:dyDescent="0.25">
      <c r="A163">
        <v>162</v>
      </c>
      <c r="B163">
        <v>197293452</v>
      </c>
      <c r="C163" s="1">
        <v>43601</v>
      </c>
      <c r="D163" s="2">
        <v>0.91736111111111107</v>
      </c>
      <c r="E163" t="s">
        <v>28</v>
      </c>
      <c r="F163">
        <v>47</v>
      </c>
      <c r="G163">
        <v>0</v>
      </c>
      <c r="I163" t="b">
        <v>0</v>
      </c>
      <c r="J163" t="s">
        <v>19</v>
      </c>
      <c r="K163" t="s">
        <v>20</v>
      </c>
      <c r="L163" t="s">
        <v>24</v>
      </c>
      <c r="M163" t="s">
        <v>27</v>
      </c>
      <c r="N163" t="s">
        <v>20</v>
      </c>
      <c r="O163" t="s">
        <v>24</v>
      </c>
      <c r="P163" s="3">
        <v>1020808</v>
      </c>
      <c r="Q163" s="3">
        <v>262493</v>
      </c>
      <c r="R163">
        <v>40.887089187999997</v>
      </c>
      <c r="S163">
        <v>-73.867785666999893</v>
      </c>
    </row>
    <row r="164" spans="1:19" x14ac:dyDescent="0.25">
      <c r="A164">
        <v>163</v>
      </c>
      <c r="B164">
        <v>197293452</v>
      </c>
      <c r="C164" s="1">
        <v>43601</v>
      </c>
      <c r="D164" s="2">
        <v>0.91736111111111107</v>
      </c>
      <c r="E164" t="s">
        <v>28</v>
      </c>
      <c r="F164">
        <v>47</v>
      </c>
      <c r="G164">
        <v>0</v>
      </c>
      <c r="I164" t="b">
        <v>0</v>
      </c>
      <c r="J164" t="s">
        <v>19</v>
      </c>
      <c r="K164" t="s">
        <v>20</v>
      </c>
      <c r="L164" t="s">
        <v>24</v>
      </c>
      <c r="M164" t="s">
        <v>27</v>
      </c>
      <c r="N164" t="s">
        <v>20</v>
      </c>
      <c r="O164" t="s">
        <v>32</v>
      </c>
      <c r="P164" s="3">
        <v>1020808</v>
      </c>
      <c r="Q164" s="3">
        <v>262493</v>
      </c>
      <c r="R164">
        <v>40.887089187999997</v>
      </c>
      <c r="S164">
        <v>-73.867785666999893</v>
      </c>
    </row>
    <row r="165" spans="1:19" x14ac:dyDescent="0.25">
      <c r="A165">
        <v>164</v>
      </c>
      <c r="B165">
        <v>197293450</v>
      </c>
      <c r="C165" s="1">
        <v>43601</v>
      </c>
      <c r="D165" s="2">
        <v>0.84375</v>
      </c>
      <c r="E165" t="s">
        <v>30</v>
      </c>
      <c r="F165">
        <v>79</v>
      </c>
      <c r="G165">
        <v>0</v>
      </c>
      <c r="I165" t="b">
        <v>0</v>
      </c>
      <c r="J165" t="s">
        <v>35</v>
      </c>
      <c r="K165" t="s">
        <v>20</v>
      </c>
      <c r="L165" t="s">
        <v>24</v>
      </c>
      <c r="M165" t="s">
        <v>35</v>
      </c>
      <c r="N165" t="s">
        <v>20</v>
      </c>
      <c r="O165" t="s">
        <v>24</v>
      </c>
      <c r="P165" s="3">
        <v>1000422</v>
      </c>
      <c r="Q165" s="3">
        <v>192120</v>
      </c>
      <c r="R165">
        <v>40.693995231999999</v>
      </c>
      <c r="S165">
        <v>-73.941683139999896</v>
      </c>
    </row>
    <row r="166" spans="1:19" x14ac:dyDescent="0.25">
      <c r="A166">
        <v>165</v>
      </c>
      <c r="B166">
        <v>197293451</v>
      </c>
      <c r="C166" s="1">
        <v>43601</v>
      </c>
      <c r="D166" s="2">
        <v>0.80972222222222223</v>
      </c>
      <c r="E166" t="s">
        <v>30</v>
      </c>
      <c r="F166">
        <v>77</v>
      </c>
      <c r="G166">
        <v>0</v>
      </c>
      <c r="I166" t="b">
        <v>1</v>
      </c>
      <c r="J166" t="s">
        <v>27</v>
      </c>
      <c r="K166" t="s">
        <v>20</v>
      </c>
      <c r="L166" t="s">
        <v>24</v>
      </c>
      <c r="M166" t="s">
        <v>19</v>
      </c>
      <c r="N166" t="s">
        <v>20</v>
      </c>
      <c r="O166" t="s">
        <v>24</v>
      </c>
      <c r="P166" s="3">
        <v>999272</v>
      </c>
      <c r="Q166" s="3">
        <v>185194</v>
      </c>
      <c r="R166">
        <v>40.674986969999999</v>
      </c>
      <c r="S166">
        <v>-73.945845625999894</v>
      </c>
    </row>
    <row r="167" spans="1:19" x14ac:dyDescent="0.25">
      <c r="A167">
        <v>166</v>
      </c>
      <c r="B167">
        <v>197254458</v>
      </c>
      <c r="C167" s="1">
        <v>43600</v>
      </c>
      <c r="D167" s="2">
        <v>0.79722222222222217</v>
      </c>
      <c r="E167" t="s">
        <v>28</v>
      </c>
      <c r="F167">
        <v>46</v>
      </c>
      <c r="G167">
        <v>0</v>
      </c>
      <c r="I167" t="b">
        <v>0</v>
      </c>
      <c r="J167" t="s">
        <v>27</v>
      </c>
      <c r="K167" t="s">
        <v>20</v>
      </c>
      <c r="L167" t="s">
        <v>24</v>
      </c>
      <c r="M167" t="s">
        <v>31</v>
      </c>
      <c r="N167" t="s">
        <v>20</v>
      </c>
      <c r="O167" t="s">
        <v>21</v>
      </c>
      <c r="P167" s="3">
        <v>1010606</v>
      </c>
      <c r="Q167" s="3">
        <v>250926</v>
      </c>
      <c r="R167">
        <v>40.855377693000001</v>
      </c>
      <c r="S167">
        <v>-73.904727717999904</v>
      </c>
    </row>
    <row r="168" spans="1:19" x14ac:dyDescent="0.25">
      <c r="A168">
        <v>167</v>
      </c>
      <c r="B168">
        <v>197254458</v>
      </c>
      <c r="C168" s="1">
        <v>43600</v>
      </c>
      <c r="D168" s="2">
        <v>0.79722222222222217</v>
      </c>
      <c r="E168" t="s">
        <v>28</v>
      </c>
      <c r="F168">
        <v>46</v>
      </c>
      <c r="G168">
        <v>0</v>
      </c>
      <c r="I168" t="b">
        <v>0</v>
      </c>
      <c r="J168" t="s">
        <v>27</v>
      </c>
      <c r="K168" t="s">
        <v>20</v>
      </c>
      <c r="L168" t="s">
        <v>24</v>
      </c>
      <c r="M168" t="s">
        <v>35</v>
      </c>
      <c r="N168" t="s">
        <v>20</v>
      </c>
      <c r="O168" t="s">
        <v>21</v>
      </c>
      <c r="P168" s="3">
        <v>1010606</v>
      </c>
      <c r="Q168" s="3">
        <v>250926</v>
      </c>
      <c r="R168">
        <v>40.855377693000001</v>
      </c>
      <c r="S168">
        <v>-73.904727717999904</v>
      </c>
    </row>
    <row r="169" spans="1:19" x14ac:dyDescent="0.25">
      <c r="A169">
        <v>168</v>
      </c>
      <c r="B169">
        <v>197200331</v>
      </c>
      <c r="C169" s="1">
        <v>43599</v>
      </c>
      <c r="D169" s="2">
        <v>0.82291666666666663</v>
      </c>
      <c r="E169" t="s">
        <v>22</v>
      </c>
      <c r="F169">
        <v>34</v>
      </c>
      <c r="G169">
        <v>0</v>
      </c>
      <c r="I169" t="b">
        <v>0</v>
      </c>
      <c r="J169" t="s">
        <v>27</v>
      </c>
      <c r="K169" t="s">
        <v>20</v>
      </c>
      <c r="L169" t="s">
        <v>24</v>
      </c>
      <c r="M169" t="s">
        <v>19</v>
      </c>
      <c r="N169" t="s">
        <v>20</v>
      </c>
      <c r="O169" t="s">
        <v>24</v>
      </c>
      <c r="P169" s="3">
        <v>1005202</v>
      </c>
      <c r="Q169" s="3">
        <v>253699</v>
      </c>
      <c r="R169">
        <v>40.863003221</v>
      </c>
      <c r="S169">
        <v>-73.924253842999903</v>
      </c>
    </row>
    <row r="170" spans="1:19" x14ac:dyDescent="0.25">
      <c r="A170">
        <v>169</v>
      </c>
      <c r="B170">
        <v>197200331</v>
      </c>
      <c r="C170" s="1">
        <v>43599</v>
      </c>
      <c r="D170" s="2">
        <v>0.82291666666666663</v>
      </c>
      <c r="E170" t="s">
        <v>22</v>
      </c>
      <c r="F170">
        <v>34</v>
      </c>
      <c r="G170">
        <v>0</v>
      </c>
      <c r="I170" t="b">
        <v>0</v>
      </c>
      <c r="J170" t="s">
        <v>27</v>
      </c>
      <c r="K170" t="s">
        <v>20</v>
      </c>
      <c r="L170" t="s">
        <v>36</v>
      </c>
      <c r="M170" t="s">
        <v>19</v>
      </c>
      <c r="N170" t="s">
        <v>20</v>
      </c>
      <c r="O170" t="s">
        <v>24</v>
      </c>
      <c r="P170" s="3">
        <v>1005202</v>
      </c>
      <c r="Q170" s="3">
        <v>253699</v>
      </c>
      <c r="R170">
        <v>40.863003221</v>
      </c>
      <c r="S170">
        <v>-73.924253842999903</v>
      </c>
    </row>
    <row r="171" spans="1:19" x14ac:dyDescent="0.25">
      <c r="A171">
        <v>170</v>
      </c>
      <c r="B171">
        <v>197200331</v>
      </c>
      <c r="C171" s="1">
        <v>43599</v>
      </c>
      <c r="D171" s="2">
        <v>0.82291666666666663</v>
      </c>
      <c r="E171" t="s">
        <v>22</v>
      </c>
      <c r="F171">
        <v>34</v>
      </c>
      <c r="G171">
        <v>0</v>
      </c>
      <c r="I171" t="b">
        <v>0</v>
      </c>
      <c r="J171" t="s">
        <v>19</v>
      </c>
      <c r="K171" t="s">
        <v>20</v>
      </c>
      <c r="L171" t="s">
        <v>32</v>
      </c>
      <c r="M171" t="s">
        <v>19</v>
      </c>
      <c r="N171" t="s">
        <v>20</v>
      </c>
      <c r="O171" t="s">
        <v>24</v>
      </c>
      <c r="P171" s="3">
        <v>1005202</v>
      </c>
      <c r="Q171" s="3">
        <v>253699</v>
      </c>
      <c r="R171">
        <v>40.863003221</v>
      </c>
      <c r="S171">
        <v>-73.924253842999903</v>
      </c>
    </row>
    <row r="172" spans="1:19" x14ac:dyDescent="0.25">
      <c r="A172">
        <v>171</v>
      </c>
      <c r="B172">
        <v>197200331</v>
      </c>
      <c r="C172" s="1">
        <v>43599</v>
      </c>
      <c r="D172" s="2">
        <v>0.82291666666666663</v>
      </c>
      <c r="E172" t="s">
        <v>22</v>
      </c>
      <c r="F172">
        <v>34</v>
      </c>
      <c r="G172">
        <v>0</v>
      </c>
      <c r="I172" t="b">
        <v>0</v>
      </c>
      <c r="J172" t="s">
        <v>19</v>
      </c>
      <c r="K172" t="s">
        <v>20</v>
      </c>
      <c r="L172" t="s">
        <v>21</v>
      </c>
      <c r="M172" t="s">
        <v>19</v>
      </c>
      <c r="N172" t="s">
        <v>20</v>
      </c>
      <c r="O172" t="s">
        <v>24</v>
      </c>
      <c r="P172" s="3">
        <v>1005202</v>
      </c>
      <c r="Q172" s="3">
        <v>253699</v>
      </c>
      <c r="R172">
        <v>40.863003221</v>
      </c>
      <c r="S172">
        <v>-73.924253842999903</v>
      </c>
    </row>
    <row r="173" spans="1:19" x14ac:dyDescent="0.25">
      <c r="A173">
        <v>172</v>
      </c>
      <c r="B173">
        <v>197106407</v>
      </c>
      <c r="C173" s="1">
        <v>43596</v>
      </c>
      <c r="D173" s="2">
        <v>6.5277777777777782E-2</v>
      </c>
      <c r="E173" t="s">
        <v>28</v>
      </c>
      <c r="F173">
        <v>47</v>
      </c>
      <c r="G173">
        <v>0</v>
      </c>
      <c r="H173" t="s">
        <v>42</v>
      </c>
      <c r="I173" t="b">
        <v>1</v>
      </c>
      <c r="J173" t="s">
        <v>19</v>
      </c>
      <c r="K173" t="s">
        <v>20</v>
      </c>
      <c r="L173" t="s">
        <v>24</v>
      </c>
      <c r="M173" t="s">
        <v>19</v>
      </c>
      <c r="N173" t="s">
        <v>20</v>
      </c>
      <c r="O173" t="s">
        <v>24</v>
      </c>
      <c r="P173" s="3">
        <v>1024693</v>
      </c>
      <c r="Q173" s="3">
        <v>261681</v>
      </c>
      <c r="R173">
        <v>40.884843556</v>
      </c>
      <c r="S173">
        <v>-73.853740089999903</v>
      </c>
    </row>
    <row r="174" spans="1:19" x14ac:dyDescent="0.25">
      <c r="A174">
        <v>173</v>
      </c>
      <c r="B174">
        <v>197016009</v>
      </c>
      <c r="C174" s="1">
        <v>43594</v>
      </c>
      <c r="D174" s="2">
        <v>0.39097222222222222</v>
      </c>
      <c r="E174" t="s">
        <v>30</v>
      </c>
      <c r="F174">
        <v>75</v>
      </c>
      <c r="G174">
        <v>0</v>
      </c>
      <c r="I174" t="b">
        <v>0</v>
      </c>
      <c r="J174" t="s">
        <v>19</v>
      </c>
      <c r="K174" t="s">
        <v>20</v>
      </c>
      <c r="L174" t="s">
        <v>24</v>
      </c>
      <c r="M174" t="s">
        <v>19</v>
      </c>
      <c r="N174" t="s">
        <v>20</v>
      </c>
      <c r="O174" t="s">
        <v>24</v>
      </c>
      <c r="P174" s="3">
        <v>1012920</v>
      </c>
      <c r="Q174" s="3">
        <v>183086</v>
      </c>
      <c r="R174">
        <v>40.669167307000002</v>
      </c>
      <c r="S174">
        <v>-73.896652216999897</v>
      </c>
    </row>
    <row r="175" spans="1:19" x14ac:dyDescent="0.25">
      <c r="A175">
        <v>174</v>
      </c>
      <c r="B175">
        <v>197016008</v>
      </c>
      <c r="C175" s="1">
        <v>43594</v>
      </c>
      <c r="D175" s="2">
        <v>6.3888888888888884E-2</v>
      </c>
      <c r="E175" t="s">
        <v>22</v>
      </c>
      <c r="F175">
        <v>1</v>
      </c>
      <c r="G175">
        <v>0</v>
      </c>
      <c r="H175" t="s">
        <v>43</v>
      </c>
      <c r="I175" t="b">
        <v>0</v>
      </c>
      <c r="J175" t="s">
        <v>27</v>
      </c>
      <c r="K175" t="s">
        <v>20</v>
      </c>
      <c r="L175" t="s">
        <v>21</v>
      </c>
      <c r="M175" t="s">
        <v>19</v>
      </c>
      <c r="N175" t="s">
        <v>20</v>
      </c>
      <c r="O175" t="s">
        <v>24</v>
      </c>
      <c r="P175" s="3">
        <v>982762</v>
      </c>
      <c r="Q175" s="3">
        <v>204595</v>
      </c>
      <c r="R175">
        <v>40.728250797000001</v>
      </c>
      <c r="S175">
        <v>-74.005370123999896</v>
      </c>
    </row>
    <row r="176" spans="1:19" x14ac:dyDescent="0.25">
      <c r="A176">
        <v>175</v>
      </c>
      <c r="B176">
        <v>197016008</v>
      </c>
      <c r="C176" s="1">
        <v>43594</v>
      </c>
      <c r="D176" s="2">
        <v>6.3888888888888884E-2</v>
      </c>
      <c r="E176" t="s">
        <v>22</v>
      </c>
      <c r="F176">
        <v>1</v>
      </c>
      <c r="G176">
        <v>0</v>
      </c>
      <c r="H176" t="s">
        <v>43</v>
      </c>
      <c r="I176" t="b">
        <v>0</v>
      </c>
      <c r="J176" t="s">
        <v>27</v>
      </c>
      <c r="K176" t="s">
        <v>20</v>
      </c>
      <c r="L176" t="s">
        <v>21</v>
      </c>
      <c r="M176" t="s">
        <v>19</v>
      </c>
      <c r="N176" t="s">
        <v>20</v>
      </c>
      <c r="O176" t="s">
        <v>36</v>
      </c>
      <c r="P176" s="3">
        <v>982762</v>
      </c>
      <c r="Q176" s="3">
        <v>204595</v>
      </c>
      <c r="R176">
        <v>40.728250797000001</v>
      </c>
      <c r="S176">
        <v>-74.005370123999896</v>
      </c>
    </row>
    <row r="177" spans="1:19" x14ac:dyDescent="0.25">
      <c r="A177">
        <v>176</v>
      </c>
      <c r="B177">
        <v>196820305</v>
      </c>
      <c r="C177" s="1">
        <v>43589</v>
      </c>
      <c r="D177" s="2">
        <v>7.2916666666666671E-2</v>
      </c>
      <c r="E177" t="s">
        <v>28</v>
      </c>
      <c r="F177">
        <v>48</v>
      </c>
      <c r="G177">
        <v>0</v>
      </c>
      <c r="I177" t="b">
        <v>0</v>
      </c>
      <c r="M177" t="s">
        <v>19</v>
      </c>
      <c r="N177" t="s">
        <v>20</v>
      </c>
      <c r="O177" t="s">
        <v>24</v>
      </c>
      <c r="P177" s="3">
        <v>1016691</v>
      </c>
      <c r="Q177" s="3">
        <v>250307</v>
      </c>
      <c r="R177">
        <v>40.853658463000002</v>
      </c>
      <c r="S177">
        <v>-73.882734201999895</v>
      </c>
    </row>
    <row r="178" spans="1:19" x14ac:dyDescent="0.25">
      <c r="A178">
        <v>177</v>
      </c>
      <c r="B178">
        <v>197423973</v>
      </c>
      <c r="C178" s="1">
        <v>43588</v>
      </c>
      <c r="D178" s="2">
        <v>0.71388888888888891</v>
      </c>
      <c r="E178" t="s">
        <v>26</v>
      </c>
      <c r="F178">
        <v>121</v>
      </c>
      <c r="G178">
        <v>0</v>
      </c>
      <c r="I178" t="b">
        <v>0</v>
      </c>
      <c r="M178" t="s">
        <v>19</v>
      </c>
      <c r="N178" t="s">
        <v>25</v>
      </c>
      <c r="O178" t="s">
        <v>21</v>
      </c>
      <c r="P178" s="3">
        <v>944564</v>
      </c>
      <c r="Q178" s="3">
        <v>168983</v>
      </c>
      <c r="R178">
        <v>40.630415141999997</v>
      </c>
      <c r="S178">
        <v>-74.142977955999896</v>
      </c>
    </row>
    <row r="179" spans="1:19" x14ac:dyDescent="0.25">
      <c r="A179">
        <v>178</v>
      </c>
      <c r="B179">
        <v>196820303</v>
      </c>
      <c r="C179" s="1">
        <v>43588</v>
      </c>
      <c r="D179" s="2">
        <v>0.6</v>
      </c>
      <c r="E179" t="s">
        <v>22</v>
      </c>
      <c r="F179">
        <v>28</v>
      </c>
      <c r="G179">
        <v>0</v>
      </c>
      <c r="I179" t="b">
        <v>0</v>
      </c>
      <c r="M179" t="s">
        <v>19</v>
      </c>
      <c r="N179" t="s">
        <v>20</v>
      </c>
      <c r="O179" t="s">
        <v>24</v>
      </c>
      <c r="P179" s="3">
        <v>997399</v>
      </c>
      <c r="Q179" s="3">
        <v>230992</v>
      </c>
      <c r="R179">
        <v>40.800694102000001</v>
      </c>
      <c r="S179">
        <v>-73.952508469999898</v>
      </c>
    </row>
    <row r="180" spans="1:19" x14ac:dyDescent="0.25">
      <c r="A180">
        <v>179</v>
      </c>
      <c r="B180">
        <v>196730309</v>
      </c>
      <c r="C180" s="1">
        <v>43587</v>
      </c>
      <c r="D180" s="2">
        <v>0.60763888888888895</v>
      </c>
      <c r="E180" t="s">
        <v>28</v>
      </c>
      <c r="F180">
        <v>42</v>
      </c>
      <c r="G180">
        <v>0</v>
      </c>
      <c r="H180" t="s">
        <v>29</v>
      </c>
      <c r="I180" t="b">
        <v>1</v>
      </c>
      <c r="J180" t="s">
        <v>19</v>
      </c>
      <c r="K180" t="s">
        <v>20</v>
      </c>
      <c r="L180" t="s">
        <v>36</v>
      </c>
      <c r="M180" t="s">
        <v>19</v>
      </c>
      <c r="N180" t="s">
        <v>20</v>
      </c>
      <c r="O180" t="s">
        <v>24</v>
      </c>
      <c r="P180" s="3">
        <v>1014588</v>
      </c>
      <c r="Q180" s="3">
        <v>242096</v>
      </c>
      <c r="R180">
        <v>40.831129156999999</v>
      </c>
      <c r="S180">
        <v>-73.890373231999902</v>
      </c>
    </row>
    <row r="181" spans="1:19" x14ac:dyDescent="0.25">
      <c r="A181">
        <v>180</v>
      </c>
      <c r="B181">
        <v>196678735</v>
      </c>
      <c r="C181" s="1">
        <v>43587</v>
      </c>
      <c r="D181" s="2">
        <v>1.5972222222222224E-2</v>
      </c>
      <c r="E181" t="s">
        <v>30</v>
      </c>
      <c r="F181">
        <v>75</v>
      </c>
      <c r="G181">
        <v>0</v>
      </c>
      <c r="I181" t="b">
        <v>0</v>
      </c>
      <c r="J181" t="s">
        <v>31</v>
      </c>
      <c r="K181" t="s">
        <v>20</v>
      </c>
      <c r="L181" t="s">
        <v>24</v>
      </c>
      <c r="M181" t="s">
        <v>19</v>
      </c>
      <c r="N181" t="s">
        <v>20</v>
      </c>
      <c r="O181" t="s">
        <v>24</v>
      </c>
      <c r="P181" s="3">
        <v>1016008</v>
      </c>
      <c r="Q181" s="3">
        <v>185359</v>
      </c>
      <c r="R181">
        <v>40.675395639999998</v>
      </c>
      <c r="S181">
        <v>-73.885509939999906</v>
      </c>
    </row>
    <row r="182" spans="1:19" x14ac:dyDescent="0.25">
      <c r="A182">
        <v>181</v>
      </c>
      <c r="B182">
        <v>196680983</v>
      </c>
      <c r="C182" s="1">
        <v>43587</v>
      </c>
      <c r="D182" s="2">
        <v>1.3194444444444444E-2</v>
      </c>
      <c r="E182" t="s">
        <v>28</v>
      </c>
      <c r="F182">
        <v>46</v>
      </c>
      <c r="G182">
        <v>0</v>
      </c>
      <c r="I182" t="b">
        <v>0</v>
      </c>
      <c r="J182" t="s">
        <v>27</v>
      </c>
      <c r="K182" t="s">
        <v>20</v>
      </c>
      <c r="L182" t="s">
        <v>24</v>
      </c>
      <c r="M182" t="s">
        <v>27</v>
      </c>
      <c r="N182" t="s">
        <v>20</v>
      </c>
      <c r="O182" t="s">
        <v>24</v>
      </c>
      <c r="P182" s="3">
        <v>1010447</v>
      </c>
      <c r="Q182" s="3">
        <v>252191</v>
      </c>
      <c r="R182">
        <v>40.858850210999996</v>
      </c>
      <c r="S182">
        <v>-73.905297539999907</v>
      </c>
    </row>
    <row r="183" spans="1:19" x14ac:dyDescent="0.25">
      <c r="A183">
        <v>182</v>
      </c>
      <c r="B183">
        <v>196630584</v>
      </c>
      <c r="C183" s="1">
        <v>43585</v>
      </c>
      <c r="D183" s="2">
        <v>0.77013888888888893</v>
      </c>
      <c r="E183" t="s">
        <v>22</v>
      </c>
      <c r="F183">
        <v>25</v>
      </c>
      <c r="G183">
        <v>2</v>
      </c>
      <c r="H183" t="s">
        <v>23</v>
      </c>
      <c r="I183" t="b">
        <v>0</v>
      </c>
      <c r="J183" t="s">
        <v>19</v>
      </c>
      <c r="K183" t="s">
        <v>44</v>
      </c>
      <c r="L183" t="s">
        <v>24</v>
      </c>
      <c r="M183" t="s">
        <v>27</v>
      </c>
      <c r="N183" t="s">
        <v>20</v>
      </c>
      <c r="O183" t="s">
        <v>24</v>
      </c>
      <c r="P183" s="3">
        <v>1002228</v>
      </c>
      <c r="Q183" s="3">
        <v>234677</v>
      </c>
      <c r="R183">
        <v>40.810799905000003</v>
      </c>
      <c r="S183">
        <v>-73.935056701999898</v>
      </c>
    </row>
    <row r="184" spans="1:19" x14ac:dyDescent="0.25">
      <c r="A184">
        <v>183</v>
      </c>
      <c r="B184">
        <v>196582021</v>
      </c>
      <c r="C184" s="1">
        <v>43585</v>
      </c>
      <c r="D184" s="2">
        <v>9.0277777777777787E-3</v>
      </c>
      <c r="E184" t="s">
        <v>30</v>
      </c>
      <c r="F184">
        <v>90</v>
      </c>
      <c r="G184">
        <v>0</v>
      </c>
      <c r="H184" t="s">
        <v>29</v>
      </c>
      <c r="I184" t="b">
        <v>0</v>
      </c>
      <c r="M184" t="s">
        <v>27</v>
      </c>
      <c r="N184" t="s">
        <v>20</v>
      </c>
      <c r="O184" t="s">
        <v>21</v>
      </c>
      <c r="P184" s="3">
        <v>996319</v>
      </c>
      <c r="Q184" s="3">
        <v>198679</v>
      </c>
      <c r="R184">
        <v>40.712004694999997</v>
      </c>
      <c r="S184">
        <v>-73.956467326999899</v>
      </c>
    </row>
    <row r="185" spans="1:19" x14ac:dyDescent="0.25">
      <c r="A185">
        <v>184</v>
      </c>
      <c r="B185">
        <v>196582020</v>
      </c>
      <c r="C185" s="1">
        <v>43584</v>
      </c>
      <c r="D185" s="2">
        <v>6.6666666666666666E-2</v>
      </c>
      <c r="E185" t="s">
        <v>28</v>
      </c>
      <c r="F185">
        <v>44</v>
      </c>
      <c r="G185">
        <v>0</v>
      </c>
      <c r="I185" t="b">
        <v>0</v>
      </c>
      <c r="M185" t="s">
        <v>31</v>
      </c>
      <c r="N185" t="s">
        <v>20</v>
      </c>
      <c r="O185" t="s">
        <v>24</v>
      </c>
      <c r="P185" s="3">
        <v>1005501</v>
      </c>
      <c r="Q185" s="3">
        <v>245608</v>
      </c>
      <c r="R185">
        <v>40.840795116999999</v>
      </c>
      <c r="S185">
        <v>-73.9231985159999</v>
      </c>
    </row>
    <row r="186" spans="1:19" x14ac:dyDescent="0.25">
      <c r="A186">
        <v>185</v>
      </c>
      <c r="B186">
        <v>196542452</v>
      </c>
      <c r="C186" s="1">
        <v>43582</v>
      </c>
      <c r="D186" s="2">
        <v>0.99583333333333324</v>
      </c>
      <c r="E186" t="s">
        <v>30</v>
      </c>
      <c r="F186">
        <v>67</v>
      </c>
      <c r="G186">
        <v>0</v>
      </c>
      <c r="H186" t="s">
        <v>29</v>
      </c>
      <c r="I186" t="b">
        <v>0</v>
      </c>
      <c r="M186" t="s">
        <v>19</v>
      </c>
      <c r="N186" t="s">
        <v>20</v>
      </c>
      <c r="O186" t="s">
        <v>21</v>
      </c>
      <c r="P186" s="3">
        <v>996876</v>
      </c>
      <c r="Q186" s="3">
        <v>177505</v>
      </c>
      <c r="R186">
        <v>40.653886110000002</v>
      </c>
      <c r="S186">
        <v>-73.954497843999903</v>
      </c>
    </row>
    <row r="187" spans="1:19" x14ac:dyDescent="0.25">
      <c r="A187">
        <v>186</v>
      </c>
      <c r="B187">
        <v>196525187</v>
      </c>
      <c r="C187" s="1">
        <v>43582</v>
      </c>
      <c r="D187" s="2">
        <v>0.48333333333333334</v>
      </c>
      <c r="E187" t="s">
        <v>28</v>
      </c>
      <c r="F187">
        <v>48</v>
      </c>
      <c r="G187">
        <v>0</v>
      </c>
      <c r="H187" t="s">
        <v>29</v>
      </c>
      <c r="I187" t="b">
        <v>1</v>
      </c>
      <c r="J187" t="s">
        <v>19</v>
      </c>
      <c r="K187" t="s">
        <v>20</v>
      </c>
      <c r="L187" t="s">
        <v>24</v>
      </c>
      <c r="M187" t="s">
        <v>27</v>
      </c>
      <c r="N187" t="s">
        <v>20</v>
      </c>
      <c r="O187" t="s">
        <v>36</v>
      </c>
      <c r="P187" s="3">
        <v>1013952</v>
      </c>
      <c r="Q187" s="3">
        <v>247178</v>
      </c>
      <c r="R187">
        <v>40.845079925999997</v>
      </c>
      <c r="S187">
        <v>-73.892648949999895</v>
      </c>
    </row>
    <row r="188" spans="1:19" x14ac:dyDescent="0.25">
      <c r="A188">
        <v>187</v>
      </c>
      <c r="B188">
        <v>196414298</v>
      </c>
      <c r="C188" s="1">
        <v>43579</v>
      </c>
      <c r="D188" s="2">
        <v>0.96875</v>
      </c>
      <c r="E188" t="s">
        <v>28</v>
      </c>
      <c r="F188">
        <v>44</v>
      </c>
      <c r="G188">
        <v>0</v>
      </c>
      <c r="I188" t="b">
        <v>0</v>
      </c>
      <c r="M188" t="s">
        <v>19</v>
      </c>
      <c r="N188" t="s">
        <v>20</v>
      </c>
      <c r="O188" t="s">
        <v>24</v>
      </c>
      <c r="P188" s="3">
        <v>1009069</v>
      </c>
      <c r="Q188" s="3">
        <v>244907</v>
      </c>
      <c r="R188">
        <v>40.838861770999998</v>
      </c>
      <c r="S188">
        <v>-73.910306060999901</v>
      </c>
    </row>
    <row r="189" spans="1:19" x14ac:dyDescent="0.25">
      <c r="A189">
        <v>188</v>
      </c>
      <c r="B189">
        <v>196414299</v>
      </c>
      <c r="C189" s="1">
        <v>43579</v>
      </c>
      <c r="D189" s="2">
        <v>0.62361111111111112</v>
      </c>
      <c r="E189" t="s">
        <v>30</v>
      </c>
      <c r="F189">
        <v>71</v>
      </c>
      <c r="G189">
        <v>0</v>
      </c>
      <c r="I189" t="b">
        <v>0</v>
      </c>
      <c r="M189" t="s">
        <v>19</v>
      </c>
      <c r="N189" t="s">
        <v>20</v>
      </c>
      <c r="O189" t="s">
        <v>24</v>
      </c>
      <c r="P189" s="3">
        <v>1001270</v>
      </c>
      <c r="Q189" s="3">
        <v>180581</v>
      </c>
      <c r="R189">
        <v>40.662321699000003</v>
      </c>
      <c r="S189">
        <v>-73.938654283999895</v>
      </c>
    </row>
    <row r="190" spans="1:19" x14ac:dyDescent="0.25">
      <c r="A190">
        <v>189</v>
      </c>
      <c r="B190">
        <v>196375777</v>
      </c>
      <c r="C190" s="1">
        <v>43579</v>
      </c>
      <c r="D190" s="2">
        <v>7.2222222222222229E-2</v>
      </c>
      <c r="E190" t="s">
        <v>22</v>
      </c>
      <c r="F190">
        <v>28</v>
      </c>
      <c r="G190">
        <v>0</v>
      </c>
      <c r="I190" t="b">
        <v>1</v>
      </c>
      <c r="J190" t="s">
        <v>19</v>
      </c>
      <c r="K190" t="s">
        <v>20</v>
      </c>
      <c r="L190" t="s">
        <v>24</v>
      </c>
      <c r="M190" t="s">
        <v>19</v>
      </c>
      <c r="N190" t="s">
        <v>20</v>
      </c>
      <c r="O190" t="s">
        <v>24</v>
      </c>
      <c r="P190" s="3">
        <v>999029</v>
      </c>
      <c r="Q190" s="3">
        <v>231931</v>
      </c>
      <c r="R190">
        <v>40.803268824</v>
      </c>
      <c r="S190">
        <v>-73.946618993999905</v>
      </c>
    </row>
    <row r="191" spans="1:19" x14ac:dyDescent="0.25">
      <c r="A191">
        <v>190</v>
      </c>
      <c r="B191">
        <v>196364281</v>
      </c>
      <c r="C191" s="1">
        <v>43578</v>
      </c>
      <c r="D191" s="2">
        <v>0.95416666666666661</v>
      </c>
      <c r="E191" t="s">
        <v>28</v>
      </c>
      <c r="F191">
        <v>47</v>
      </c>
      <c r="G191">
        <v>2</v>
      </c>
      <c r="H191" t="s">
        <v>23</v>
      </c>
      <c r="I191" t="b">
        <v>0</v>
      </c>
      <c r="M191" t="s">
        <v>27</v>
      </c>
      <c r="N191" t="s">
        <v>20</v>
      </c>
      <c r="O191" t="s">
        <v>24</v>
      </c>
      <c r="P191" s="3">
        <v>1030386</v>
      </c>
      <c r="Q191" s="3">
        <v>260908</v>
      </c>
      <c r="R191">
        <v>40.88269399</v>
      </c>
      <c r="S191">
        <v>-73.833156831999901</v>
      </c>
    </row>
    <row r="192" spans="1:19" x14ac:dyDescent="0.25">
      <c r="A192">
        <v>191</v>
      </c>
      <c r="B192">
        <v>196364280</v>
      </c>
      <c r="C192" s="1">
        <v>43578</v>
      </c>
      <c r="D192" s="2">
        <v>0.95347222222222217</v>
      </c>
      <c r="E192" t="s">
        <v>28</v>
      </c>
      <c r="F192">
        <v>42</v>
      </c>
      <c r="G192">
        <v>2</v>
      </c>
      <c r="H192" t="s">
        <v>23</v>
      </c>
      <c r="I192" t="b">
        <v>0</v>
      </c>
      <c r="M192" t="s">
        <v>27</v>
      </c>
      <c r="N192" t="s">
        <v>20</v>
      </c>
      <c r="O192" t="s">
        <v>36</v>
      </c>
      <c r="P192" s="3">
        <v>1010896</v>
      </c>
      <c r="Q192" s="3">
        <v>244231</v>
      </c>
      <c r="R192">
        <v>40.837001024000003</v>
      </c>
      <c r="S192">
        <v>-73.903706008999904</v>
      </c>
    </row>
    <row r="193" spans="1:19" x14ac:dyDescent="0.25">
      <c r="A193">
        <v>192</v>
      </c>
      <c r="B193">
        <v>196364279</v>
      </c>
      <c r="C193" s="1">
        <v>43578</v>
      </c>
      <c r="D193" s="2">
        <v>1.2499999999999999E-2</v>
      </c>
      <c r="E193" t="s">
        <v>26</v>
      </c>
      <c r="F193">
        <v>121</v>
      </c>
      <c r="G193">
        <v>0</v>
      </c>
      <c r="I193" t="b">
        <v>0</v>
      </c>
      <c r="J193" t="s">
        <v>27</v>
      </c>
      <c r="K193" t="s">
        <v>20</v>
      </c>
      <c r="L193" t="s">
        <v>24</v>
      </c>
      <c r="M193" t="s">
        <v>27</v>
      </c>
      <c r="N193" t="s">
        <v>20</v>
      </c>
      <c r="O193" t="s">
        <v>24</v>
      </c>
      <c r="P193" s="3">
        <v>936722</v>
      </c>
      <c r="Q193" s="3">
        <v>172119</v>
      </c>
      <c r="R193">
        <v>40.638984176000001</v>
      </c>
      <c r="S193">
        <v>-74.171252304999896</v>
      </c>
    </row>
    <row r="194" spans="1:19" x14ac:dyDescent="0.25">
      <c r="A194">
        <v>193</v>
      </c>
      <c r="B194">
        <v>196315233</v>
      </c>
      <c r="C194" s="1">
        <v>43577</v>
      </c>
      <c r="D194" s="2">
        <v>0.96875</v>
      </c>
      <c r="E194" t="s">
        <v>28</v>
      </c>
      <c r="F194">
        <v>42</v>
      </c>
      <c r="G194">
        <v>0</v>
      </c>
      <c r="I194" t="b">
        <v>0</v>
      </c>
      <c r="M194" t="s">
        <v>27</v>
      </c>
      <c r="N194" t="s">
        <v>20</v>
      </c>
      <c r="O194" t="s">
        <v>24</v>
      </c>
      <c r="P194" s="3">
        <v>1010951</v>
      </c>
      <c r="Q194" s="3">
        <v>240480</v>
      </c>
      <c r="R194">
        <v>40.826705445000002</v>
      </c>
      <c r="S194">
        <v>-73.903522174000003</v>
      </c>
    </row>
    <row r="195" spans="1:19" x14ac:dyDescent="0.25">
      <c r="A195">
        <v>194</v>
      </c>
      <c r="B195">
        <v>196315234</v>
      </c>
      <c r="C195" s="1">
        <v>43577</v>
      </c>
      <c r="D195" s="2">
        <v>0.72222222222222221</v>
      </c>
      <c r="E195" t="s">
        <v>30</v>
      </c>
      <c r="F195">
        <v>81</v>
      </c>
      <c r="G195">
        <v>0</v>
      </c>
      <c r="H195" t="s">
        <v>29</v>
      </c>
      <c r="I195" t="b">
        <v>0</v>
      </c>
      <c r="J195" t="s">
        <v>38</v>
      </c>
      <c r="K195" t="s">
        <v>20</v>
      </c>
      <c r="L195" t="s">
        <v>24</v>
      </c>
      <c r="M195" t="s">
        <v>31</v>
      </c>
      <c r="N195" t="s">
        <v>20</v>
      </c>
      <c r="O195" t="s">
        <v>24</v>
      </c>
      <c r="P195" s="3">
        <v>1006938</v>
      </c>
      <c r="Q195" s="3">
        <v>187372</v>
      </c>
      <c r="R195">
        <v>40.680948759000003</v>
      </c>
      <c r="S195">
        <v>-73.918201608999894</v>
      </c>
    </row>
    <row r="196" spans="1:19" x14ac:dyDescent="0.25">
      <c r="A196">
        <v>195</v>
      </c>
      <c r="B196">
        <v>196315235</v>
      </c>
      <c r="C196" s="1">
        <v>43577</v>
      </c>
      <c r="D196" s="2">
        <v>0.7090277777777777</v>
      </c>
      <c r="E196" t="s">
        <v>18</v>
      </c>
      <c r="F196">
        <v>114</v>
      </c>
      <c r="G196">
        <v>2</v>
      </c>
      <c r="H196" t="s">
        <v>23</v>
      </c>
      <c r="I196" t="b">
        <v>0</v>
      </c>
      <c r="M196" t="s">
        <v>19</v>
      </c>
      <c r="N196" t="s">
        <v>20</v>
      </c>
      <c r="O196" t="s">
        <v>24</v>
      </c>
      <c r="P196" s="3">
        <v>999484</v>
      </c>
      <c r="Q196" s="3">
        <v>214810</v>
      </c>
      <c r="R196">
        <v>40.756275434000003</v>
      </c>
      <c r="S196">
        <v>-73.945014328999903</v>
      </c>
    </row>
    <row r="197" spans="1:19" x14ac:dyDescent="0.25">
      <c r="A197">
        <v>196</v>
      </c>
      <c r="B197">
        <v>196276907</v>
      </c>
      <c r="C197" s="1">
        <v>43575</v>
      </c>
      <c r="D197" s="2">
        <v>5.6944444444444443E-2</v>
      </c>
      <c r="E197" t="s">
        <v>28</v>
      </c>
      <c r="F197">
        <v>40</v>
      </c>
      <c r="G197">
        <v>0</v>
      </c>
      <c r="I197" t="b">
        <v>0</v>
      </c>
      <c r="M197" t="s">
        <v>19</v>
      </c>
      <c r="N197" t="s">
        <v>20</v>
      </c>
      <c r="O197" t="s">
        <v>24</v>
      </c>
      <c r="P197" s="3">
        <v>1010089</v>
      </c>
      <c r="Q197" s="3">
        <v>237011</v>
      </c>
      <c r="R197">
        <v>40.817186587999998</v>
      </c>
      <c r="S197">
        <v>-73.906650210999899</v>
      </c>
    </row>
    <row r="198" spans="1:19" x14ac:dyDescent="0.25">
      <c r="A198">
        <v>197</v>
      </c>
      <c r="B198">
        <v>196276904</v>
      </c>
      <c r="C198" s="1">
        <v>43575</v>
      </c>
      <c r="D198" s="2">
        <v>5.486111111111111E-2</v>
      </c>
      <c r="E198" t="s">
        <v>30</v>
      </c>
      <c r="F198">
        <v>84</v>
      </c>
      <c r="G198">
        <v>2</v>
      </c>
      <c r="H198" t="s">
        <v>23</v>
      </c>
      <c r="I198" t="b">
        <v>0</v>
      </c>
      <c r="J198" t="s">
        <v>19</v>
      </c>
      <c r="K198" t="s">
        <v>20</v>
      </c>
      <c r="L198" t="s">
        <v>24</v>
      </c>
      <c r="M198" t="s">
        <v>19</v>
      </c>
      <c r="N198" t="s">
        <v>20</v>
      </c>
      <c r="O198" t="s">
        <v>24</v>
      </c>
      <c r="P198" s="3">
        <v>988740</v>
      </c>
      <c r="Q198" s="3">
        <v>194815</v>
      </c>
      <c r="R198">
        <v>40.701406016</v>
      </c>
      <c r="S198">
        <v>-73.983808131999993</v>
      </c>
    </row>
    <row r="199" spans="1:19" x14ac:dyDescent="0.25">
      <c r="A199">
        <v>198</v>
      </c>
      <c r="B199">
        <v>196276908</v>
      </c>
      <c r="C199" s="1">
        <v>43574</v>
      </c>
      <c r="D199" s="2">
        <v>0.73819444444444438</v>
      </c>
      <c r="E199" t="s">
        <v>18</v>
      </c>
      <c r="F199">
        <v>105</v>
      </c>
      <c r="G199">
        <v>0</v>
      </c>
      <c r="I199" t="b">
        <v>0</v>
      </c>
      <c r="J199" t="s">
        <v>27</v>
      </c>
      <c r="K199" t="s">
        <v>20</v>
      </c>
      <c r="L199" t="s">
        <v>24</v>
      </c>
      <c r="M199" t="s">
        <v>27</v>
      </c>
      <c r="N199" t="s">
        <v>20</v>
      </c>
      <c r="O199" t="s">
        <v>24</v>
      </c>
      <c r="P199" s="3">
        <v>1056792</v>
      </c>
      <c r="Q199" s="3">
        <v>192445</v>
      </c>
      <c r="R199">
        <v>40.694604753999997</v>
      </c>
      <c r="S199">
        <v>-73.738402933999893</v>
      </c>
    </row>
    <row r="200" spans="1:19" x14ac:dyDescent="0.25">
      <c r="A200">
        <v>199</v>
      </c>
      <c r="B200">
        <v>196276903</v>
      </c>
      <c r="C200" s="1">
        <v>43574</v>
      </c>
      <c r="D200" s="2">
        <v>8.3333333333333332E-3</v>
      </c>
      <c r="E200" t="s">
        <v>18</v>
      </c>
      <c r="F200">
        <v>113</v>
      </c>
      <c r="G200">
        <v>0</v>
      </c>
      <c r="I200" t="b">
        <v>0</v>
      </c>
      <c r="J200" t="s">
        <v>19</v>
      </c>
      <c r="K200" t="s">
        <v>20</v>
      </c>
      <c r="L200" t="s">
        <v>24</v>
      </c>
      <c r="M200" t="s">
        <v>19</v>
      </c>
      <c r="N200" t="s">
        <v>20</v>
      </c>
      <c r="O200" t="s">
        <v>24</v>
      </c>
      <c r="P200" s="3">
        <v>1053637</v>
      </c>
      <c r="Q200" s="3">
        <v>190566</v>
      </c>
      <c r="R200">
        <v>40.689472651999999</v>
      </c>
      <c r="S200">
        <v>-73.749799678999906</v>
      </c>
    </row>
    <row r="201" spans="1:19" x14ac:dyDescent="0.25">
      <c r="A201">
        <v>200</v>
      </c>
      <c r="B201">
        <v>196276903</v>
      </c>
      <c r="C201" s="1">
        <v>43574</v>
      </c>
      <c r="D201" s="2">
        <v>8.3333333333333332E-3</v>
      </c>
      <c r="E201" t="s">
        <v>18</v>
      </c>
      <c r="F201">
        <v>113</v>
      </c>
      <c r="G201">
        <v>0</v>
      </c>
      <c r="I201" t="b">
        <v>0</v>
      </c>
      <c r="J201" t="s">
        <v>19</v>
      </c>
      <c r="K201" t="s">
        <v>20</v>
      </c>
      <c r="L201" t="s">
        <v>24</v>
      </c>
      <c r="M201" t="s">
        <v>31</v>
      </c>
      <c r="N201" t="s">
        <v>20</v>
      </c>
      <c r="O201" t="s">
        <v>24</v>
      </c>
      <c r="P201" s="3">
        <v>1053637</v>
      </c>
      <c r="Q201" s="3">
        <v>190566</v>
      </c>
      <c r="R201">
        <v>40.689472651999999</v>
      </c>
      <c r="S201">
        <v>-73.749799678999906</v>
      </c>
    </row>
    <row r="202" spans="1:19" x14ac:dyDescent="0.25">
      <c r="A202">
        <v>201</v>
      </c>
      <c r="B202">
        <v>196193415</v>
      </c>
      <c r="C202" s="1">
        <v>43573</v>
      </c>
      <c r="D202" s="2">
        <v>0.97499999999999998</v>
      </c>
      <c r="E202" t="s">
        <v>30</v>
      </c>
      <c r="F202">
        <v>75</v>
      </c>
      <c r="G202">
        <v>0</v>
      </c>
      <c r="I202" t="b">
        <v>0</v>
      </c>
      <c r="J202" t="s">
        <v>19</v>
      </c>
      <c r="K202" t="s">
        <v>20</v>
      </c>
      <c r="L202" t="s">
        <v>24</v>
      </c>
      <c r="M202" t="s">
        <v>19</v>
      </c>
      <c r="N202" t="s">
        <v>20</v>
      </c>
      <c r="O202" t="s">
        <v>24</v>
      </c>
      <c r="P202" s="3">
        <v>1018747</v>
      </c>
      <c r="Q202" s="3">
        <v>183640</v>
      </c>
      <c r="R202">
        <v>40.670667125000001</v>
      </c>
      <c r="S202">
        <v>-73.8756443179999</v>
      </c>
    </row>
    <row r="203" spans="1:19" x14ac:dyDescent="0.25">
      <c r="A203">
        <v>202</v>
      </c>
      <c r="B203">
        <v>196195745</v>
      </c>
      <c r="C203" s="1">
        <v>43573</v>
      </c>
      <c r="D203" s="2">
        <v>0.9375</v>
      </c>
      <c r="E203" t="s">
        <v>22</v>
      </c>
      <c r="F203">
        <v>23</v>
      </c>
      <c r="G203">
        <v>2</v>
      </c>
      <c r="H203" t="s">
        <v>23</v>
      </c>
      <c r="I203" t="b">
        <v>0</v>
      </c>
      <c r="M203" t="s">
        <v>19</v>
      </c>
      <c r="N203" t="s">
        <v>20</v>
      </c>
      <c r="O203" t="s">
        <v>36</v>
      </c>
      <c r="P203" s="3">
        <v>998437</v>
      </c>
      <c r="Q203" s="3">
        <v>228299</v>
      </c>
      <c r="R203">
        <v>40.793300942999998</v>
      </c>
      <c r="S203">
        <v>-73.948764997999902</v>
      </c>
    </row>
    <row r="204" spans="1:19" x14ac:dyDescent="0.25">
      <c r="A204">
        <v>203</v>
      </c>
      <c r="B204">
        <v>196195743</v>
      </c>
      <c r="C204" s="1">
        <v>43573</v>
      </c>
      <c r="D204" s="2">
        <v>0.91249999999999998</v>
      </c>
      <c r="E204" t="s">
        <v>22</v>
      </c>
      <c r="F204">
        <v>7</v>
      </c>
      <c r="G204">
        <v>2</v>
      </c>
      <c r="H204" t="s">
        <v>23</v>
      </c>
      <c r="I204" t="b">
        <v>0</v>
      </c>
      <c r="M204" t="s">
        <v>19</v>
      </c>
      <c r="N204" t="s">
        <v>20</v>
      </c>
      <c r="O204" t="s">
        <v>36</v>
      </c>
      <c r="P204" s="3">
        <v>989021</v>
      </c>
      <c r="Q204" s="3">
        <v>200767</v>
      </c>
      <c r="R204">
        <v>40.717742700999999</v>
      </c>
      <c r="S204">
        <v>-73.982790480999896</v>
      </c>
    </row>
    <row r="205" spans="1:19" x14ac:dyDescent="0.25">
      <c r="A205">
        <v>204</v>
      </c>
      <c r="B205">
        <v>196193416</v>
      </c>
      <c r="C205" s="1">
        <v>43573</v>
      </c>
      <c r="D205" s="2">
        <v>0.82638888888888884</v>
      </c>
      <c r="E205" t="s">
        <v>30</v>
      </c>
      <c r="F205">
        <v>75</v>
      </c>
      <c r="G205">
        <v>0</v>
      </c>
      <c r="I205" t="b">
        <v>0</v>
      </c>
      <c r="M205" t="s">
        <v>35</v>
      </c>
      <c r="N205" t="s">
        <v>20</v>
      </c>
      <c r="O205" t="s">
        <v>24</v>
      </c>
      <c r="P205" s="3">
        <v>1017353</v>
      </c>
      <c r="Q205" s="3">
        <v>185387</v>
      </c>
      <c r="R205">
        <v>40.675467566000002</v>
      </c>
      <c r="S205">
        <v>-73.880660917999904</v>
      </c>
    </row>
    <row r="206" spans="1:19" x14ac:dyDescent="0.25">
      <c r="A206">
        <v>205</v>
      </c>
      <c r="B206">
        <v>196193414</v>
      </c>
      <c r="C206" s="1">
        <v>43573</v>
      </c>
      <c r="D206" s="2">
        <v>0.75347222222222221</v>
      </c>
      <c r="E206" t="s">
        <v>30</v>
      </c>
      <c r="F206">
        <v>88</v>
      </c>
      <c r="G206">
        <v>0</v>
      </c>
      <c r="I206" t="b">
        <v>0</v>
      </c>
      <c r="M206" t="s">
        <v>35</v>
      </c>
      <c r="N206" t="s">
        <v>25</v>
      </c>
      <c r="O206" t="s">
        <v>24</v>
      </c>
      <c r="P206" s="3">
        <v>990027</v>
      </c>
      <c r="Q206" s="3">
        <v>191934</v>
      </c>
      <c r="R206">
        <v>40.693497594</v>
      </c>
      <c r="S206">
        <v>-73.979168999999899</v>
      </c>
    </row>
    <row r="207" spans="1:19" x14ac:dyDescent="0.25">
      <c r="A207">
        <v>206</v>
      </c>
      <c r="B207">
        <v>196195746</v>
      </c>
      <c r="C207" s="1">
        <v>43573</v>
      </c>
      <c r="D207" s="2">
        <v>0.68402777777777779</v>
      </c>
      <c r="E207" t="s">
        <v>22</v>
      </c>
      <c r="F207">
        <v>34</v>
      </c>
      <c r="G207">
        <v>0</v>
      </c>
      <c r="I207" t="b">
        <v>0</v>
      </c>
      <c r="J207" t="s">
        <v>19</v>
      </c>
      <c r="K207" t="s">
        <v>20</v>
      </c>
      <c r="L207" t="s">
        <v>36</v>
      </c>
      <c r="M207" t="s">
        <v>37</v>
      </c>
      <c r="N207" t="s">
        <v>44</v>
      </c>
      <c r="O207" t="s">
        <v>37</v>
      </c>
      <c r="P207" s="3">
        <v>1002644</v>
      </c>
      <c r="Q207" s="3">
        <v>250694</v>
      </c>
      <c r="R207">
        <v>40.854761099000001</v>
      </c>
      <c r="S207">
        <v>-73.933510003999899</v>
      </c>
    </row>
    <row r="208" spans="1:19" x14ac:dyDescent="0.25">
      <c r="A208">
        <v>207</v>
      </c>
      <c r="B208">
        <v>196193413</v>
      </c>
      <c r="C208" s="1">
        <v>43573</v>
      </c>
      <c r="D208" s="2">
        <v>0.57847222222222217</v>
      </c>
      <c r="E208" t="s">
        <v>18</v>
      </c>
      <c r="F208">
        <v>108</v>
      </c>
      <c r="G208">
        <v>0</v>
      </c>
      <c r="H208" t="s">
        <v>45</v>
      </c>
      <c r="I208" t="b">
        <v>0</v>
      </c>
      <c r="J208" t="s">
        <v>19</v>
      </c>
      <c r="K208" t="s">
        <v>20</v>
      </c>
      <c r="L208" t="s">
        <v>21</v>
      </c>
      <c r="M208" t="s">
        <v>19</v>
      </c>
      <c r="N208" t="s">
        <v>20</v>
      </c>
      <c r="O208" t="s">
        <v>32</v>
      </c>
      <c r="P208" s="3">
        <v>1007610</v>
      </c>
      <c r="Q208" s="3">
        <v>211185</v>
      </c>
      <c r="R208">
        <v>40.746307995000002</v>
      </c>
      <c r="S208">
        <v>-73.915696140999898</v>
      </c>
    </row>
    <row r="209" spans="1:19" x14ac:dyDescent="0.25">
      <c r="A209">
        <v>208</v>
      </c>
      <c r="B209">
        <v>196145427</v>
      </c>
      <c r="C209" s="1">
        <v>43572</v>
      </c>
      <c r="D209" s="2">
        <v>0.69027777777777777</v>
      </c>
      <c r="E209" t="s">
        <v>22</v>
      </c>
      <c r="F209">
        <v>7</v>
      </c>
      <c r="G209">
        <v>2</v>
      </c>
      <c r="H209" t="s">
        <v>23</v>
      </c>
      <c r="I209" t="b">
        <v>0</v>
      </c>
      <c r="J209" t="s">
        <v>19</v>
      </c>
      <c r="K209" t="s">
        <v>20</v>
      </c>
      <c r="L209" t="s">
        <v>24</v>
      </c>
      <c r="M209" t="s">
        <v>27</v>
      </c>
      <c r="N209" t="s">
        <v>20</v>
      </c>
      <c r="O209" t="s">
        <v>24</v>
      </c>
      <c r="P209" s="3">
        <v>989578</v>
      </c>
      <c r="Q209" s="3">
        <v>198999</v>
      </c>
      <c r="R209">
        <v>40.712889644999997</v>
      </c>
      <c r="S209">
        <v>-73.980782549999901</v>
      </c>
    </row>
    <row r="210" spans="1:19" x14ac:dyDescent="0.25">
      <c r="A210">
        <v>209</v>
      </c>
      <c r="B210">
        <v>196095817</v>
      </c>
      <c r="C210" s="1">
        <v>43571</v>
      </c>
      <c r="D210" s="2">
        <v>0.84722222222222221</v>
      </c>
      <c r="E210" t="s">
        <v>18</v>
      </c>
      <c r="F210">
        <v>106</v>
      </c>
      <c r="G210">
        <v>0</v>
      </c>
      <c r="I210" t="b">
        <v>0</v>
      </c>
      <c r="J210" t="s">
        <v>19</v>
      </c>
      <c r="K210" t="s">
        <v>20</v>
      </c>
      <c r="L210" t="s">
        <v>24</v>
      </c>
      <c r="M210" t="s">
        <v>19</v>
      </c>
      <c r="N210" t="s">
        <v>20</v>
      </c>
      <c r="O210" t="s">
        <v>24</v>
      </c>
      <c r="P210" s="3">
        <v>1038488</v>
      </c>
      <c r="Q210" s="3">
        <v>183613</v>
      </c>
      <c r="R210">
        <v>40.670494085999998</v>
      </c>
      <c r="S210">
        <v>-73.804481031999899</v>
      </c>
    </row>
    <row r="211" spans="1:19" x14ac:dyDescent="0.25">
      <c r="A211">
        <v>210</v>
      </c>
      <c r="B211">
        <v>196095818</v>
      </c>
      <c r="C211" s="1">
        <v>43571</v>
      </c>
      <c r="D211" s="2">
        <v>0.82291666666666663</v>
      </c>
      <c r="E211" t="s">
        <v>18</v>
      </c>
      <c r="F211">
        <v>105</v>
      </c>
      <c r="G211">
        <v>0</v>
      </c>
      <c r="I211" t="b">
        <v>0</v>
      </c>
      <c r="M211" t="s">
        <v>19</v>
      </c>
      <c r="N211" t="s">
        <v>20</v>
      </c>
      <c r="O211" t="s">
        <v>24</v>
      </c>
      <c r="P211" s="3">
        <v>1057395</v>
      </c>
      <c r="Q211" s="3">
        <v>201036</v>
      </c>
      <c r="R211">
        <v>40.718179956</v>
      </c>
      <c r="S211">
        <v>-73.7361351079999</v>
      </c>
    </row>
    <row r="212" spans="1:19" x14ac:dyDescent="0.25">
      <c r="A212">
        <v>211</v>
      </c>
      <c r="B212">
        <v>196095816</v>
      </c>
      <c r="C212" s="1">
        <v>43571</v>
      </c>
      <c r="D212" s="2">
        <v>0.73611111111111116</v>
      </c>
      <c r="E212" t="s">
        <v>18</v>
      </c>
      <c r="F212">
        <v>114</v>
      </c>
      <c r="G212">
        <v>2</v>
      </c>
      <c r="H212" t="s">
        <v>23</v>
      </c>
      <c r="I212" t="b">
        <v>0</v>
      </c>
      <c r="M212" t="s">
        <v>19</v>
      </c>
      <c r="N212" t="s">
        <v>20</v>
      </c>
      <c r="O212" t="s">
        <v>24</v>
      </c>
      <c r="P212" s="3">
        <v>1001955</v>
      </c>
      <c r="Q212" s="3">
        <v>216397</v>
      </c>
      <c r="R212">
        <v>40.760626741000003</v>
      </c>
      <c r="S212">
        <v>-73.936091078999894</v>
      </c>
    </row>
    <row r="213" spans="1:19" x14ac:dyDescent="0.25">
      <c r="A213">
        <v>212</v>
      </c>
      <c r="B213">
        <v>196095819</v>
      </c>
      <c r="C213" s="1">
        <v>43571</v>
      </c>
      <c r="D213" s="2">
        <v>0.71666666666666667</v>
      </c>
      <c r="E213" t="s">
        <v>30</v>
      </c>
      <c r="F213">
        <v>77</v>
      </c>
      <c r="G213">
        <v>2</v>
      </c>
      <c r="H213" t="s">
        <v>23</v>
      </c>
      <c r="I213" t="b">
        <v>1</v>
      </c>
      <c r="M213" t="s">
        <v>27</v>
      </c>
      <c r="N213" t="s">
        <v>20</v>
      </c>
      <c r="O213" t="s">
        <v>24</v>
      </c>
      <c r="P213" s="3">
        <v>1003789</v>
      </c>
      <c r="Q213" s="3">
        <v>183568</v>
      </c>
      <c r="R213">
        <v>40.670515149000003</v>
      </c>
      <c r="S213">
        <v>-73.929566107999904</v>
      </c>
    </row>
    <row r="214" spans="1:19" x14ac:dyDescent="0.25">
      <c r="A214">
        <v>213</v>
      </c>
      <c r="B214">
        <v>196043547</v>
      </c>
      <c r="C214" s="1">
        <v>43570</v>
      </c>
      <c r="D214" s="2">
        <v>0.35694444444444445</v>
      </c>
      <c r="E214" t="s">
        <v>18</v>
      </c>
      <c r="F214">
        <v>113</v>
      </c>
      <c r="G214">
        <v>0</v>
      </c>
      <c r="I214" t="b">
        <v>0</v>
      </c>
      <c r="M214" t="s">
        <v>19</v>
      </c>
      <c r="N214" t="s">
        <v>20</v>
      </c>
      <c r="O214" t="s">
        <v>36</v>
      </c>
      <c r="P214" s="3">
        <v>1043652</v>
      </c>
      <c r="Q214" s="3">
        <v>190369</v>
      </c>
      <c r="R214">
        <v>40.689004580000002</v>
      </c>
      <c r="S214">
        <v>-73.785806053999906</v>
      </c>
    </row>
    <row r="215" spans="1:19" x14ac:dyDescent="0.25">
      <c r="A215">
        <v>214</v>
      </c>
      <c r="B215">
        <v>196000891</v>
      </c>
      <c r="C215" s="1">
        <v>43569</v>
      </c>
      <c r="D215" s="2">
        <v>0.77430555555555547</v>
      </c>
      <c r="E215" t="s">
        <v>22</v>
      </c>
      <c r="F215">
        <v>30</v>
      </c>
      <c r="G215">
        <v>0</v>
      </c>
      <c r="H215" t="s">
        <v>39</v>
      </c>
      <c r="I215" t="b">
        <v>1</v>
      </c>
      <c r="M215" t="s">
        <v>31</v>
      </c>
      <c r="N215" t="s">
        <v>20</v>
      </c>
      <c r="O215" t="s">
        <v>21</v>
      </c>
      <c r="P215" s="3">
        <v>997098</v>
      </c>
      <c r="Q215" s="3">
        <v>237847</v>
      </c>
      <c r="R215">
        <v>40.819509617999998</v>
      </c>
      <c r="S215">
        <v>-73.953582534999896</v>
      </c>
    </row>
    <row r="216" spans="1:19" x14ac:dyDescent="0.25">
      <c r="A216">
        <v>215</v>
      </c>
      <c r="B216">
        <v>196000892</v>
      </c>
      <c r="C216" s="1">
        <v>43569</v>
      </c>
      <c r="D216" s="2">
        <v>0.5854166666666667</v>
      </c>
      <c r="E216" t="s">
        <v>28</v>
      </c>
      <c r="F216">
        <v>52</v>
      </c>
      <c r="G216">
        <v>0</v>
      </c>
      <c r="I216" t="b">
        <v>0</v>
      </c>
      <c r="M216" t="s">
        <v>27</v>
      </c>
      <c r="N216" t="s">
        <v>20</v>
      </c>
      <c r="O216" t="s">
        <v>24</v>
      </c>
      <c r="P216" s="3">
        <v>1010728</v>
      </c>
      <c r="Q216" s="3">
        <v>252491</v>
      </c>
      <c r="R216">
        <v>40.859672783000001</v>
      </c>
      <c r="S216">
        <v>-73.904280521999894</v>
      </c>
    </row>
    <row r="217" spans="1:19" x14ac:dyDescent="0.25">
      <c r="A217">
        <v>216</v>
      </c>
      <c r="B217">
        <v>196000889</v>
      </c>
      <c r="C217" s="1">
        <v>43569</v>
      </c>
      <c r="D217" s="2">
        <v>0.14930555555555555</v>
      </c>
      <c r="E217" t="s">
        <v>22</v>
      </c>
      <c r="F217">
        <v>9</v>
      </c>
      <c r="G217">
        <v>2</v>
      </c>
      <c r="H217" t="s">
        <v>23</v>
      </c>
      <c r="I217" t="b">
        <v>0</v>
      </c>
      <c r="M217" t="s">
        <v>27</v>
      </c>
      <c r="N217" t="s">
        <v>20</v>
      </c>
      <c r="O217" t="s">
        <v>24</v>
      </c>
      <c r="P217" s="3">
        <v>990832</v>
      </c>
      <c r="Q217" s="3">
        <v>202826</v>
      </c>
      <c r="R217">
        <v>40.723392998000001</v>
      </c>
      <c r="S217">
        <v>-73.9762554429999</v>
      </c>
    </row>
    <row r="218" spans="1:19" x14ac:dyDescent="0.25">
      <c r="A218">
        <v>217</v>
      </c>
      <c r="B218">
        <v>196000890</v>
      </c>
      <c r="C218" s="1">
        <v>43569</v>
      </c>
      <c r="D218" s="2">
        <v>0.12708333333333333</v>
      </c>
      <c r="E218" t="s">
        <v>28</v>
      </c>
      <c r="F218">
        <v>52</v>
      </c>
      <c r="G218">
        <v>0</v>
      </c>
      <c r="I218" t="b">
        <v>0</v>
      </c>
      <c r="J218" t="s">
        <v>35</v>
      </c>
      <c r="K218" t="s">
        <v>20</v>
      </c>
      <c r="L218" t="s">
        <v>21</v>
      </c>
      <c r="M218" t="s">
        <v>19</v>
      </c>
      <c r="N218" t="s">
        <v>20</v>
      </c>
      <c r="O218" t="s">
        <v>36</v>
      </c>
      <c r="P218" s="3">
        <v>1010032</v>
      </c>
      <c r="Q218" s="3">
        <v>252384</v>
      </c>
      <c r="R218">
        <v>40.859381159000002</v>
      </c>
      <c r="S218">
        <v>-73.906797049999895</v>
      </c>
    </row>
    <row r="219" spans="1:19" x14ac:dyDescent="0.25">
      <c r="A219">
        <v>218</v>
      </c>
      <c r="B219">
        <v>196000888</v>
      </c>
      <c r="C219" s="1">
        <v>43569</v>
      </c>
      <c r="D219" s="2">
        <v>3.4722222222222224E-2</v>
      </c>
      <c r="E219" t="s">
        <v>30</v>
      </c>
      <c r="F219">
        <v>73</v>
      </c>
      <c r="G219">
        <v>2</v>
      </c>
      <c r="H219" t="s">
        <v>23</v>
      </c>
      <c r="I219" t="b">
        <v>0</v>
      </c>
      <c r="M219" t="s">
        <v>27</v>
      </c>
      <c r="N219" t="s">
        <v>20</v>
      </c>
      <c r="O219" t="s">
        <v>24</v>
      </c>
      <c r="P219" s="3">
        <v>1007628</v>
      </c>
      <c r="Q219" s="3">
        <v>183445</v>
      </c>
      <c r="R219">
        <v>40.670168236000002</v>
      </c>
      <c r="S219">
        <v>-73.915727488999906</v>
      </c>
    </row>
    <row r="220" spans="1:19" x14ac:dyDescent="0.25">
      <c r="A220">
        <v>219</v>
      </c>
      <c r="B220">
        <v>196000888</v>
      </c>
      <c r="C220" s="1">
        <v>43569</v>
      </c>
      <c r="D220" s="2">
        <v>3.4722222222222224E-2</v>
      </c>
      <c r="E220" t="s">
        <v>30</v>
      </c>
      <c r="F220">
        <v>73</v>
      </c>
      <c r="G220">
        <v>2</v>
      </c>
      <c r="H220" t="s">
        <v>23</v>
      </c>
      <c r="I220" t="b">
        <v>0</v>
      </c>
      <c r="M220" t="s">
        <v>19</v>
      </c>
      <c r="N220" t="s">
        <v>20</v>
      </c>
      <c r="O220" t="s">
        <v>24</v>
      </c>
      <c r="P220" s="3">
        <v>1007628</v>
      </c>
      <c r="Q220" s="3">
        <v>183445</v>
      </c>
      <c r="R220">
        <v>40.670168236000002</v>
      </c>
      <c r="S220">
        <v>-73.915727488999906</v>
      </c>
    </row>
    <row r="221" spans="1:19" x14ac:dyDescent="0.25">
      <c r="A221">
        <v>220</v>
      </c>
      <c r="B221">
        <v>195978521</v>
      </c>
      <c r="C221" s="1">
        <v>43568</v>
      </c>
      <c r="D221" s="2">
        <v>0.25277777777777777</v>
      </c>
      <c r="E221" t="s">
        <v>18</v>
      </c>
      <c r="F221">
        <v>103</v>
      </c>
      <c r="G221">
        <v>0</v>
      </c>
      <c r="I221" t="b">
        <v>1</v>
      </c>
      <c r="M221" t="s">
        <v>31</v>
      </c>
      <c r="N221" t="s">
        <v>20</v>
      </c>
      <c r="O221" t="s">
        <v>24</v>
      </c>
      <c r="P221" s="3">
        <v>1042298</v>
      </c>
      <c r="Q221" s="3">
        <v>192835</v>
      </c>
      <c r="R221">
        <v>40.695782145999999</v>
      </c>
      <c r="S221">
        <v>-73.790667121999903</v>
      </c>
    </row>
    <row r="222" spans="1:19" x14ac:dyDescent="0.25">
      <c r="A222">
        <v>221</v>
      </c>
      <c r="B222">
        <v>195978522</v>
      </c>
      <c r="C222" s="1">
        <v>43568</v>
      </c>
      <c r="D222" s="2">
        <v>7.6388888888888895E-2</v>
      </c>
      <c r="E222" t="s">
        <v>18</v>
      </c>
      <c r="F222">
        <v>110</v>
      </c>
      <c r="G222">
        <v>0</v>
      </c>
      <c r="I222" t="b">
        <v>1</v>
      </c>
      <c r="M222" t="s">
        <v>19</v>
      </c>
      <c r="N222" t="s">
        <v>20</v>
      </c>
      <c r="O222" t="s">
        <v>21</v>
      </c>
      <c r="P222" s="3">
        <v>1022285</v>
      </c>
      <c r="Q222" s="3">
        <v>212504</v>
      </c>
      <c r="R222">
        <v>40.749877374</v>
      </c>
      <c r="S222">
        <v>-73.862727260999904</v>
      </c>
    </row>
    <row r="223" spans="1:19" x14ac:dyDescent="0.25">
      <c r="A223">
        <v>222</v>
      </c>
      <c r="B223">
        <v>196000887</v>
      </c>
      <c r="C223" s="1">
        <v>43568</v>
      </c>
      <c r="D223" s="2">
        <v>6.9444444444444447E-4</v>
      </c>
      <c r="E223" t="s">
        <v>22</v>
      </c>
      <c r="F223">
        <v>32</v>
      </c>
      <c r="G223">
        <v>0</v>
      </c>
      <c r="H223" t="s">
        <v>43</v>
      </c>
      <c r="I223" t="b">
        <v>0</v>
      </c>
      <c r="M223" t="s">
        <v>19</v>
      </c>
      <c r="N223" t="s">
        <v>25</v>
      </c>
      <c r="O223" t="s">
        <v>24</v>
      </c>
      <c r="P223" s="3">
        <v>1001406</v>
      </c>
      <c r="Q223" s="3">
        <v>241015</v>
      </c>
      <c r="R223">
        <v>40.828197563000003</v>
      </c>
      <c r="S223">
        <v>-73.938009937999894</v>
      </c>
    </row>
    <row r="224" spans="1:19" x14ac:dyDescent="0.25">
      <c r="A224">
        <v>223</v>
      </c>
      <c r="B224">
        <v>195907494</v>
      </c>
      <c r="C224" s="1">
        <v>43566</v>
      </c>
      <c r="D224" s="2">
        <v>0.13194444444444445</v>
      </c>
      <c r="E224" t="s">
        <v>22</v>
      </c>
      <c r="F224">
        <v>32</v>
      </c>
      <c r="G224">
        <v>0</v>
      </c>
      <c r="I224" t="b">
        <v>0</v>
      </c>
      <c r="J224" t="s">
        <v>19</v>
      </c>
      <c r="K224" t="s">
        <v>20</v>
      </c>
      <c r="L224" t="s">
        <v>24</v>
      </c>
      <c r="M224" t="s">
        <v>19</v>
      </c>
      <c r="N224" t="s">
        <v>20</v>
      </c>
      <c r="O224" t="s">
        <v>24</v>
      </c>
      <c r="P224" s="3">
        <v>1001288</v>
      </c>
      <c r="Q224" s="3">
        <v>238999</v>
      </c>
      <c r="R224">
        <v>40.822664445000001</v>
      </c>
      <c r="S224">
        <v>-73.938441438999902</v>
      </c>
    </row>
    <row r="225" spans="1:19" x14ac:dyDescent="0.25">
      <c r="A225">
        <v>224</v>
      </c>
      <c r="B225">
        <v>195854214</v>
      </c>
      <c r="C225" s="1">
        <v>43565</v>
      </c>
      <c r="D225" s="2">
        <v>0.75347222222222221</v>
      </c>
      <c r="E225" t="s">
        <v>28</v>
      </c>
      <c r="F225">
        <v>48</v>
      </c>
      <c r="G225">
        <v>0</v>
      </c>
      <c r="I225" t="b">
        <v>0</v>
      </c>
      <c r="J225" t="s">
        <v>27</v>
      </c>
      <c r="K225" t="s">
        <v>20</v>
      </c>
      <c r="L225" t="s">
        <v>24</v>
      </c>
      <c r="M225" t="s">
        <v>27</v>
      </c>
      <c r="N225" t="s">
        <v>20</v>
      </c>
      <c r="O225" t="s">
        <v>24</v>
      </c>
      <c r="P225" s="3">
        <v>1015010</v>
      </c>
      <c r="Q225" s="3">
        <v>250473</v>
      </c>
      <c r="R225">
        <v>40.854120098999999</v>
      </c>
      <c r="S225">
        <v>-73.888809887999898</v>
      </c>
    </row>
    <row r="226" spans="1:19" x14ac:dyDescent="0.25">
      <c r="A226">
        <v>225</v>
      </c>
      <c r="B226">
        <v>195854769</v>
      </c>
      <c r="C226" s="1">
        <v>43565</v>
      </c>
      <c r="D226" s="2">
        <v>0.6743055555555556</v>
      </c>
      <c r="E226" t="s">
        <v>30</v>
      </c>
      <c r="F226">
        <v>67</v>
      </c>
      <c r="G226">
        <v>0</v>
      </c>
      <c r="I226" t="b">
        <v>1</v>
      </c>
      <c r="M226" t="s">
        <v>27</v>
      </c>
      <c r="N226" t="s">
        <v>20</v>
      </c>
      <c r="O226" t="s">
        <v>24</v>
      </c>
      <c r="P226" s="3">
        <v>1000243</v>
      </c>
      <c r="Q226" s="3">
        <v>171648</v>
      </c>
      <c r="R226">
        <v>40.637804467999999</v>
      </c>
      <c r="S226">
        <v>-73.9423771969999</v>
      </c>
    </row>
    <row r="227" spans="1:19" x14ac:dyDescent="0.25">
      <c r="A227">
        <v>226</v>
      </c>
      <c r="B227">
        <v>195799804</v>
      </c>
      <c r="C227" s="1">
        <v>43564</v>
      </c>
      <c r="D227" s="2">
        <v>0.76388888888888884</v>
      </c>
      <c r="E227" t="s">
        <v>18</v>
      </c>
      <c r="F227">
        <v>115</v>
      </c>
      <c r="G227">
        <v>0</v>
      </c>
      <c r="I227" t="b">
        <v>0</v>
      </c>
      <c r="J227" t="s">
        <v>19</v>
      </c>
      <c r="K227" t="s">
        <v>20</v>
      </c>
      <c r="L227" t="s">
        <v>21</v>
      </c>
      <c r="M227" t="s">
        <v>19</v>
      </c>
      <c r="N227" t="s">
        <v>20</v>
      </c>
      <c r="O227" t="s">
        <v>21</v>
      </c>
      <c r="P227" s="3">
        <v>1021031</v>
      </c>
      <c r="Q227" s="3">
        <v>216635</v>
      </c>
      <c r="R227">
        <v>40.761221210999999</v>
      </c>
      <c r="S227">
        <v>-73.867230536999898</v>
      </c>
    </row>
    <row r="228" spans="1:19" x14ac:dyDescent="0.25">
      <c r="A228">
        <v>227</v>
      </c>
      <c r="B228">
        <v>195799803</v>
      </c>
      <c r="C228" s="1">
        <v>43564</v>
      </c>
      <c r="D228" s="2">
        <v>0.51736111111111105</v>
      </c>
      <c r="E228" t="s">
        <v>30</v>
      </c>
      <c r="F228">
        <v>60</v>
      </c>
      <c r="G228">
        <v>2</v>
      </c>
      <c r="H228" t="s">
        <v>23</v>
      </c>
      <c r="I228" t="b">
        <v>0</v>
      </c>
      <c r="J228" t="s">
        <v>27</v>
      </c>
      <c r="K228" t="s">
        <v>20</v>
      </c>
      <c r="L228" t="s">
        <v>24</v>
      </c>
      <c r="M228" t="s">
        <v>27</v>
      </c>
      <c r="N228" t="s">
        <v>20</v>
      </c>
      <c r="O228" t="s">
        <v>24</v>
      </c>
      <c r="P228" s="3">
        <v>986229</v>
      </c>
      <c r="Q228" s="3">
        <v>148311</v>
      </c>
      <c r="R228">
        <v>40.573763374999999</v>
      </c>
      <c r="S228">
        <v>-73.992877756999903</v>
      </c>
    </row>
    <row r="229" spans="1:19" x14ac:dyDescent="0.25">
      <c r="A229">
        <v>228</v>
      </c>
      <c r="B229">
        <v>195744020</v>
      </c>
      <c r="C229" s="1">
        <v>43563</v>
      </c>
      <c r="D229" s="2">
        <v>0.89930555555555547</v>
      </c>
      <c r="E229" t="s">
        <v>30</v>
      </c>
      <c r="F229">
        <v>79</v>
      </c>
      <c r="G229">
        <v>0</v>
      </c>
      <c r="H229" t="s">
        <v>39</v>
      </c>
      <c r="I229" t="b">
        <v>0</v>
      </c>
      <c r="M229" t="s">
        <v>19</v>
      </c>
      <c r="N229" t="s">
        <v>20</v>
      </c>
      <c r="O229" t="s">
        <v>24</v>
      </c>
      <c r="P229" s="3">
        <v>997892</v>
      </c>
      <c r="Q229" s="3">
        <v>189416</v>
      </c>
      <c r="R229">
        <v>40.686577636000003</v>
      </c>
      <c r="S229">
        <v>-73.950812118000002</v>
      </c>
    </row>
    <row r="230" spans="1:19" x14ac:dyDescent="0.25">
      <c r="A230">
        <v>229</v>
      </c>
      <c r="B230">
        <v>195743584</v>
      </c>
      <c r="C230" s="1">
        <v>43563</v>
      </c>
      <c r="D230" s="2">
        <v>0.85763888888888884</v>
      </c>
      <c r="E230" t="s">
        <v>26</v>
      </c>
      <c r="F230">
        <v>120</v>
      </c>
      <c r="G230">
        <v>0</v>
      </c>
      <c r="I230" t="b">
        <v>0</v>
      </c>
      <c r="J230" t="s">
        <v>27</v>
      </c>
      <c r="K230" t="s">
        <v>20</v>
      </c>
      <c r="L230" t="s">
        <v>24</v>
      </c>
      <c r="M230" t="s">
        <v>27</v>
      </c>
      <c r="N230" t="s">
        <v>20</v>
      </c>
      <c r="O230" t="s">
        <v>24</v>
      </c>
      <c r="P230" s="3">
        <v>949942</v>
      </c>
      <c r="Q230" s="3">
        <v>170297</v>
      </c>
      <c r="R230">
        <v>40.634044252000002</v>
      </c>
      <c r="S230">
        <v>-74.123609374999901</v>
      </c>
    </row>
    <row r="231" spans="1:19" x14ac:dyDescent="0.25">
      <c r="A231">
        <v>230</v>
      </c>
      <c r="B231">
        <v>195743585</v>
      </c>
      <c r="C231" s="1">
        <v>43563</v>
      </c>
      <c r="D231" s="2">
        <v>0.81944444444444453</v>
      </c>
      <c r="E231" t="s">
        <v>30</v>
      </c>
      <c r="F231">
        <v>77</v>
      </c>
      <c r="G231">
        <v>0</v>
      </c>
      <c r="I231" t="b">
        <v>0</v>
      </c>
      <c r="M231" t="s">
        <v>27</v>
      </c>
      <c r="N231" t="s">
        <v>20</v>
      </c>
      <c r="O231" t="s">
        <v>24</v>
      </c>
      <c r="P231" s="3">
        <v>1002318</v>
      </c>
      <c r="Q231" s="3">
        <v>184652</v>
      </c>
      <c r="R231">
        <v>40.673493608999998</v>
      </c>
      <c r="S231">
        <v>-73.934865947999896</v>
      </c>
    </row>
    <row r="232" spans="1:19" x14ac:dyDescent="0.25">
      <c r="A232">
        <v>231</v>
      </c>
      <c r="B232">
        <v>195743583</v>
      </c>
      <c r="C232" s="1">
        <v>43563</v>
      </c>
      <c r="D232" s="2">
        <v>0.66666666666666663</v>
      </c>
      <c r="E232" t="s">
        <v>30</v>
      </c>
      <c r="F232">
        <v>75</v>
      </c>
      <c r="G232">
        <v>0</v>
      </c>
      <c r="H232" t="s">
        <v>46</v>
      </c>
      <c r="I232" t="b">
        <v>0</v>
      </c>
      <c r="M232" t="s">
        <v>19</v>
      </c>
      <c r="N232" t="s">
        <v>20</v>
      </c>
      <c r="O232" t="s">
        <v>24</v>
      </c>
      <c r="P232" s="3">
        <v>1012266</v>
      </c>
      <c r="Q232" s="3">
        <v>186110</v>
      </c>
      <c r="R232">
        <v>40.677469596999998</v>
      </c>
      <c r="S232">
        <v>-73.898997176999899</v>
      </c>
    </row>
    <row r="233" spans="1:19" x14ac:dyDescent="0.25">
      <c r="A233">
        <v>232</v>
      </c>
      <c r="B233">
        <v>195743581</v>
      </c>
      <c r="C233" s="1">
        <v>43563</v>
      </c>
      <c r="D233" s="2">
        <v>0.49652777777777773</v>
      </c>
      <c r="E233" t="s">
        <v>18</v>
      </c>
      <c r="F233">
        <v>115</v>
      </c>
      <c r="G233">
        <v>0</v>
      </c>
      <c r="H233" t="s">
        <v>29</v>
      </c>
      <c r="I233" t="b">
        <v>1</v>
      </c>
      <c r="J233" t="s">
        <v>31</v>
      </c>
      <c r="K233" t="s">
        <v>20</v>
      </c>
      <c r="L233" t="s">
        <v>21</v>
      </c>
      <c r="M233" t="s">
        <v>19</v>
      </c>
      <c r="N233" t="s">
        <v>20</v>
      </c>
      <c r="O233" t="s">
        <v>21</v>
      </c>
      <c r="P233" s="3">
        <v>1017904</v>
      </c>
      <c r="Q233" s="3">
        <v>212282</v>
      </c>
      <c r="R233">
        <v>40.749285798999999</v>
      </c>
      <c r="S233">
        <v>-73.878540056999896</v>
      </c>
    </row>
    <row r="234" spans="1:19" x14ac:dyDescent="0.25">
      <c r="A234">
        <v>233</v>
      </c>
      <c r="B234">
        <v>195743582</v>
      </c>
      <c r="C234" s="1">
        <v>43563</v>
      </c>
      <c r="D234" s="2">
        <v>0.18402777777777779</v>
      </c>
      <c r="E234" t="s">
        <v>30</v>
      </c>
      <c r="F234">
        <v>71</v>
      </c>
      <c r="G234">
        <v>0</v>
      </c>
      <c r="H234" t="s">
        <v>47</v>
      </c>
      <c r="I234" t="b">
        <v>0</v>
      </c>
      <c r="M234" t="s">
        <v>19</v>
      </c>
      <c r="N234" t="s">
        <v>20</v>
      </c>
      <c r="O234" t="s">
        <v>24</v>
      </c>
      <c r="P234" s="3">
        <v>1002530</v>
      </c>
      <c r="Q234" s="3">
        <v>179472</v>
      </c>
      <c r="R234">
        <v>40.659275227000002</v>
      </c>
      <c r="S234">
        <v>-73.934115728999899</v>
      </c>
    </row>
    <row r="235" spans="1:19" x14ac:dyDescent="0.25">
      <c r="A235">
        <v>234</v>
      </c>
      <c r="B235">
        <v>195700548</v>
      </c>
      <c r="C235" s="1">
        <v>43562</v>
      </c>
      <c r="D235" s="2">
        <v>0.64374999999999993</v>
      </c>
      <c r="E235" t="s">
        <v>18</v>
      </c>
      <c r="F235">
        <v>105</v>
      </c>
      <c r="G235">
        <v>0</v>
      </c>
      <c r="I235" t="b">
        <v>0</v>
      </c>
      <c r="M235" t="s">
        <v>31</v>
      </c>
      <c r="N235" t="s">
        <v>20</v>
      </c>
      <c r="O235" t="s">
        <v>24</v>
      </c>
      <c r="P235" s="3">
        <v>1056164</v>
      </c>
      <c r="Q235" s="3">
        <v>181089</v>
      </c>
      <c r="R235">
        <v>40.663440362000003</v>
      </c>
      <c r="S235">
        <v>-73.740788772999906</v>
      </c>
    </row>
    <row r="236" spans="1:19" x14ac:dyDescent="0.25">
      <c r="A236">
        <v>235</v>
      </c>
      <c r="B236">
        <v>195699916</v>
      </c>
      <c r="C236" s="1">
        <v>43562</v>
      </c>
      <c r="D236" s="2">
        <v>0.41180555555555554</v>
      </c>
      <c r="E236" t="s">
        <v>30</v>
      </c>
      <c r="F236">
        <v>67</v>
      </c>
      <c r="G236">
        <v>0</v>
      </c>
      <c r="I236" t="b">
        <v>0</v>
      </c>
      <c r="M236" t="s">
        <v>19</v>
      </c>
      <c r="N236" t="s">
        <v>20</v>
      </c>
      <c r="O236" t="s">
        <v>24</v>
      </c>
      <c r="P236" s="3">
        <v>1004666</v>
      </c>
      <c r="Q236" s="3">
        <v>181265</v>
      </c>
      <c r="R236">
        <v>40.664191948000003</v>
      </c>
      <c r="S236">
        <v>-73.926411622999893</v>
      </c>
    </row>
    <row r="237" spans="1:19" x14ac:dyDescent="0.25">
      <c r="A237">
        <v>236</v>
      </c>
      <c r="B237">
        <v>195699915</v>
      </c>
      <c r="C237" s="1">
        <v>43562</v>
      </c>
      <c r="D237" s="2">
        <v>0.21875</v>
      </c>
      <c r="E237" t="s">
        <v>18</v>
      </c>
      <c r="F237">
        <v>110</v>
      </c>
      <c r="G237">
        <v>0</v>
      </c>
      <c r="I237" t="b">
        <v>0</v>
      </c>
      <c r="M237" t="s">
        <v>27</v>
      </c>
      <c r="N237" t="s">
        <v>20</v>
      </c>
      <c r="O237" t="s">
        <v>36</v>
      </c>
      <c r="P237" s="3">
        <v>1018767</v>
      </c>
      <c r="Q237" s="3">
        <v>207199</v>
      </c>
      <c r="R237">
        <v>40.735330916000002</v>
      </c>
      <c r="S237">
        <v>-73.875451471999895</v>
      </c>
    </row>
    <row r="238" spans="1:19" x14ac:dyDescent="0.25">
      <c r="A238">
        <v>237</v>
      </c>
      <c r="B238">
        <v>195699915</v>
      </c>
      <c r="C238" s="1">
        <v>43562</v>
      </c>
      <c r="D238" s="2">
        <v>0.21875</v>
      </c>
      <c r="E238" t="s">
        <v>18</v>
      </c>
      <c r="F238">
        <v>110</v>
      </c>
      <c r="G238">
        <v>0</v>
      </c>
      <c r="I238" t="b">
        <v>0</v>
      </c>
      <c r="M238" t="s">
        <v>35</v>
      </c>
      <c r="N238" t="s">
        <v>20</v>
      </c>
      <c r="O238" t="s">
        <v>36</v>
      </c>
      <c r="P238" s="3">
        <v>1018767</v>
      </c>
      <c r="Q238" s="3">
        <v>207199</v>
      </c>
      <c r="R238">
        <v>40.735330916000002</v>
      </c>
      <c r="S238">
        <v>-73.875451471999895</v>
      </c>
    </row>
    <row r="239" spans="1:19" x14ac:dyDescent="0.25">
      <c r="A239">
        <v>238</v>
      </c>
      <c r="B239">
        <v>195699913</v>
      </c>
      <c r="C239" s="1">
        <v>43562</v>
      </c>
      <c r="D239" s="2">
        <v>0.13541666666666666</v>
      </c>
      <c r="E239" t="s">
        <v>28</v>
      </c>
      <c r="F239">
        <v>47</v>
      </c>
      <c r="G239">
        <v>2</v>
      </c>
      <c r="H239" t="s">
        <v>29</v>
      </c>
      <c r="I239" t="b">
        <v>0</v>
      </c>
      <c r="J239" t="s">
        <v>27</v>
      </c>
      <c r="K239" t="s">
        <v>20</v>
      </c>
      <c r="L239" t="s">
        <v>24</v>
      </c>
      <c r="M239" t="s">
        <v>19</v>
      </c>
      <c r="N239" t="s">
        <v>20</v>
      </c>
      <c r="O239" t="s">
        <v>24</v>
      </c>
      <c r="P239" s="3">
        <v>1027514</v>
      </c>
      <c r="Q239" s="3">
        <v>261656</v>
      </c>
      <c r="R239">
        <v>40.884761560000001</v>
      </c>
      <c r="S239">
        <v>-73.843538177999903</v>
      </c>
    </row>
    <row r="240" spans="1:19" x14ac:dyDescent="0.25">
      <c r="A240">
        <v>239</v>
      </c>
      <c r="B240">
        <v>195699914</v>
      </c>
      <c r="C240" s="1">
        <v>43562</v>
      </c>
      <c r="D240" s="2">
        <v>7.2916666666666671E-2</v>
      </c>
      <c r="E240" t="s">
        <v>22</v>
      </c>
      <c r="F240">
        <v>32</v>
      </c>
      <c r="G240">
        <v>0</v>
      </c>
      <c r="H240" t="s">
        <v>43</v>
      </c>
      <c r="I240" t="b">
        <v>0</v>
      </c>
      <c r="J240" t="s">
        <v>19</v>
      </c>
      <c r="K240" t="s">
        <v>20</v>
      </c>
      <c r="L240" t="s">
        <v>24</v>
      </c>
      <c r="M240" t="s">
        <v>27</v>
      </c>
      <c r="N240" t="s">
        <v>20</v>
      </c>
      <c r="O240" t="s">
        <v>24</v>
      </c>
      <c r="P240" s="3">
        <v>1001841</v>
      </c>
      <c r="Q240" s="3">
        <v>235976</v>
      </c>
      <c r="R240">
        <v>40.814366077000003</v>
      </c>
      <c r="S240">
        <v>-73.9364513189999</v>
      </c>
    </row>
    <row r="241" spans="1:19" x14ac:dyDescent="0.25">
      <c r="A241">
        <v>240</v>
      </c>
      <c r="B241">
        <v>195699912</v>
      </c>
      <c r="C241" s="1">
        <v>43561</v>
      </c>
      <c r="D241" s="2">
        <v>0.84722222222222221</v>
      </c>
      <c r="E241" t="s">
        <v>28</v>
      </c>
      <c r="F241">
        <v>40</v>
      </c>
      <c r="G241">
        <v>0</v>
      </c>
      <c r="I241" t="b">
        <v>0</v>
      </c>
      <c r="J241" t="s">
        <v>27</v>
      </c>
      <c r="K241" t="s">
        <v>20</v>
      </c>
      <c r="L241" t="s">
        <v>24</v>
      </c>
      <c r="M241" t="s">
        <v>27</v>
      </c>
      <c r="N241" t="s">
        <v>20</v>
      </c>
      <c r="O241" t="s">
        <v>24</v>
      </c>
      <c r="P241" s="3">
        <v>1006022</v>
      </c>
      <c r="Q241" s="3">
        <v>238221</v>
      </c>
      <c r="R241">
        <v>40.820518655999997</v>
      </c>
      <c r="S241">
        <v>-73.921339550999903</v>
      </c>
    </row>
    <row r="242" spans="1:19" x14ac:dyDescent="0.25">
      <c r="A242">
        <v>241</v>
      </c>
      <c r="B242">
        <v>195700547</v>
      </c>
      <c r="C242" s="1">
        <v>43561</v>
      </c>
      <c r="D242" s="2">
        <v>0.54027777777777775</v>
      </c>
      <c r="E242" t="s">
        <v>30</v>
      </c>
      <c r="F242">
        <v>88</v>
      </c>
      <c r="G242">
        <v>2</v>
      </c>
      <c r="H242" t="s">
        <v>23</v>
      </c>
      <c r="I242" t="b">
        <v>0</v>
      </c>
      <c r="J242" t="s">
        <v>19</v>
      </c>
      <c r="K242" t="s">
        <v>20</v>
      </c>
      <c r="L242" t="s">
        <v>24</v>
      </c>
      <c r="M242" t="s">
        <v>31</v>
      </c>
      <c r="N242" t="s">
        <v>20</v>
      </c>
      <c r="O242" t="s">
        <v>24</v>
      </c>
      <c r="P242" s="3">
        <v>989961</v>
      </c>
      <c r="Q242" s="3">
        <v>192624</v>
      </c>
      <c r="R242">
        <v>40.695391526999998</v>
      </c>
      <c r="S242">
        <v>-73.979406416999893</v>
      </c>
    </row>
    <row r="243" spans="1:19" x14ac:dyDescent="0.25">
      <c r="A243">
        <v>242</v>
      </c>
      <c r="B243">
        <v>195604250</v>
      </c>
      <c r="C243" s="1">
        <v>43559</v>
      </c>
      <c r="D243" s="2">
        <v>0.94097222222222221</v>
      </c>
      <c r="E243" t="s">
        <v>30</v>
      </c>
      <c r="F243">
        <v>67</v>
      </c>
      <c r="G243">
        <v>0</v>
      </c>
      <c r="I243" t="b">
        <v>0</v>
      </c>
      <c r="J243" t="s">
        <v>19</v>
      </c>
      <c r="K243" t="s">
        <v>20</v>
      </c>
      <c r="L243" t="s">
        <v>24</v>
      </c>
      <c r="M243" t="s">
        <v>19</v>
      </c>
      <c r="N243" t="s">
        <v>20</v>
      </c>
      <c r="O243" t="s">
        <v>24</v>
      </c>
      <c r="P243" s="3">
        <v>1004757</v>
      </c>
      <c r="Q243" s="3">
        <v>178619</v>
      </c>
      <c r="R243">
        <v>40.656929052999999</v>
      </c>
      <c r="S243">
        <v>-73.926091657999905</v>
      </c>
    </row>
    <row r="244" spans="1:19" x14ac:dyDescent="0.25">
      <c r="A244">
        <v>243</v>
      </c>
      <c r="B244">
        <v>195604251</v>
      </c>
      <c r="C244" s="1">
        <v>43559</v>
      </c>
      <c r="D244" s="2">
        <v>0.88194444444444453</v>
      </c>
      <c r="E244" t="s">
        <v>18</v>
      </c>
      <c r="F244">
        <v>105</v>
      </c>
      <c r="G244">
        <v>0</v>
      </c>
      <c r="I244" t="b">
        <v>0</v>
      </c>
      <c r="M244" t="s">
        <v>19</v>
      </c>
      <c r="N244" t="s">
        <v>20</v>
      </c>
      <c r="O244" t="s">
        <v>34</v>
      </c>
      <c r="P244" s="3">
        <v>1057564</v>
      </c>
      <c r="Q244" s="3">
        <v>200120</v>
      </c>
      <c r="R244">
        <v>40.715664369000002</v>
      </c>
      <c r="S244">
        <v>-73.735535430999903</v>
      </c>
    </row>
    <row r="245" spans="1:19" x14ac:dyDescent="0.25">
      <c r="A245">
        <v>244</v>
      </c>
      <c r="B245">
        <v>195553175</v>
      </c>
      <c r="C245" s="1">
        <v>43558</v>
      </c>
      <c r="D245" s="2">
        <v>0.58333333333333337</v>
      </c>
      <c r="E245" t="s">
        <v>28</v>
      </c>
      <c r="F245">
        <v>42</v>
      </c>
      <c r="G245">
        <v>0</v>
      </c>
      <c r="I245" t="b">
        <v>0</v>
      </c>
      <c r="J245" t="s">
        <v>19</v>
      </c>
      <c r="K245" t="s">
        <v>20</v>
      </c>
      <c r="L245" t="s">
        <v>24</v>
      </c>
      <c r="M245" t="s">
        <v>19</v>
      </c>
      <c r="N245" t="s">
        <v>20</v>
      </c>
      <c r="O245" t="s">
        <v>24</v>
      </c>
      <c r="P245" s="3">
        <v>1011134</v>
      </c>
      <c r="Q245" s="3">
        <v>241668</v>
      </c>
      <c r="R245">
        <v>40.829965608999998</v>
      </c>
      <c r="S245">
        <v>-73.902856176999904</v>
      </c>
    </row>
    <row r="246" spans="1:19" x14ac:dyDescent="0.25">
      <c r="A246">
        <v>245</v>
      </c>
      <c r="B246">
        <v>195553175</v>
      </c>
      <c r="C246" s="1">
        <v>43558</v>
      </c>
      <c r="D246" s="2">
        <v>0.58333333333333337</v>
      </c>
      <c r="E246" t="s">
        <v>28</v>
      </c>
      <c r="F246">
        <v>42</v>
      </c>
      <c r="G246">
        <v>0</v>
      </c>
      <c r="I246" t="b">
        <v>1</v>
      </c>
      <c r="J246" t="s">
        <v>19</v>
      </c>
      <c r="K246" t="s">
        <v>20</v>
      </c>
      <c r="L246" t="s">
        <v>24</v>
      </c>
      <c r="M246" t="s">
        <v>19</v>
      </c>
      <c r="N246" t="s">
        <v>20</v>
      </c>
      <c r="O246" t="s">
        <v>24</v>
      </c>
      <c r="P246" s="3">
        <v>1011134</v>
      </c>
      <c r="Q246" s="3">
        <v>241668</v>
      </c>
      <c r="R246">
        <v>40.829965608999998</v>
      </c>
      <c r="S246">
        <v>-73.902856176999904</v>
      </c>
    </row>
    <row r="247" spans="1:19" x14ac:dyDescent="0.25">
      <c r="A247">
        <v>246</v>
      </c>
      <c r="B247">
        <v>195440618</v>
      </c>
      <c r="C247" s="1">
        <v>43556</v>
      </c>
      <c r="D247" s="2">
        <v>0.93125000000000002</v>
      </c>
      <c r="E247" t="s">
        <v>28</v>
      </c>
      <c r="F247">
        <v>42</v>
      </c>
      <c r="G247">
        <v>2</v>
      </c>
      <c r="H247" t="s">
        <v>23</v>
      </c>
      <c r="I247" t="b">
        <v>0</v>
      </c>
      <c r="J247" t="s">
        <v>27</v>
      </c>
      <c r="K247" t="s">
        <v>20</v>
      </c>
      <c r="L247" t="s">
        <v>24</v>
      </c>
      <c r="M247" t="s">
        <v>19</v>
      </c>
      <c r="N247" t="s">
        <v>20</v>
      </c>
      <c r="O247" t="s">
        <v>24</v>
      </c>
      <c r="P247" s="3">
        <v>1010674</v>
      </c>
      <c r="Q247" s="3">
        <v>239150</v>
      </c>
      <c r="R247">
        <v>40.823055807999999</v>
      </c>
      <c r="S247">
        <v>-73.9045283009999</v>
      </c>
    </row>
    <row r="248" spans="1:19" x14ac:dyDescent="0.25">
      <c r="A248">
        <v>247</v>
      </c>
      <c r="B248">
        <v>195396614</v>
      </c>
      <c r="C248" s="1">
        <v>43555</v>
      </c>
      <c r="D248" s="2">
        <v>0.88611111111111107</v>
      </c>
      <c r="E248" t="s">
        <v>30</v>
      </c>
      <c r="F248">
        <v>71</v>
      </c>
      <c r="G248">
        <v>0</v>
      </c>
      <c r="I248" t="b">
        <v>0</v>
      </c>
      <c r="M248" t="s">
        <v>27</v>
      </c>
      <c r="N248" t="s">
        <v>20</v>
      </c>
      <c r="O248" t="s">
        <v>24</v>
      </c>
      <c r="P248" s="3">
        <v>997631</v>
      </c>
      <c r="Q248" s="3">
        <v>178916</v>
      </c>
      <c r="R248">
        <v>40.657757887999999</v>
      </c>
      <c r="S248">
        <v>-73.951774053999898</v>
      </c>
    </row>
    <row r="249" spans="1:19" x14ac:dyDescent="0.25">
      <c r="A249">
        <v>248</v>
      </c>
      <c r="B249">
        <v>195396618</v>
      </c>
      <c r="C249" s="1">
        <v>43555</v>
      </c>
      <c r="D249" s="2">
        <v>0.31180555555555556</v>
      </c>
      <c r="E249" t="s">
        <v>30</v>
      </c>
      <c r="F249">
        <v>79</v>
      </c>
      <c r="G249">
        <v>0</v>
      </c>
      <c r="I249" t="b">
        <v>0</v>
      </c>
      <c r="J249" t="s">
        <v>27</v>
      </c>
      <c r="K249" t="s">
        <v>20</v>
      </c>
      <c r="L249" t="s">
        <v>24</v>
      </c>
      <c r="M249" t="s">
        <v>19</v>
      </c>
      <c r="N249" t="s">
        <v>25</v>
      </c>
      <c r="O249" t="s">
        <v>24</v>
      </c>
      <c r="P249" s="3">
        <v>1001063</v>
      </c>
      <c r="Q249" s="3">
        <v>186966</v>
      </c>
      <c r="R249">
        <v>40.67984749</v>
      </c>
      <c r="S249">
        <v>-73.939384472999905</v>
      </c>
    </row>
    <row r="250" spans="1:19" x14ac:dyDescent="0.25">
      <c r="A250">
        <v>249</v>
      </c>
      <c r="B250">
        <v>195396616</v>
      </c>
      <c r="C250" s="1">
        <v>43555</v>
      </c>
      <c r="D250" s="2">
        <v>0.21180555555555555</v>
      </c>
      <c r="E250" t="s">
        <v>30</v>
      </c>
      <c r="F250">
        <v>75</v>
      </c>
      <c r="G250">
        <v>0</v>
      </c>
      <c r="H250" t="s">
        <v>39</v>
      </c>
      <c r="I250" t="b">
        <v>0</v>
      </c>
      <c r="M250" t="s">
        <v>19</v>
      </c>
      <c r="N250" t="s">
        <v>20</v>
      </c>
      <c r="O250" t="s">
        <v>24</v>
      </c>
      <c r="P250" s="3">
        <v>1015774</v>
      </c>
      <c r="Q250" s="3">
        <v>180556</v>
      </c>
      <c r="R250">
        <v>40.662213321999999</v>
      </c>
      <c r="S250">
        <v>-73.886375997999906</v>
      </c>
    </row>
    <row r="251" spans="1:19" x14ac:dyDescent="0.25">
      <c r="A251">
        <v>250</v>
      </c>
      <c r="B251">
        <v>195397264</v>
      </c>
      <c r="C251" s="1">
        <v>43555</v>
      </c>
      <c r="D251" s="2">
        <v>0.14583333333333334</v>
      </c>
      <c r="E251" t="s">
        <v>28</v>
      </c>
      <c r="F251">
        <v>40</v>
      </c>
      <c r="G251">
        <v>0</v>
      </c>
      <c r="I251" t="b">
        <v>0</v>
      </c>
      <c r="J251" t="s">
        <v>19</v>
      </c>
      <c r="K251" t="s">
        <v>20</v>
      </c>
      <c r="L251" t="s">
        <v>24</v>
      </c>
      <c r="M251" t="s">
        <v>19</v>
      </c>
      <c r="N251" t="s">
        <v>20</v>
      </c>
      <c r="O251" t="s">
        <v>24</v>
      </c>
      <c r="P251" s="3">
        <v>1004261</v>
      </c>
      <c r="Q251" s="3">
        <v>234901</v>
      </c>
      <c r="R251">
        <v>40.811410352000003</v>
      </c>
      <c r="S251">
        <v>-73.927711912999897</v>
      </c>
    </row>
    <row r="252" spans="1:19" x14ac:dyDescent="0.25">
      <c r="A252">
        <v>251</v>
      </c>
      <c r="B252">
        <v>195397264</v>
      </c>
      <c r="C252" s="1">
        <v>43555</v>
      </c>
      <c r="D252" s="2">
        <v>0.14583333333333334</v>
      </c>
      <c r="E252" t="s">
        <v>28</v>
      </c>
      <c r="F252">
        <v>40</v>
      </c>
      <c r="G252">
        <v>0</v>
      </c>
      <c r="I252" t="b">
        <v>0</v>
      </c>
      <c r="J252" t="s">
        <v>19</v>
      </c>
      <c r="K252" t="s">
        <v>20</v>
      </c>
      <c r="L252" t="s">
        <v>21</v>
      </c>
      <c r="M252" t="s">
        <v>19</v>
      </c>
      <c r="N252" t="s">
        <v>20</v>
      </c>
      <c r="O252" t="s">
        <v>24</v>
      </c>
      <c r="P252" s="3">
        <v>1004261</v>
      </c>
      <c r="Q252" s="3">
        <v>234901</v>
      </c>
      <c r="R252">
        <v>40.811410352000003</v>
      </c>
      <c r="S252">
        <v>-73.927711912999897</v>
      </c>
    </row>
    <row r="253" spans="1:19" x14ac:dyDescent="0.25">
      <c r="A253">
        <v>252</v>
      </c>
      <c r="B253">
        <v>195396617</v>
      </c>
      <c r="C253" s="1">
        <v>43554</v>
      </c>
      <c r="D253" s="2">
        <v>0.97916666666666663</v>
      </c>
      <c r="E253" t="s">
        <v>30</v>
      </c>
      <c r="F253">
        <v>77</v>
      </c>
      <c r="G253">
        <v>0</v>
      </c>
      <c r="I253" t="b">
        <v>0</v>
      </c>
      <c r="M253" t="s">
        <v>19</v>
      </c>
      <c r="N253" t="s">
        <v>20</v>
      </c>
      <c r="O253" t="s">
        <v>24</v>
      </c>
      <c r="P253" s="3">
        <v>998854</v>
      </c>
      <c r="Q253" s="3">
        <v>184734</v>
      </c>
      <c r="R253">
        <v>40.673725073</v>
      </c>
      <c r="S253">
        <v>-73.947353554999907</v>
      </c>
    </row>
    <row r="254" spans="1:19" x14ac:dyDescent="0.25">
      <c r="A254">
        <v>253</v>
      </c>
      <c r="B254">
        <v>195396615</v>
      </c>
      <c r="C254" s="1">
        <v>43554</v>
      </c>
      <c r="D254" s="2">
        <v>0.89583333333333337</v>
      </c>
      <c r="E254" t="s">
        <v>30</v>
      </c>
      <c r="F254">
        <v>70</v>
      </c>
      <c r="G254">
        <v>0</v>
      </c>
      <c r="H254" t="s">
        <v>39</v>
      </c>
      <c r="I254" t="b">
        <v>0</v>
      </c>
      <c r="M254" t="s">
        <v>27</v>
      </c>
      <c r="N254" t="s">
        <v>20</v>
      </c>
      <c r="O254" t="s">
        <v>24</v>
      </c>
      <c r="P254" s="3">
        <v>994871</v>
      </c>
      <c r="Q254" s="3">
        <v>177892</v>
      </c>
      <c r="R254">
        <v>40.654950970999998</v>
      </c>
      <c r="S254">
        <v>-73.961723172999896</v>
      </c>
    </row>
    <row r="255" spans="1:19" x14ac:dyDescent="0.25">
      <c r="A255">
        <v>254</v>
      </c>
      <c r="B255">
        <v>195396615</v>
      </c>
      <c r="C255" s="1">
        <v>43554</v>
      </c>
      <c r="D255" s="2">
        <v>0.89583333333333337</v>
      </c>
      <c r="E255" t="s">
        <v>30</v>
      </c>
      <c r="F255">
        <v>70</v>
      </c>
      <c r="G255">
        <v>0</v>
      </c>
      <c r="H255" t="s">
        <v>39</v>
      </c>
      <c r="I255" t="b">
        <v>0</v>
      </c>
      <c r="M255" t="s">
        <v>35</v>
      </c>
      <c r="N255" t="s">
        <v>20</v>
      </c>
      <c r="O255" t="s">
        <v>24</v>
      </c>
      <c r="P255" s="3">
        <v>994871</v>
      </c>
      <c r="Q255" s="3">
        <v>177892</v>
      </c>
      <c r="R255">
        <v>40.654950970999998</v>
      </c>
      <c r="S255">
        <v>-73.961723172999896</v>
      </c>
    </row>
    <row r="256" spans="1:19" x14ac:dyDescent="0.25">
      <c r="A256">
        <v>255</v>
      </c>
      <c r="B256">
        <v>195396612</v>
      </c>
      <c r="C256" s="1">
        <v>43554</v>
      </c>
      <c r="D256" s="2">
        <v>3.4722222222222224E-2</v>
      </c>
      <c r="E256" t="s">
        <v>18</v>
      </c>
      <c r="F256">
        <v>113</v>
      </c>
      <c r="G256">
        <v>0</v>
      </c>
      <c r="I256" t="b">
        <v>0</v>
      </c>
      <c r="M256" t="s">
        <v>27</v>
      </c>
      <c r="N256" t="s">
        <v>20</v>
      </c>
      <c r="O256" t="s">
        <v>24</v>
      </c>
      <c r="P256" s="3">
        <v>1046315</v>
      </c>
      <c r="Q256" s="3">
        <v>187088</v>
      </c>
      <c r="R256">
        <v>40.679980737999998</v>
      </c>
      <c r="S256">
        <v>-73.776233906999906</v>
      </c>
    </row>
    <row r="257" spans="1:19" x14ac:dyDescent="0.25">
      <c r="A257">
        <v>256</v>
      </c>
      <c r="B257">
        <v>195396612</v>
      </c>
      <c r="C257" s="1">
        <v>43554</v>
      </c>
      <c r="D257" s="2">
        <v>3.4722222222222224E-2</v>
      </c>
      <c r="E257" t="s">
        <v>18</v>
      </c>
      <c r="F257">
        <v>113</v>
      </c>
      <c r="G257">
        <v>0</v>
      </c>
      <c r="I257" t="b">
        <v>0</v>
      </c>
      <c r="M257" t="s">
        <v>19</v>
      </c>
      <c r="N257" t="s">
        <v>20</v>
      </c>
      <c r="O257" t="s">
        <v>24</v>
      </c>
      <c r="P257" s="3">
        <v>1046315</v>
      </c>
      <c r="Q257" s="3">
        <v>187088</v>
      </c>
      <c r="R257">
        <v>40.679980737999998</v>
      </c>
      <c r="S257">
        <v>-73.776233906999906</v>
      </c>
    </row>
    <row r="258" spans="1:19" x14ac:dyDescent="0.25">
      <c r="A258">
        <v>257</v>
      </c>
      <c r="B258">
        <v>195303946</v>
      </c>
      <c r="C258" s="1">
        <v>43552</v>
      </c>
      <c r="D258" s="2">
        <v>0.32291666666666669</v>
      </c>
      <c r="E258" t="s">
        <v>18</v>
      </c>
      <c r="F258">
        <v>108</v>
      </c>
      <c r="G258">
        <v>0</v>
      </c>
      <c r="I258" t="b">
        <v>0</v>
      </c>
      <c r="J258" t="s">
        <v>19</v>
      </c>
      <c r="K258" t="s">
        <v>20</v>
      </c>
      <c r="L258" t="s">
        <v>37</v>
      </c>
      <c r="M258" t="s">
        <v>31</v>
      </c>
      <c r="N258" t="s">
        <v>20</v>
      </c>
      <c r="O258" t="s">
        <v>37</v>
      </c>
      <c r="P258" s="3">
        <v>1004902</v>
      </c>
      <c r="Q258" s="3">
        <v>211595</v>
      </c>
      <c r="R258">
        <v>40.747440079999997</v>
      </c>
      <c r="S258">
        <v>-73.925467940999894</v>
      </c>
    </row>
    <row r="259" spans="1:19" x14ac:dyDescent="0.25">
      <c r="A259">
        <v>258</v>
      </c>
      <c r="B259">
        <v>195254733</v>
      </c>
      <c r="C259" s="1">
        <v>43551</v>
      </c>
      <c r="D259" s="2">
        <v>0.57152777777777775</v>
      </c>
      <c r="E259" t="s">
        <v>22</v>
      </c>
      <c r="F259">
        <v>34</v>
      </c>
      <c r="G259">
        <v>0</v>
      </c>
      <c r="I259" t="b">
        <v>1</v>
      </c>
      <c r="J259" t="s">
        <v>19</v>
      </c>
      <c r="K259" t="s">
        <v>20</v>
      </c>
      <c r="L259" t="s">
        <v>21</v>
      </c>
      <c r="M259" t="s">
        <v>31</v>
      </c>
      <c r="N259" t="s">
        <v>20</v>
      </c>
      <c r="O259" t="s">
        <v>21</v>
      </c>
      <c r="P259" s="3">
        <v>1003064</v>
      </c>
      <c r="Q259" s="3">
        <v>249581</v>
      </c>
      <c r="R259">
        <v>40.851705361</v>
      </c>
      <c r="S259">
        <v>-73.931994892999896</v>
      </c>
    </row>
    <row r="260" spans="1:19" x14ac:dyDescent="0.25">
      <c r="A260">
        <v>259</v>
      </c>
      <c r="B260">
        <v>195203576</v>
      </c>
      <c r="C260" s="1">
        <v>43550</v>
      </c>
      <c r="D260" s="2">
        <v>0.10069444444444443</v>
      </c>
      <c r="E260" t="s">
        <v>30</v>
      </c>
      <c r="F260">
        <v>77</v>
      </c>
      <c r="G260">
        <v>0</v>
      </c>
      <c r="I260" t="b">
        <v>0</v>
      </c>
      <c r="M260" t="s">
        <v>27</v>
      </c>
      <c r="N260" t="s">
        <v>20</v>
      </c>
      <c r="O260" t="s">
        <v>24</v>
      </c>
      <c r="P260" s="3">
        <v>994109</v>
      </c>
      <c r="Q260" s="3">
        <v>187431</v>
      </c>
      <c r="R260">
        <v>40.681134284000002</v>
      </c>
      <c r="S260">
        <v>-73.964455484999903</v>
      </c>
    </row>
    <row r="261" spans="1:19" x14ac:dyDescent="0.25">
      <c r="A261">
        <v>260</v>
      </c>
      <c r="B261">
        <v>195145308</v>
      </c>
      <c r="C261" s="1">
        <v>43549</v>
      </c>
      <c r="D261" s="2">
        <v>0.67222222222222217</v>
      </c>
      <c r="E261" t="s">
        <v>28</v>
      </c>
      <c r="F261">
        <v>40</v>
      </c>
      <c r="G261">
        <v>0</v>
      </c>
      <c r="I261" t="b">
        <v>0</v>
      </c>
      <c r="M261" t="s">
        <v>19</v>
      </c>
      <c r="N261" t="s">
        <v>20</v>
      </c>
      <c r="O261" t="s">
        <v>36</v>
      </c>
      <c r="P261" s="3">
        <v>1008860</v>
      </c>
      <c r="Q261" s="3">
        <v>233679</v>
      </c>
      <c r="R261">
        <v>40.808044688000003</v>
      </c>
      <c r="S261">
        <v>-73.911102560999893</v>
      </c>
    </row>
    <row r="262" spans="1:19" x14ac:dyDescent="0.25">
      <c r="A262">
        <v>261</v>
      </c>
      <c r="B262">
        <v>195102370</v>
      </c>
      <c r="C262" s="1">
        <v>43548</v>
      </c>
      <c r="D262" s="2">
        <v>6.9444444444444441E-3</v>
      </c>
      <c r="E262" t="s">
        <v>30</v>
      </c>
      <c r="F262">
        <v>63</v>
      </c>
      <c r="G262">
        <v>0</v>
      </c>
      <c r="H262" t="s">
        <v>33</v>
      </c>
      <c r="I262" t="b">
        <v>0</v>
      </c>
      <c r="M262" t="s">
        <v>19</v>
      </c>
      <c r="N262" t="s">
        <v>20</v>
      </c>
      <c r="O262" t="s">
        <v>24</v>
      </c>
      <c r="P262" s="3">
        <v>1006739</v>
      </c>
      <c r="Q262" s="3">
        <v>165849</v>
      </c>
      <c r="R262">
        <v>40.621873331000003</v>
      </c>
      <c r="S262">
        <v>-73.918990848999897</v>
      </c>
    </row>
    <row r="263" spans="1:19" x14ac:dyDescent="0.25">
      <c r="A263">
        <v>262</v>
      </c>
      <c r="B263">
        <v>195102369</v>
      </c>
      <c r="C263" s="1">
        <v>43547</v>
      </c>
      <c r="D263" s="2">
        <v>0.86597222222222225</v>
      </c>
      <c r="E263" t="s">
        <v>18</v>
      </c>
      <c r="F263">
        <v>101</v>
      </c>
      <c r="G263">
        <v>0</v>
      </c>
      <c r="I263" t="b">
        <v>0</v>
      </c>
      <c r="J263" t="s">
        <v>27</v>
      </c>
      <c r="K263" t="s">
        <v>20</v>
      </c>
      <c r="L263" t="s">
        <v>24</v>
      </c>
      <c r="M263" t="s">
        <v>19</v>
      </c>
      <c r="N263" t="s">
        <v>20</v>
      </c>
      <c r="O263" t="s">
        <v>24</v>
      </c>
      <c r="P263" s="3">
        <v>1044821</v>
      </c>
      <c r="Q263" s="3">
        <v>156440</v>
      </c>
      <c r="R263">
        <v>40.595869121</v>
      </c>
      <c r="S263">
        <v>-73.781895431999899</v>
      </c>
    </row>
    <row r="264" spans="1:19" x14ac:dyDescent="0.25">
      <c r="A264">
        <v>263</v>
      </c>
      <c r="B264">
        <v>195102367</v>
      </c>
      <c r="C264" s="1">
        <v>43547</v>
      </c>
      <c r="D264" s="2">
        <v>0.65972222222222221</v>
      </c>
      <c r="E264" t="s">
        <v>28</v>
      </c>
      <c r="F264">
        <v>47</v>
      </c>
      <c r="G264">
        <v>2</v>
      </c>
      <c r="H264" t="s">
        <v>23</v>
      </c>
      <c r="I264" t="b">
        <v>0</v>
      </c>
      <c r="J264" t="s">
        <v>19</v>
      </c>
      <c r="K264" t="s">
        <v>20</v>
      </c>
      <c r="L264" t="s">
        <v>36</v>
      </c>
      <c r="M264" t="s">
        <v>19</v>
      </c>
      <c r="N264" t="s">
        <v>25</v>
      </c>
      <c r="O264" t="s">
        <v>36</v>
      </c>
      <c r="P264" s="3">
        <v>1026591</v>
      </c>
      <c r="Q264" s="3">
        <v>262398</v>
      </c>
      <c r="R264">
        <v>40.886802590999999</v>
      </c>
      <c r="S264">
        <v>-73.846871489999899</v>
      </c>
    </row>
    <row r="265" spans="1:19" x14ac:dyDescent="0.25">
      <c r="A265">
        <v>264</v>
      </c>
      <c r="B265">
        <v>195102364</v>
      </c>
      <c r="C265" s="1">
        <v>43547</v>
      </c>
      <c r="D265" s="2">
        <v>0.2388888888888889</v>
      </c>
      <c r="E265" t="s">
        <v>30</v>
      </c>
      <c r="F265">
        <v>79</v>
      </c>
      <c r="G265">
        <v>2</v>
      </c>
      <c r="H265" t="s">
        <v>23</v>
      </c>
      <c r="I265" t="b">
        <v>0</v>
      </c>
      <c r="J265" t="s">
        <v>19</v>
      </c>
      <c r="K265" t="s">
        <v>20</v>
      </c>
      <c r="L265" t="s">
        <v>24</v>
      </c>
      <c r="M265" t="s">
        <v>27</v>
      </c>
      <c r="N265" t="s">
        <v>20</v>
      </c>
      <c r="O265" t="s">
        <v>21</v>
      </c>
      <c r="P265" s="3">
        <v>999025</v>
      </c>
      <c r="Q265" s="3">
        <v>193414</v>
      </c>
      <c r="R265">
        <v>40.697549404</v>
      </c>
      <c r="S265">
        <v>-73.946718061999903</v>
      </c>
    </row>
    <row r="266" spans="1:19" x14ac:dyDescent="0.25">
      <c r="A266">
        <v>265</v>
      </c>
      <c r="B266">
        <v>195102368</v>
      </c>
      <c r="C266" s="1">
        <v>43546</v>
      </c>
      <c r="D266" s="2">
        <v>0.93402777777777779</v>
      </c>
      <c r="E266" t="s">
        <v>28</v>
      </c>
      <c r="F266">
        <v>48</v>
      </c>
      <c r="G266">
        <v>2</v>
      </c>
      <c r="H266" t="s">
        <v>23</v>
      </c>
      <c r="I266" t="b">
        <v>0</v>
      </c>
      <c r="M266" t="s">
        <v>19</v>
      </c>
      <c r="N266" t="s">
        <v>20</v>
      </c>
      <c r="O266" t="s">
        <v>36</v>
      </c>
      <c r="P266" s="3">
        <v>1013667</v>
      </c>
      <c r="Q266" s="3">
        <v>246291</v>
      </c>
      <c r="R266">
        <v>40.842646326000001</v>
      </c>
      <c r="S266">
        <v>-73.893682920999893</v>
      </c>
    </row>
    <row r="267" spans="1:19" x14ac:dyDescent="0.25">
      <c r="A267">
        <v>266</v>
      </c>
      <c r="B267">
        <v>195102368</v>
      </c>
      <c r="C267" s="1">
        <v>43546</v>
      </c>
      <c r="D267" s="2">
        <v>0.93402777777777779</v>
      </c>
      <c r="E267" t="s">
        <v>28</v>
      </c>
      <c r="F267">
        <v>48</v>
      </c>
      <c r="G267">
        <v>2</v>
      </c>
      <c r="H267" t="s">
        <v>23</v>
      </c>
      <c r="I267" t="b">
        <v>0</v>
      </c>
      <c r="M267" t="s">
        <v>35</v>
      </c>
      <c r="N267" t="s">
        <v>20</v>
      </c>
      <c r="O267" t="s">
        <v>36</v>
      </c>
      <c r="P267" s="3">
        <v>1013667</v>
      </c>
      <c r="Q267" s="3">
        <v>246291</v>
      </c>
      <c r="R267">
        <v>40.842646326000001</v>
      </c>
      <c r="S267">
        <v>-73.893682920999893</v>
      </c>
    </row>
    <row r="268" spans="1:19" x14ac:dyDescent="0.25">
      <c r="A268">
        <v>267</v>
      </c>
      <c r="B268">
        <v>195102365</v>
      </c>
      <c r="C268" s="1">
        <v>43546</v>
      </c>
      <c r="D268" s="2">
        <v>0.92013888888888884</v>
      </c>
      <c r="E268" t="s">
        <v>30</v>
      </c>
      <c r="F268">
        <v>77</v>
      </c>
      <c r="G268">
        <v>0</v>
      </c>
      <c r="I268" t="b">
        <v>1</v>
      </c>
      <c r="M268" t="s">
        <v>19</v>
      </c>
      <c r="N268" t="s">
        <v>20</v>
      </c>
      <c r="O268" t="s">
        <v>24</v>
      </c>
      <c r="P268" s="3">
        <v>994239</v>
      </c>
      <c r="Q268" s="3">
        <v>186637</v>
      </c>
      <c r="R268">
        <v>40.678954789000002</v>
      </c>
      <c r="S268">
        <v>-73.963987955999897</v>
      </c>
    </row>
    <row r="269" spans="1:19" x14ac:dyDescent="0.25">
      <c r="A269">
        <v>268</v>
      </c>
      <c r="B269">
        <v>195102366</v>
      </c>
      <c r="C269" s="1">
        <v>43546</v>
      </c>
      <c r="D269" s="2">
        <v>0.62569444444444444</v>
      </c>
      <c r="E269" t="s">
        <v>28</v>
      </c>
      <c r="F269">
        <v>42</v>
      </c>
      <c r="G269">
        <v>0</v>
      </c>
      <c r="I269" t="b">
        <v>0</v>
      </c>
      <c r="M269" t="s">
        <v>19</v>
      </c>
      <c r="N269" t="s">
        <v>20</v>
      </c>
      <c r="O269" t="s">
        <v>24</v>
      </c>
      <c r="P269" s="3">
        <v>1011260</v>
      </c>
      <c r="Q269" s="3">
        <v>240722</v>
      </c>
      <c r="R269">
        <v>40.827368726000003</v>
      </c>
      <c r="S269">
        <v>-73.902404684999894</v>
      </c>
    </row>
    <row r="270" spans="1:19" x14ac:dyDescent="0.25">
      <c r="A270">
        <v>269</v>
      </c>
      <c r="B270">
        <v>195013388</v>
      </c>
      <c r="C270" s="1">
        <v>43545</v>
      </c>
      <c r="D270" s="2">
        <v>0.89236111111111116</v>
      </c>
      <c r="E270" t="s">
        <v>30</v>
      </c>
      <c r="F270">
        <v>88</v>
      </c>
      <c r="G270">
        <v>2</v>
      </c>
      <c r="H270" t="s">
        <v>23</v>
      </c>
      <c r="I270" t="b">
        <v>0</v>
      </c>
      <c r="J270" t="s">
        <v>27</v>
      </c>
      <c r="K270" t="s">
        <v>20</v>
      </c>
      <c r="L270" t="s">
        <v>24</v>
      </c>
      <c r="M270" t="s">
        <v>31</v>
      </c>
      <c r="N270" t="s">
        <v>25</v>
      </c>
      <c r="O270" t="s">
        <v>24</v>
      </c>
      <c r="P270" s="3">
        <v>990281</v>
      </c>
      <c r="Q270" s="3">
        <v>192762</v>
      </c>
      <c r="R270">
        <v>40.695770093</v>
      </c>
      <c r="S270">
        <v>-73.978252308999899</v>
      </c>
    </row>
    <row r="271" spans="1:19" x14ac:dyDescent="0.25">
      <c r="A271">
        <v>270</v>
      </c>
      <c r="B271">
        <v>195013387</v>
      </c>
      <c r="C271" s="1">
        <v>43545</v>
      </c>
      <c r="D271" s="2">
        <v>0.76388888888888884</v>
      </c>
      <c r="E271" t="s">
        <v>28</v>
      </c>
      <c r="F271">
        <v>40</v>
      </c>
      <c r="G271">
        <v>2</v>
      </c>
      <c r="H271" t="s">
        <v>23</v>
      </c>
      <c r="I271" t="b">
        <v>0</v>
      </c>
      <c r="J271" t="s">
        <v>27</v>
      </c>
      <c r="K271" t="s">
        <v>20</v>
      </c>
      <c r="L271" t="s">
        <v>21</v>
      </c>
      <c r="M271" t="s">
        <v>35</v>
      </c>
      <c r="N271" t="s">
        <v>20</v>
      </c>
      <c r="O271" t="s">
        <v>24</v>
      </c>
      <c r="P271" s="3">
        <v>1005386</v>
      </c>
      <c r="Q271" s="3">
        <v>235950</v>
      </c>
      <c r="R271">
        <v>40.814286944000003</v>
      </c>
      <c r="S271">
        <v>-73.9236445599999</v>
      </c>
    </row>
    <row r="272" spans="1:19" x14ac:dyDescent="0.25">
      <c r="A272">
        <v>271</v>
      </c>
      <c r="B272">
        <v>195013387</v>
      </c>
      <c r="C272" s="1">
        <v>43545</v>
      </c>
      <c r="D272" s="2">
        <v>0.76388888888888884</v>
      </c>
      <c r="E272" t="s">
        <v>28</v>
      </c>
      <c r="F272">
        <v>40</v>
      </c>
      <c r="G272">
        <v>2</v>
      </c>
      <c r="H272" t="s">
        <v>23</v>
      </c>
      <c r="I272" t="b">
        <v>0</v>
      </c>
      <c r="J272" t="s">
        <v>35</v>
      </c>
      <c r="K272" t="s">
        <v>20</v>
      </c>
      <c r="L272" t="s">
        <v>21</v>
      </c>
      <c r="M272" t="s">
        <v>35</v>
      </c>
      <c r="N272" t="s">
        <v>20</v>
      </c>
      <c r="O272" t="s">
        <v>24</v>
      </c>
      <c r="P272" s="3">
        <v>1005386</v>
      </c>
      <c r="Q272" s="3">
        <v>235950</v>
      </c>
      <c r="R272">
        <v>40.814286944000003</v>
      </c>
      <c r="S272">
        <v>-73.9236445599999</v>
      </c>
    </row>
    <row r="273" spans="1:19" x14ac:dyDescent="0.25">
      <c r="A273">
        <v>272</v>
      </c>
      <c r="B273">
        <v>195013385</v>
      </c>
      <c r="C273" s="1">
        <v>43545</v>
      </c>
      <c r="D273" s="2">
        <v>0.17152777777777775</v>
      </c>
      <c r="E273" t="s">
        <v>30</v>
      </c>
      <c r="F273">
        <v>75</v>
      </c>
      <c r="G273">
        <v>0</v>
      </c>
      <c r="H273" t="s">
        <v>29</v>
      </c>
      <c r="I273" t="b">
        <v>0</v>
      </c>
      <c r="M273" t="s">
        <v>19</v>
      </c>
      <c r="N273" t="s">
        <v>20</v>
      </c>
      <c r="O273" t="s">
        <v>24</v>
      </c>
      <c r="P273" s="3">
        <v>1018017</v>
      </c>
      <c r="Q273" s="3">
        <v>180049</v>
      </c>
      <c r="R273">
        <v>40.660813449000003</v>
      </c>
      <c r="S273">
        <v>-73.878293852999903</v>
      </c>
    </row>
    <row r="274" spans="1:19" x14ac:dyDescent="0.25">
      <c r="A274">
        <v>273</v>
      </c>
      <c r="B274">
        <v>195013384</v>
      </c>
      <c r="C274" s="1">
        <v>43545</v>
      </c>
      <c r="D274" s="2">
        <v>0.1388888888888889</v>
      </c>
      <c r="E274" t="s">
        <v>28</v>
      </c>
      <c r="F274">
        <v>44</v>
      </c>
      <c r="G274">
        <v>0</v>
      </c>
      <c r="I274" t="b">
        <v>1</v>
      </c>
      <c r="J274" t="s">
        <v>27</v>
      </c>
      <c r="K274" t="s">
        <v>20</v>
      </c>
      <c r="L274" t="s">
        <v>24</v>
      </c>
      <c r="M274" t="s">
        <v>19</v>
      </c>
      <c r="N274" t="s">
        <v>20</v>
      </c>
      <c r="O274" t="s">
        <v>36</v>
      </c>
      <c r="P274" s="3">
        <v>1007022</v>
      </c>
      <c r="Q274" s="3">
        <v>243322</v>
      </c>
      <c r="R274">
        <v>40.834516921000002</v>
      </c>
      <c r="S274">
        <v>-73.917709255999895</v>
      </c>
    </row>
    <row r="275" spans="1:19" x14ac:dyDescent="0.25">
      <c r="A275">
        <v>274</v>
      </c>
      <c r="B275">
        <v>194965392</v>
      </c>
      <c r="C275" s="1">
        <v>43544</v>
      </c>
      <c r="D275" s="2">
        <v>0.9</v>
      </c>
      <c r="E275" t="s">
        <v>18</v>
      </c>
      <c r="F275">
        <v>105</v>
      </c>
      <c r="G275">
        <v>0</v>
      </c>
      <c r="I275" t="b">
        <v>0</v>
      </c>
      <c r="M275" t="s">
        <v>19</v>
      </c>
      <c r="N275" t="s">
        <v>20</v>
      </c>
      <c r="O275" t="s">
        <v>24</v>
      </c>
      <c r="P275" s="3">
        <v>1054771</v>
      </c>
      <c r="Q275" s="3">
        <v>188274</v>
      </c>
      <c r="R275">
        <v>40.683172699000004</v>
      </c>
      <c r="S275">
        <v>-73.745734612999897</v>
      </c>
    </row>
    <row r="276" spans="1:19" x14ac:dyDescent="0.25">
      <c r="A276">
        <v>275</v>
      </c>
      <c r="B276">
        <v>194915415</v>
      </c>
      <c r="C276" s="1">
        <v>43543</v>
      </c>
      <c r="D276" s="2">
        <v>0.72291666666666676</v>
      </c>
      <c r="E276" t="s">
        <v>30</v>
      </c>
      <c r="F276">
        <v>75</v>
      </c>
      <c r="G276">
        <v>0</v>
      </c>
      <c r="I276" t="b">
        <v>1</v>
      </c>
      <c r="J276" t="s">
        <v>27</v>
      </c>
      <c r="K276" t="s">
        <v>20</v>
      </c>
      <c r="L276" t="s">
        <v>24</v>
      </c>
      <c r="M276" t="s">
        <v>27</v>
      </c>
      <c r="N276" t="s">
        <v>20</v>
      </c>
      <c r="O276" t="s">
        <v>24</v>
      </c>
      <c r="P276" s="3">
        <v>1017307</v>
      </c>
      <c r="Q276" s="3">
        <v>181828</v>
      </c>
      <c r="R276">
        <v>40.665699085999996</v>
      </c>
      <c r="S276">
        <v>-73.880844205999907</v>
      </c>
    </row>
    <row r="277" spans="1:19" x14ac:dyDescent="0.25">
      <c r="A277">
        <v>276</v>
      </c>
      <c r="B277">
        <v>194915415</v>
      </c>
      <c r="C277" s="1">
        <v>43543</v>
      </c>
      <c r="D277" s="2">
        <v>0.72291666666666676</v>
      </c>
      <c r="E277" t="s">
        <v>30</v>
      </c>
      <c r="F277">
        <v>75</v>
      </c>
      <c r="G277">
        <v>0</v>
      </c>
      <c r="I277" t="b">
        <v>1</v>
      </c>
      <c r="J277" t="s">
        <v>19</v>
      </c>
      <c r="K277" t="s">
        <v>20</v>
      </c>
      <c r="L277" t="s">
        <v>24</v>
      </c>
      <c r="M277" t="s">
        <v>27</v>
      </c>
      <c r="N277" t="s">
        <v>20</v>
      </c>
      <c r="O277" t="s">
        <v>24</v>
      </c>
      <c r="P277" s="3">
        <v>1017307</v>
      </c>
      <c r="Q277" s="3">
        <v>181828</v>
      </c>
      <c r="R277">
        <v>40.665699085999996</v>
      </c>
      <c r="S277">
        <v>-73.880844205999907</v>
      </c>
    </row>
    <row r="278" spans="1:19" x14ac:dyDescent="0.25">
      <c r="A278">
        <v>277</v>
      </c>
      <c r="B278">
        <v>194859638</v>
      </c>
      <c r="C278" s="1">
        <v>43542</v>
      </c>
      <c r="D278" s="2">
        <v>0.8979166666666667</v>
      </c>
      <c r="E278" t="s">
        <v>22</v>
      </c>
      <c r="F278">
        <v>28</v>
      </c>
      <c r="G278">
        <v>0</v>
      </c>
      <c r="H278" t="s">
        <v>29</v>
      </c>
      <c r="I278" t="b">
        <v>0</v>
      </c>
      <c r="M278" t="s">
        <v>19</v>
      </c>
      <c r="N278" t="s">
        <v>20</v>
      </c>
      <c r="O278" t="s">
        <v>24</v>
      </c>
      <c r="P278" s="3">
        <v>995874</v>
      </c>
      <c r="Q278" s="3">
        <v>231986</v>
      </c>
      <c r="R278">
        <v>40.803424497000002</v>
      </c>
      <c r="S278">
        <v>-73.958014907999896</v>
      </c>
    </row>
    <row r="279" spans="1:19" x14ac:dyDescent="0.25">
      <c r="A279">
        <v>278</v>
      </c>
      <c r="B279">
        <v>194859637</v>
      </c>
      <c r="C279" s="1">
        <v>43542</v>
      </c>
      <c r="D279" s="2">
        <v>0.83888888888888891</v>
      </c>
      <c r="E279" t="s">
        <v>22</v>
      </c>
      <c r="F279">
        <v>23</v>
      </c>
      <c r="G279">
        <v>2</v>
      </c>
      <c r="H279" t="s">
        <v>23</v>
      </c>
      <c r="I279" t="b">
        <v>0</v>
      </c>
      <c r="J279" t="s">
        <v>35</v>
      </c>
      <c r="K279" t="s">
        <v>20</v>
      </c>
      <c r="L279" t="s">
        <v>24</v>
      </c>
      <c r="M279" t="s">
        <v>27</v>
      </c>
      <c r="N279" t="s">
        <v>20</v>
      </c>
      <c r="O279" t="s">
        <v>24</v>
      </c>
      <c r="P279" s="3">
        <v>1000655</v>
      </c>
      <c r="Q279" s="3">
        <v>228899</v>
      </c>
      <c r="R279">
        <v>40.794943941</v>
      </c>
      <c r="S279">
        <v>-73.940753211999905</v>
      </c>
    </row>
    <row r="280" spans="1:19" x14ac:dyDescent="0.25">
      <c r="A280">
        <v>279</v>
      </c>
      <c r="B280">
        <v>194859637</v>
      </c>
      <c r="C280" s="1">
        <v>43542</v>
      </c>
      <c r="D280" s="2">
        <v>0.83888888888888891</v>
      </c>
      <c r="E280" t="s">
        <v>22</v>
      </c>
      <c r="F280">
        <v>23</v>
      </c>
      <c r="G280">
        <v>2</v>
      </c>
      <c r="H280" t="s">
        <v>23</v>
      </c>
      <c r="I280" t="b">
        <v>0</v>
      </c>
      <c r="J280" t="s">
        <v>35</v>
      </c>
      <c r="K280" t="s">
        <v>20</v>
      </c>
      <c r="L280" t="s">
        <v>24</v>
      </c>
      <c r="M280" t="s">
        <v>27</v>
      </c>
      <c r="N280" t="s">
        <v>20</v>
      </c>
      <c r="O280" t="s">
        <v>36</v>
      </c>
      <c r="P280" s="3">
        <v>1000655</v>
      </c>
      <c r="Q280" s="3">
        <v>228899</v>
      </c>
      <c r="R280">
        <v>40.794943941</v>
      </c>
      <c r="S280">
        <v>-73.940753211999905</v>
      </c>
    </row>
    <row r="281" spans="1:19" x14ac:dyDescent="0.25">
      <c r="A281">
        <v>280</v>
      </c>
      <c r="B281">
        <v>194859637</v>
      </c>
      <c r="C281" s="1">
        <v>43542</v>
      </c>
      <c r="D281" s="2">
        <v>0.83888888888888891</v>
      </c>
      <c r="E281" t="s">
        <v>22</v>
      </c>
      <c r="F281">
        <v>23</v>
      </c>
      <c r="G281">
        <v>2</v>
      </c>
      <c r="H281" t="s">
        <v>23</v>
      </c>
      <c r="I281" t="b">
        <v>0</v>
      </c>
      <c r="J281" t="s">
        <v>35</v>
      </c>
      <c r="K281" t="s">
        <v>20</v>
      </c>
      <c r="L281" t="s">
        <v>24</v>
      </c>
      <c r="M281" t="s">
        <v>27</v>
      </c>
      <c r="N281" t="s">
        <v>20</v>
      </c>
      <c r="O281" t="s">
        <v>21</v>
      </c>
      <c r="P281" s="3">
        <v>1000655</v>
      </c>
      <c r="Q281" s="3">
        <v>228899</v>
      </c>
      <c r="R281">
        <v>40.794943941</v>
      </c>
      <c r="S281">
        <v>-73.940753211999905</v>
      </c>
    </row>
    <row r="282" spans="1:19" x14ac:dyDescent="0.25">
      <c r="A282">
        <v>281</v>
      </c>
      <c r="B282">
        <v>194817576</v>
      </c>
      <c r="C282" s="1">
        <v>43541</v>
      </c>
      <c r="D282" s="2">
        <v>0.27083333333333331</v>
      </c>
      <c r="E282" t="s">
        <v>28</v>
      </c>
      <c r="F282">
        <v>47</v>
      </c>
      <c r="G282">
        <v>0</v>
      </c>
      <c r="I282" t="b">
        <v>0</v>
      </c>
      <c r="J282" t="s">
        <v>19</v>
      </c>
      <c r="K282" t="s">
        <v>20</v>
      </c>
      <c r="L282" t="s">
        <v>24</v>
      </c>
      <c r="M282" t="s">
        <v>19</v>
      </c>
      <c r="N282" t="s">
        <v>20</v>
      </c>
      <c r="O282" t="s">
        <v>24</v>
      </c>
      <c r="P282" s="3">
        <v>1025737</v>
      </c>
      <c r="Q282" s="3">
        <v>261092</v>
      </c>
      <c r="R282">
        <v>40.883222089999997</v>
      </c>
      <c r="S282">
        <v>-73.849968138999898</v>
      </c>
    </row>
    <row r="283" spans="1:19" x14ac:dyDescent="0.25">
      <c r="A283">
        <v>282</v>
      </c>
      <c r="B283">
        <v>194817577</v>
      </c>
      <c r="C283" s="1">
        <v>43541</v>
      </c>
      <c r="D283" s="2">
        <v>0.15138888888888888</v>
      </c>
      <c r="E283" t="s">
        <v>30</v>
      </c>
      <c r="F283">
        <v>75</v>
      </c>
      <c r="G283">
        <v>0</v>
      </c>
      <c r="I283" t="b">
        <v>0</v>
      </c>
      <c r="J283" t="s">
        <v>27</v>
      </c>
      <c r="K283" t="s">
        <v>20</v>
      </c>
      <c r="L283" t="s">
        <v>37</v>
      </c>
      <c r="M283" t="s">
        <v>19</v>
      </c>
      <c r="N283" t="s">
        <v>20</v>
      </c>
      <c r="O283" t="s">
        <v>24</v>
      </c>
      <c r="P283" s="3">
        <v>1017019</v>
      </c>
      <c r="Q283" s="3">
        <v>185083</v>
      </c>
      <c r="R283">
        <v>40.674634398000002</v>
      </c>
      <c r="S283">
        <v>-73.881866506999899</v>
      </c>
    </row>
    <row r="284" spans="1:19" x14ac:dyDescent="0.25">
      <c r="A284">
        <v>283</v>
      </c>
      <c r="B284">
        <v>194817571</v>
      </c>
      <c r="C284" s="1">
        <v>43541</v>
      </c>
      <c r="D284" s="2">
        <v>0.15069444444444444</v>
      </c>
      <c r="E284" t="s">
        <v>22</v>
      </c>
      <c r="F284">
        <v>25</v>
      </c>
      <c r="G284">
        <v>0</v>
      </c>
      <c r="I284" t="b">
        <v>0</v>
      </c>
      <c r="J284" t="s">
        <v>27</v>
      </c>
      <c r="K284" t="s">
        <v>20</v>
      </c>
      <c r="L284" t="s">
        <v>24</v>
      </c>
      <c r="M284" t="s">
        <v>27</v>
      </c>
      <c r="N284" t="s">
        <v>20</v>
      </c>
      <c r="O284" t="s">
        <v>24</v>
      </c>
      <c r="P284" s="3">
        <v>1001547</v>
      </c>
      <c r="Q284" s="3">
        <v>229776</v>
      </c>
      <c r="R284">
        <v>40.797349367999999</v>
      </c>
      <c r="S284">
        <v>-73.9375294109999</v>
      </c>
    </row>
    <row r="285" spans="1:19" x14ac:dyDescent="0.25">
      <c r="A285">
        <v>284</v>
      </c>
      <c r="B285">
        <v>194817578</v>
      </c>
      <c r="C285" s="1">
        <v>43540</v>
      </c>
      <c r="D285" s="2">
        <v>0.5625</v>
      </c>
      <c r="E285" t="s">
        <v>18</v>
      </c>
      <c r="F285">
        <v>113</v>
      </c>
      <c r="G285">
        <v>0</v>
      </c>
      <c r="I285" t="b">
        <v>0</v>
      </c>
      <c r="J285" t="s">
        <v>19</v>
      </c>
      <c r="K285" t="s">
        <v>44</v>
      </c>
      <c r="L285" t="s">
        <v>37</v>
      </c>
      <c r="M285" t="s">
        <v>19</v>
      </c>
      <c r="N285" t="s">
        <v>20</v>
      </c>
      <c r="O285" t="s">
        <v>24</v>
      </c>
      <c r="P285" s="3">
        <v>1046468</v>
      </c>
      <c r="Q285" s="3">
        <v>192314</v>
      </c>
      <c r="R285">
        <v>40.694323791999999</v>
      </c>
      <c r="S285">
        <v>-73.775634027999899</v>
      </c>
    </row>
    <row r="286" spans="1:19" x14ac:dyDescent="0.25">
      <c r="A286">
        <v>285</v>
      </c>
      <c r="B286">
        <v>194817575</v>
      </c>
      <c r="C286" s="1">
        <v>43540</v>
      </c>
      <c r="D286" s="2">
        <v>0.39166666666666666</v>
      </c>
      <c r="E286" t="s">
        <v>30</v>
      </c>
      <c r="F286">
        <v>79</v>
      </c>
      <c r="G286">
        <v>2</v>
      </c>
      <c r="H286" t="s">
        <v>23</v>
      </c>
      <c r="I286" t="b">
        <v>1</v>
      </c>
      <c r="M286" t="s">
        <v>31</v>
      </c>
      <c r="N286" t="s">
        <v>20</v>
      </c>
      <c r="O286" t="s">
        <v>24</v>
      </c>
      <c r="P286" s="3">
        <v>998160</v>
      </c>
      <c r="Q286" s="3">
        <v>193776</v>
      </c>
      <c r="R286">
        <v>40.698544411</v>
      </c>
      <c r="S286">
        <v>-73.949836781000002</v>
      </c>
    </row>
    <row r="287" spans="1:19" x14ac:dyDescent="0.25">
      <c r="A287">
        <v>286</v>
      </c>
      <c r="B287">
        <v>194817572</v>
      </c>
      <c r="C287" s="1">
        <v>43540</v>
      </c>
      <c r="D287" s="2">
        <v>3.4722222222222224E-2</v>
      </c>
      <c r="E287" t="s">
        <v>22</v>
      </c>
      <c r="F287">
        <v>32</v>
      </c>
      <c r="G287">
        <v>2</v>
      </c>
      <c r="H287" t="s">
        <v>23</v>
      </c>
      <c r="I287" t="b">
        <v>1</v>
      </c>
      <c r="M287" t="s">
        <v>31</v>
      </c>
      <c r="N287" t="s">
        <v>20</v>
      </c>
      <c r="O287" t="s">
        <v>24</v>
      </c>
      <c r="P287" s="3">
        <v>998762</v>
      </c>
      <c r="Q287" s="3">
        <v>235107</v>
      </c>
      <c r="R287">
        <v>40.811986507999997</v>
      </c>
      <c r="S287">
        <v>-73.947576543999901</v>
      </c>
    </row>
    <row r="288" spans="1:19" x14ac:dyDescent="0.25">
      <c r="A288">
        <v>287</v>
      </c>
      <c r="B288">
        <v>194817574</v>
      </c>
      <c r="C288" s="1">
        <v>43539</v>
      </c>
      <c r="D288" s="2">
        <v>0.49305555555555558</v>
      </c>
      <c r="E288" t="s">
        <v>18</v>
      </c>
      <c r="F288">
        <v>112</v>
      </c>
      <c r="G288">
        <v>1</v>
      </c>
      <c r="I288" t="b">
        <v>0</v>
      </c>
      <c r="J288" t="s">
        <v>19</v>
      </c>
      <c r="K288" t="s">
        <v>20</v>
      </c>
      <c r="L288" t="s">
        <v>24</v>
      </c>
      <c r="M288" t="s">
        <v>27</v>
      </c>
      <c r="N288" t="s">
        <v>20</v>
      </c>
      <c r="O288" t="s">
        <v>24</v>
      </c>
      <c r="P288" s="3">
        <v>1029239</v>
      </c>
      <c r="Q288" s="3">
        <v>201142</v>
      </c>
      <c r="R288">
        <v>40.718658885000004</v>
      </c>
      <c r="S288">
        <v>-73.837705229999898</v>
      </c>
    </row>
    <row r="289" spans="1:19" x14ac:dyDescent="0.25">
      <c r="A289">
        <v>288</v>
      </c>
      <c r="B289">
        <v>194817573</v>
      </c>
      <c r="C289" s="1">
        <v>43539</v>
      </c>
      <c r="D289" s="2">
        <v>0.42986111111111108</v>
      </c>
      <c r="E289" t="s">
        <v>30</v>
      </c>
      <c r="F289">
        <v>75</v>
      </c>
      <c r="G289">
        <v>0</v>
      </c>
      <c r="I289" t="b">
        <v>0</v>
      </c>
      <c r="J289" t="s">
        <v>31</v>
      </c>
      <c r="K289" t="s">
        <v>20</v>
      </c>
      <c r="L289" t="s">
        <v>21</v>
      </c>
      <c r="M289" t="s">
        <v>19</v>
      </c>
      <c r="N289" t="s">
        <v>20</v>
      </c>
      <c r="O289" t="s">
        <v>36</v>
      </c>
      <c r="P289" s="3">
        <v>1012359</v>
      </c>
      <c r="Q289" s="3">
        <v>181228</v>
      </c>
      <c r="R289">
        <v>40.664069312000002</v>
      </c>
      <c r="S289">
        <v>-73.898682247999901</v>
      </c>
    </row>
    <row r="290" spans="1:19" x14ac:dyDescent="0.25">
      <c r="A290">
        <v>289</v>
      </c>
      <c r="B290">
        <v>194677549</v>
      </c>
      <c r="C290" s="1">
        <v>43537</v>
      </c>
      <c r="D290" s="2">
        <v>0.88680555555555562</v>
      </c>
      <c r="E290" t="s">
        <v>26</v>
      </c>
      <c r="F290">
        <v>122</v>
      </c>
      <c r="G290">
        <v>0</v>
      </c>
      <c r="I290" t="b">
        <v>1</v>
      </c>
      <c r="J290" t="s">
        <v>27</v>
      </c>
      <c r="K290" t="s">
        <v>20</v>
      </c>
      <c r="L290" t="s">
        <v>32</v>
      </c>
      <c r="M290" t="s">
        <v>31</v>
      </c>
      <c r="N290" t="s">
        <v>20</v>
      </c>
      <c r="O290" t="s">
        <v>32</v>
      </c>
      <c r="P290" s="3">
        <v>953944</v>
      </c>
      <c r="Q290" s="3">
        <v>154834</v>
      </c>
      <c r="R290">
        <v>40.591616127999998</v>
      </c>
      <c r="S290">
        <v>-74.1091212259999</v>
      </c>
    </row>
    <row r="291" spans="1:19" x14ac:dyDescent="0.25">
      <c r="A291">
        <v>290</v>
      </c>
      <c r="B291">
        <v>194626071</v>
      </c>
      <c r="C291" s="1">
        <v>43536</v>
      </c>
      <c r="D291" s="2">
        <v>0.9819444444444444</v>
      </c>
      <c r="E291" t="s">
        <v>30</v>
      </c>
      <c r="F291">
        <v>77</v>
      </c>
      <c r="G291">
        <v>0</v>
      </c>
      <c r="I291" t="b">
        <v>0</v>
      </c>
      <c r="M291" t="s">
        <v>27</v>
      </c>
      <c r="N291" t="s">
        <v>20</v>
      </c>
      <c r="O291" t="s">
        <v>24</v>
      </c>
      <c r="P291" s="3">
        <v>1002251</v>
      </c>
      <c r="Q291" s="3">
        <v>183677</v>
      </c>
      <c r="R291">
        <v>40.670817589999999</v>
      </c>
      <c r="S291">
        <v>-73.935110086999899</v>
      </c>
    </row>
    <row r="292" spans="1:19" x14ac:dyDescent="0.25">
      <c r="A292">
        <v>291</v>
      </c>
      <c r="B292">
        <v>194626070</v>
      </c>
      <c r="C292" s="1">
        <v>43536</v>
      </c>
      <c r="D292" s="2">
        <v>0.93055555555555547</v>
      </c>
      <c r="E292" t="s">
        <v>30</v>
      </c>
      <c r="F292">
        <v>75</v>
      </c>
      <c r="G292">
        <v>0</v>
      </c>
      <c r="I292" t="b">
        <v>0</v>
      </c>
      <c r="M292" t="s">
        <v>27</v>
      </c>
      <c r="N292" t="s">
        <v>20</v>
      </c>
      <c r="O292" t="s">
        <v>24</v>
      </c>
      <c r="P292" s="3">
        <v>1019191</v>
      </c>
      <c r="Q292" s="3">
        <v>182199</v>
      </c>
      <c r="R292">
        <v>40.666710164000001</v>
      </c>
      <c r="S292">
        <v>-73.8740512279999</v>
      </c>
    </row>
    <row r="293" spans="1:19" x14ac:dyDescent="0.25">
      <c r="A293">
        <v>292</v>
      </c>
      <c r="B293">
        <v>194626069</v>
      </c>
      <c r="C293" s="1">
        <v>43536</v>
      </c>
      <c r="D293" s="2">
        <v>0.34791666666666665</v>
      </c>
      <c r="E293" t="s">
        <v>30</v>
      </c>
      <c r="F293">
        <v>73</v>
      </c>
      <c r="G293">
        <v>2</v>
      </c>
      <c r="H293" t="s">
        <v>23</v>
      </c>
      <c r="I293" t="b">
        <v>0</v>
      </c>
      <c r="M293" t="s">
        <v>31</v>
      </c>
      <c r="N293" t="s">
        <v>25</v>
      </c>
      <c r="O293" t="s">
        <v>24</v>
      </c>
      <c r="P293" s="3">
        <v>1006026</v>
      </c>
      <c r="Q293" s="3">
        <v>185469</v>
      </c>
      <c r="R293">
        <v>40.675727746</v>
      </c>
      <c r="S293">
        <v>-73.921495900999901</v>
      </c>
    </row>
    <row r="294" spans="1:19" x14ac:dyDescent="0.25">
      <c r="A294">
        <v>293</v>
      </c>
      <c r="B294">
        <v>194626068</v>
      </c>
      <c r="C294" s="1">
        <v>43536</v>
      </c>
      <c r="D294" s="2">
        <v>4.1666666666666664E-2</v>
      </c>
      <c r="E294" t="s">
        <v>30</v>
      </c>
      <c r="F294">
        <v>73</v>
      </c>
      <c r="G294">
        <v>0</v>
      </c>
      <c r="I294" t="b">
        <v>0</v>
      </c>
      <c r="J294" t="s">
        <v>19</v>
      </c>
      <c r="K294" t="s">
        <v>20</v>
      </c>
      <c r="L294" t="s">
        <v>24</v>
      </c>
      <c r="M294" t="s">
        <v>19</v>
      </c>
      <c r="N294" t="s">
        <v>20</v>
      </c>
      <c r="O294" t="s">
        <v>24</v>
      </c>
      <c r="P294" s="3">
        <v>1009653</v>
      </c>
      <c r="Q294" s="3">
        <v>183399</v>
      </c>
      <c r="R294">
        <v>40.670036398000001</v>
      </c>
      <c r="S294">
        <v>-73.908427865999897</v>
      </c>
    </row>
    <row r="295" spans="1:19" x14ac:dyDescent="0.25">
      <c r="A295">
        <v>294</v>
      </c>
      <c r="B295">
        <v>194570530</v>
      </c>
      <c r="C295" s="1">
        <v>43535</v>
      </c>
      <c r="D295" s="2">
        <v>0.87847222222222221</v>
      </c>
      <c r="E295" t="s">
        <v>30</v>
      </c>
      <c r="F295">
        <v>81</v>
      </c>
      <c r="G295">
        <v>0</v>
      </c>
      <c r="I295" t="b">
        <v>0</v>
      </c>
      <c r="M295" t="s">
        <v>31</v>
      </c>
      <c r="N295" t="s">
        <v>20</v>
      </c>
      <c r="O295" t="s">
        <v>24</v>
      </c>
      <c r="P295" s="3">
        <v>1006104</v>
      </c>
      <c r="Q295" s="3">
        <v>187792</v>
      </c>
      <c r="R295">
        <v>40.682103662000003</v>
      </c>
      <c r="S295">
        <v>-73.921207167999896</v>
      </c>
    </row>
    <row r="296" spans="1:19" x14ac:dyDescent="0.25">
      <c r="A296">
        <v>295</v>
      </c>
      <c r="B296">
        <v>194570529</v>
      </c>
      <c r="C296" s="1">
        <v>43535</v>
      </c>
      <c r="D296" s="2">
        <v>0.6875</v>
      </c>
      <c r="E296" t="s">
        <v>30</v>
      </c>
      <c r="F296">
        <v>81</v>
      </c>
      <c r="G296">
        <v>0</v>
      </c>
      <c r="I296" t="b">
        <v>0</v>
      </c>
      <c r="J296" t="s">
        <v>27</v>
      </c>
      <c r="K296" t="s">
        <v>20</v>
      </c>
      <c r="L296" t="s">
        <v>24</v>
      </c>
      <c r="M296" t="s">
        <v>19</v>
      </c>
      <c r="N296" t="s">
        <v>20</v>
      </c>
      <c r="O296" t="s">
        <v>24</v>
      </c>
      <c r="P296" s="3">
        <v>1001181</v>
      </c>
      <c r="Q296" s="3">
        <v>189778</v>
      </c>
      <c r="R296">
        <v>40.687565563</v>
      </c>
      <c r="S296">
        <v>-73.938951975999899</v>
      </c>
    </row>
    <row r="297" spans="1:19" x14ac:dyDescent="0.25">
      <c r="A297">
        <v>296</v>
      </c>
      <c r="B297">
        <v>194570529</v>
      </c>
      <c r="C297" s="1">
        <v>43535</v>
      </c>
      <c r="D297" s="2">
        <v>0.6875</v>
      </c>
      <c r="E297" t="s">
        <v>30</v>
      </c>
      <c r="F297">
        <v>81</v>
      </c>
      <c r="G297">
        <v>0</v>
      </c>
      <c r="I297" t="b">
        <v>0</v>
      </c>
      <c r="J297" t="s">
        <v>35</v>
      </c>
      <c r="K297" t="s">
        <v>20</v>
      </c>
      <c r="L297" t="s">
        <v>37</v>
      </c>
      <c r="M297" t="s">
        <v>19</v>
      </c>
      <c r="N297" t="s">
        <v>20</v>
      </c>
      <c r="O297" t="s">
        <v>24</v>
      </c>
      <c r="P297" s="3">
        <v>1001181</v>
      </c>
      <c r="Q297" s="3">
        <v>189778</v>
      </c>
      <c r="R297">
        <v>40.687565563</v>
      </c>
      <c r="S297">
        <v>-73.938951975999899</v>
      </c>
    </row>
    <row r="298" spans="1:19" x14ac:dyDescent="0.25">
      <c r="A298">
        <v>297</v>
      </c>
      <c r="B298">
        <v>194525845</v>
      </c>
      <c r="C298" s="1">
        <v>43534</v>
      </c>
      <c r="D298" s="2">
        <v>0.9375</v>
      </c>
      <c r="E298" t="s">
        <v>30</v>
      </c>
      <c r="F298">
        <v>79</v>
      </c>
      <c r="G298">
        <v>2</v>
      </c>
      <c r="H298" t="s">
        <v>23</v>
      </c>
      <c r="I298" t="b">
        <v>0</v>
      </c>
      <c r="J298" t="s">
        <v>27</v>
      </c>
      <c r="K298" t="s">
        <v>20</v>
      </c>
      <c r="L298" t="s">
        <v>24</v>
      </c>
      <c r="M298" t="s">
        <v>27</v>
      </c>
      <c r="N298" t="s">
        <v>20</v>
      </c>
      <c r="O298" t="s">
        <v>24</v>
      </c>
      <c r="P298" s="3">
        <v>998314</v>
      </c>
      <c r="Q298" s="3">
        <v>192761</v>
      </c>
      <c r="R298">
        <v>40.695758228999999</v>
      </c>
      <c r="S298">
        <v>-73.949283517999902</v>
      </c>
    </row>
    <row r="299" spans="1:19" x14ac:dyDescent="0.25">
      <c r="A299">
        <v>298</v>
      </c>
      <c r="B299">
        <v>194525843</v>
      </c>
      <c r="C299" s="1">
        <v>43534</v>
      </c>
      <c r="D299" s="2">
        <v>0.23472222222222219</v>
      </c>
      <c r="E299" t="s">
        <v>22</v>
      </c>
      <c r="F299">
        <v>13</v>
      </c>
      <c r="G299">
        <v>0</v>
      </c>
      <c r="I299" t="b">
        <v>0</v>
      </c>
      <c r="J299" t="s">
        <v>19</v>
      </c>
      <c r="K299" t="s">
        <v>20</v>
      </c>
      <c r="L299" t="s">
        <v>21</v>
      </c>
      <c r="M299" t="s">
        <v>31</v>
      </c>
      <c r="N299" t="s">
        <v>20</v>
      </c>
      <c r="O299" t="s">
        <v>24</v>
      </c>
      <c r="P299" s="3">
        <v>990300</v>
      </c>
      <c r="Q299" s="3">
        <v>209478</v>
      </c>
      <c r="R299">
        <v>40.741651488000002</v>
      </c>
      <c r="S299">
        <v>-73.978168768999893</v>
      </c>
    </row>
    <row r="300" spans="1:19" x14ac:dyDescent="0.25">
      <c r="A300">
        <v>299</v>
      </c>
      <c r="B300">
        <v>194525841</v>
      </c>
      <c r="C300" s="1">
        <v>43533</v>
      </c>
      <c r="D300" s="2">
        <v>0.65277777777777779</v>
      </c>
      <c r="E300" t="s">
        <v>18</v>
      </c>
      <c r="F300">
        <v>109</v>
      </c>
      <c r="G300">
        <v>0</v>
      </c>
      <c r="I300" t="b">
        <v>0</v>
      </c>
      <c r="J300" t="s">
        <v>19</v>
      </c>
      <c r="K300" t="s">
        <v>20</v>
      </c>
      <c r="L300" t="s">
        <v>21</v>
      </c>
      <c r="M300" t="s">
        <v>27</v>
      </c>
      <c r="N300" t="s">
        <v>20</v>
      </c>
      <c r="O300" t="s">
        <v>21</v>
      </c>
      <c r="P300" s="3">
        <v>1032665</v>
      </c>
      <c r="Q300" s="3">
        <v>219163</v>
      </c>
      <c r="R300">
        <v>40.768103854000003</v>
      </c>
      <c r="S300">
        <v>-73.825216374999897</v>
      </c>
    </row>
    <row r="301" spans="1:19" x14ac:dyDescent="0.25">
      <c r="A301">
        <v>300</v>
      </c>
      <c r="B301">
        <v>194525841</v>
      </c>
      <c r="C301" s="1">
        <v>43533</v>
      </c>
      <c r="D301" s="2">
        <v>0.65277777777777779</v>
      </c>
      <c r="E301" t="s">
        <v>18</v>
      </c>
      <c r="F301">
        <v>109</v>
      </c>
      <c r="G301">
        <v>0</v>
      </c>
      <c r="I301" t="b">
        <v>0</v>
      </c>
      <c r="J301" t="s">
        <v>19</v>
      </c>
      <c r="K301" t="s">
        <v>20</v>
      </c>
      <c r="L301" t="s">
        <v>21</v>
      </c>
      <c r="M301" t="s">
        <v>19</v>
      </c>
      <c r="N301" t="s">
        <v>20</v>
      </c>
      <c r="O301" t="s">
        <v>21</v>
      </c>
      <c r="P301" s="3">
        <v>1032665</v>
      </c>
      <c r="Q301" s="3">
        <v>219163</v>
      </c>
      <c r="R301">
        <v>40.768103854000003</v>
      </c>
      <c r="S301">
        <v>-73.825216374999897</v>
      </c>
    </row>
    <row r="302" spans="1:19" x14ac:dyDescent="0.25">
      <c r="A302">
        <v>301</v>
      </c>
      <c r="B302">
        <v>194527595</v>
      </c>
      <c r="C302" s="1">
        <v>43533</v>
      </c>
      <c r="D302" s="2">
        <v>0.3888888888888889</v>
      </c>
      <c r="E302" t="s">
        <v>28</v>
      </c>
      <c r="F302">
        <v>42</v>
      </c>
      <c r="G302">
        <v>0</v>
      </c>
      <c r="I302" t="b">
        <v>0</v>
      </c>
      <c r="M302" t="s">
        <v>27</v>
      </c>
      <c r="N302" t="s">
        <v>20</v>
      </c>
      <c r="O302" t="s">
        <v>24</v>
      </c>
      <c r="P302" s="3">
        <v>1010697</v>
      </c>
      <c r="Q302" s="3">
        <v>241162</v>
      </c>
      <c r="R302">
        <v>40.828578104000002</v>
      </c>
      <c r="S302">
        <v>-73.904437268999899</v>
      </c>
    </row>
    <row r="303" spans="1:19" x14ac:dyDescent="0.25">
      <c r="A303">
        <v>302</v>
      </c>
      <c r="B303">
        <v>194527594</v>
      </c>
      <c r="C303" s="1">
        <v>43533</v>
      </c>
      <c r="D303" s="2">
        <v>0.16666666666666666</v>
      </c>
      <c r="E303" t="s">
        <v>18</v>
      </c>
      <c r="F303">
        <v>106</v>
      </c>
      <c r="G303">
        <v>0</v>
      </c>
      <c r="H303" t="s">
        <v>43</v>
      </c>
      <c r="I303" t="b">
        <v>0</v>
      </c>
      <c r="J303" t="s">
        <v>19</v>
      </c>
      <c r="K303" t="s">
        <v>20</v>
      </c>
      <c r="L303" t="s">
        <v>21</v>
      </c>
      <c r="M303" t="s">
        <v>27</v>
      </c>
      <c r="N303" t="s">
        <v>20</v>
      </c>
      <c r="O303" t="s">
        <v>24</v>
      </c>
      <c r="P303" s="3">
        <v>1025542</v>
      </c>
      <c r="Q303" s="3">
        <v>187004</v>
      </c>
      <c r="R303">
        <v>40.679871452</v>
      </c>
      <c r="S303">
        <v>-73.851128674999899</v>
      </c>
    </row>
    <row r="304" spans="1:19" x14ac:dyDescent="0.25">
      <c r="A304">
        <v>303</v>
      </c>
      <c r="B304">
        <v>194525846</v>
      </c>
      <c r="C304" s="1">
        <v>43533</v>
      </c>
      <c r="D304" s="2">
        <v>0.11180555555555556</v>
      </c>
      <c r="E304" t="s">
        <v>22</v>
      </c>
      <c r="F304">
        <v>25</v>
      </c>
      <c r="I304" t="b">
        <v>0</v>
      </c>
      <c r="J304" t="s">
        <v>37</v>
      </c>
      <c r="K304" t="s">
        <v>20</v>
      </c>
      <c r="L304" t="s">
        <v>24</v>
      </c>
      <c r="M304" t="s">
        <v>19</v>
      </c>
      <c r="N304" t="s">
        <v>20</v>
      </c>
      <c r="O304" t="s">
        <v>24</v>
      </c>
      <c r="P304" s="3">
        <v>1000472</v>
      </c>
      <c r="Q304" s="3">
        <v>230833</v>
      </c>
      <c r="R304">
        <v>40.800252583000002</v>
      </c>
      <c r="S304">
        <v>-73.941409461999896</v>
      </c>
    </row>
    <row r="305" spans="1:19" x14ac:dyDescent="0.25">
      <c r="A305">
        <v>304</v>
      </c>
      <c r="B305">
        <v>194525844</v>
      </c>
      <c r="C305" s="1">
        <v>43533</v>
      </c>
      <c r="D305" s="2">
        <v>4.8611111111111112E-2</v>
      </c>
      <c r="E305" t="s">
        <v>28</v>
      </c>
      <c r="F305">
        <v>41</v>
      </c>
      <c r="G305">
        <v>0</v>
      </c>
      <c r="H305" t="s">
        <v>29</v>
      </c>
      <c r="I305" t="b">
        <v>0</v>
      </c>
      <c r="J305" t="s">
        <v>27</v>
      </c>
      <c r="K305" t="s">
        <v>20</v>
      </c>
      <c r="L305" t="s">
        <v>24</v>
      </c>
      <c r="M305" t="s">
        <v>19</v>
      </c>
      <c r="N305" t="s">
        <v>20</v>
      </c>
      <c r="O305" t="s">
        <v>36</v>
      </c>
      <c r="P305" s="3">
        <v>1012780</v>
      </c>
      <c r="Q305" s="3">
        <v>236449</v>
      </c>
      <c r="R305">
        <v>40.815635776000001</v>
      </c>
      <c r="S305">
        <v>-73.896930553999894</v>
      </c>
    </row>
    <row r="306" spans="1:19" x14ac:dyDescent="0.25">
      <c r="A306">
        <v>305</v>
      </c>
      <c r="B306">
        <v>194378288</v>
      </c>
      <c r="C306" s="1">
        <v>43530</v>
      </c>
      <c r="D306" s="2">
        <v>0.8534722222222223</v>
      </c>
      <c r="E306" t="s">
        <v>30</v>
      </c>
      <c r="F306">
        <v>62</v>
      </c>
      <c r="G306">
        <v>0</v>
      </c>
      <c r="H306" t="s">
        <v>29</v>
      </c>
      <c r="I306" t="b">
        <v>0</v>
      </c>
      <c r="M306" t="s">
        <v>19</v>
      </c>
      <c r="N306" t="s">
        <v>20</v>
      </c>
      <c r="O306" t="s">
        <v>32</v>
      </c>
      <c r="P306" s="3">
        <v>986543</v>
      </c>
      <c r="Q306" s="3">
        <v>157612</v>
      </c>
      <c r="R306">
        <v>40.599292697999999</v>
      </c>
      <c r="S306">
        <v>-73.991744316999899</v>
      </c>
    </row>
    <row r="307" spans="1:19" x14ac:dyDescent="0.25">
      <c r="A307">
        <v>306</v>
      </c>
      <c r="B307">
        <v>194324356</v>
      </c>
      <c r="C307" s="1">
        <v>43529</v>
      </c>
      <c r="D307" s="2">
        <v>0.97499999999999998</v>
      </c>
      <c r="E307" t="s">
        <v>30</v>
      </c>
      <c r="F307">
        <v>79</v>
      </c>
      <c r="G307">
        <v>0</v>
      </c>
      <c r="I307" t="b">
        <v>1</v>
      </c>
      <c r="M307" t="s">
        <v>19</v>
      </c>
      <c r="N307" t="s">
        <v>20</v>
      </c>
      <c r="O307" t="s">
        <v>21</v>
      </c>
      <c r="P307" s="3">
        <v>996757</v>
      </c>
      <c r="Q307" s="3">
        <v>190062</v>
      </c>
      <c r="R307">
        <v>40.688352434000002</v>
      </c>
      <c r="S307">
        <v>-73.954903417999901</v>
      </c>
    </row>
    <row r="308" spans="1:19" x14ac:dyDescent="0.25">
      <c r="A308">
        <v>307</v>
      </c>
      <c r="B308">
        <v>194324355</v>
      </c>
      <c r="C308" s="1">
        <v>43529</v>
      </c>
      <c r="D308" s="2">
        <v>0.9375</v>
      </c>
      <c r="E308" t="s">
        <v>18</v>
      </c>
      <c r="F308">
        <v>105</v>
      </c>
      <c r="G308">
        <v>0</v>
      </c>
      <c r="I308" t="b">
        <v>1</v>
      </c>
      <c r="J308" t="s">
        <v>27</v>
      </c>
      <c r="K308" t="s">
        <v>20</v>
      </c>
      <c r="L308" t="s">
        <v>24</v>
      </c>
      <c r="M308" t="s">
        <v>19</v>
      </c>
      <c r="N308" t="s">
        <v>20</v>
      </c>
      <c r="O308" t="s">
        <v>24</v>
      </c>
      <c r="P308" s="3">
        <v>1049440</v>
      </c>
      <c r="Q308" s="3">
        <v>181649</v>
      </c>
      <c r="R308">
        <v>40.665029492000002</v>
      </c>
      <c r="S308">
        <v>-73.765019768999906</v>
      </c>
    </row>
    <row r="309" spans="1:19" x14ac:dyDescent="0.25">
      <c r="A309">
        <v>308</v>
      </c>
      <c r="B309">
        <v>194324354</v>
      </c>
      <c r="C309" s="1">
        <v>43529</v>
      </c>
      <c r="D309" s="2">
        <v>0.83611111111111114</v>
      </c>
      <c r="E309" t="s">
        <v>28</v>
      </c>
      <c r="F309">
        <v>44</v>
      </c>
      <c r="G309">
        <v>0</v>
      </c>
      <c r="H309" t="s">
        <v>39</v>
      </c>
      <c r="I309" t="b">
        <v>0</v>
      </c>
      <c r="M309" t="s">
        <v>19</v>
      </c>
      <c r="N309" t="s">
        <v>20</v>
      </c>
      <c r="O309" t="s">
        <v>36</v>
      </c>
      <c r="P309" s="3">
        <v>1008093</v>
      </c>
      <c r="Q309" s="3">
        <v>245355</v>
      </c>
      <c r="R309">
        <v>40.840094088999997</v>
      </c>
      <c r="S309">
        <v>-73.913831711999904</v>
      </c>
    </row>
    <row r="310" spans="1:19" x14ac:dyDescent="0.25">
      <c r="A310">
        <v>309</v>
      </c>
      <c r="B310">
        <v>194269158</v>
      </c>
      <c r="C310" s="1">
        <v>43528</v>
      </c>
      <c r="D310" s="2">
        <v>0.93194444444444446</v>
      </c>
      <c r="E310" t="s">
        <v>30</v>
      </c>
      <c r="F310">
        <v>81</v>
      </c>
      <c r="G310">
        <v>2</v>
      </c>
      <c r="H310" t="s">
        <v>23</v>
      </c>
      <c r="I310" t="b">
        <v>0</v>
      </c>
      <c r="J310" t="s">
        <v>35</v>
      </c>
      <c r="K310" t="s">
        <v>20</v>
      </c>
      <c r="L310" t="s">
        <v>24</v>
      </c>
      <c r="M310" t="s">
        <v>35</v>
      </c>
      <c r="N310" t="s">
        <v>20</v>
      </c>
      <c r="O310" t="s">
        <v>24</v>
      </c>
      <c r="P310" s="3">
        <v>1004899</v>
      </c>
      <c r="Q310" s="3">
        <v>187202</v>
      </c>
      <c r="R310">
        <v>40.680487139</v>
      </c>
      <c r="S310">
        <v>-73.925553582999896</v>
      </c>
    </row>
    <row r="311" spans="1:19" x14ac:dyDescent="0.25">
      <c r="A311">
        <v>310</v>
      </c>
      <c r="B311">
        <v>194232503</v>
      </c>
      <c r="C311" s="1">
        <v>43528</v>
      </c>
      <c r="D311" s="2">
        <v>2.7777777777777776E-2</v>
      </c>
      <c r="E311" t="s">
        <v>28</v>
      </c>
      <c r="F311">
        <v>45</v>
      </c>
      <c r="G311">
        <v>0</v>
      </c>
      <c r="I311" t="b">
        <v>0</v>
      </c>
      <c r="J311" t="s">
        <v>19</v>
      </c>
      <c r="K311" t="s">
        <v>20</v>
      </c>
      <c r="L311" t="s">
        <v>24</v>
      </c>
      <c r="M311" t="s">
        <v>19</v>
      </c>
      <c r="N311" t="s">
        <v>25</v>
      </c>
      <c r="O311" t="s">
        <v>24</v>
      </c>
      <c r="P311" s="3">
        <v>1033217</v>
      </c>
      <c r="Q311" s="3">
        <v>254904</v>
      </c>
      <c r="R311">
        <v>40.866199635000001</v>
      </c>
      <c r="S311">
        <v>-73.822962809999893</v>
      </c>
    </row>
    <row r="312" spans="1:19" x14ac:dyDescent="0.25">
      <c r="A312">
        <v>311</v>
      </c>
      <c r="B312">
        <v>194226976</v>
      </c>
      <c r="C312" s="1">
        <v>43526</v>
      </c>
      <c r="D312" s="2">
        <v>0.89583333333333337</v>
      </c>
      <c r="E312" t="s">
        <v>30</v>
      </c>
      <c r="F312">
        <v>75</v>
      </c>
      <c r="G312">
        <v>0</v>
      </c>
      <c r="I312" t="b">
        <v>0</v>
      </c>
      <c r="J312" t="s">
        <v>27</v>
      </c>
      <c r="K312" t="s">
        <v>20</v>
      </c>
      <c r="L312" t="s">
        <v>24</v>
      </c>
      <c r="M312" t="s">
        <v>35</v>
      </c>
      <c r="N312" t="s">
        <v>20</v>
      </c>
      <c r="O312" t="s">
        <v>21</v>
      </c>
      <c r="P312" s="3">
        <v>1017036</v>
      </c>
      <c r="Q312" s="3">
        <v>183890</v>
      </c>
      <c r="R312">
        <v>40.671359819999999</v>
      </c>
      <c r="S312">
        <v>-73.881811022999898</v>
      </c>
    </row>
    <row r="313" spans="1:19" x14ac:dyDescent="0.25">
      <c r="A313">
        <v>312</v>
      </c>
      <c r="B313">
        <v>194226977</v>
      </c>
      <c r="C313" s="1">
        <v>43526</v>
      </c>
      <c r="D313" s="2">
        <v>0.18055555555555555</v>
      </c>
      <c r="E313" t="s">
        <v>18</v>
      </c>
      <c r="F313">
        <v>113</v>
      </c>
      <c r="G313">
        <v>0</v>
      </c>
      <c r="I313" t="b">
        <v>0</v>
      </c>
      <c r="M313" t="s">
        <v>27</v>
      </c>
      <c r="N313" t="s">
        <v>20</v>
      </c>
      <c r="O313" t="s">
        <v>24</v>
      </c>
      <c r="P313" s="3">
        <v>1041582</v>
      </c>
      <c r="Q313" s="3">
        <v>183607</v>
      </c>
      <c r="R313">
        <v>40.670458121999999</v>
      </c>
      <c r="S313">
        <v>-73.793327685999898</v>
      </c>
    </row>
    <row r="314" spans="1:19" x14ac:dyDescent="0.25">
      <c r="A314">
        <v>313</v>
      </c>
      <c r="B314">
        <v>194085122</v>
      </c>
      <c r="C314" s="1">
        <v>43524</v>
      </c>
      <c r="D314" s="2">
        <v>9.5833333333333326E-2</v>
      </c>
      <c r="E314" t="s">
        <v>22</v>
      </c>
      <c r="F314">
        <v>23</v>
      </c>
      <c r="G314">
        <v>2</v>
      </c>
      <c r="H314" t="s">
        <v>23</v>
      </c>
      <c r="I314" t="b">
        <v>0</v>
      </c>
      <c r="M314" t="s">
        <v>27</v>
      </c>
      <c r="N314" t="s">
        <v>20</v>
      </c>
      <c r="O314" t="s">
        <v>24</v>
      </c>
      <c r="P314" s="3">
        <v>999211</v>
      </c>
      <c r="Q314" s="3">
        <v>229699</v>
      </c>
      <c r="R314">
        <v>40.797142287</v>
      </c>
      <c r="S314">
        <v>-73.945966573999897</v>
      </c>
    </row>
    <row r="315" spans="1:19" x14ac:dyDescent="0.25">
      <c r="A315">
        <v>314</v>
      </c>
      <c r="B315">
        <v>194085121</v>
      </c>
      <c r="C315" s="1">
        <v>43523</v>
      </c>
      <c r="D315" s="2">
        <v>0.76527777777777783</v>
      </c>
      <c r="E315" t="s">
        <v>22</v>
      </c>
      <c r="F315">
        <v>34</v>
      </c>
      <c r="G315">
        <v>2</v>
      </c>
      <c r="H315" t="s">
        <v>23</v>
      </c>
      <c r="I315" t="b">
        <v>0</v>
      </c>
      <c r="M315" t="s">
        <v>19</v>
      </c>
      <c r="N315" t="s">
        <v>20</v>
      </c>
      <c r="O315" t="s">
        <v>21</v>
      </c>
      <c r="P315" s="3">
        <v>1005232</v>
      </c>
      <c r="Q315" s="3">
        <v>253268</v>
      </c>
      <c r="R315">
        <v>40.861820186000003</v>
      </c>
      <c r="S315">
        <v>-73.924146733999905</v>
      </c>
    </row>
    <row r="316" spans="1:19" x14ac:dyDescent="0.25">
      <c r="A316">
        <v>315</v>
      </c>
      <c r="B316">
        <v>194032274</v>
      </c>
      <c r="C316" s="1">
        <v>43522</v>
      </c>
      <c r="D316" s="2">
        <v>0.7402777777777777</v>
      </c>
      <c r="E316" t="s">
        <v>18</v>
      </c>
      <c r="F316">
        <v>103</v>
      </c>
      <c r="G316">
        <v>0</v>
      </c>
      <c r="H316" t="s">
        <v>33</v>
      </c>
      <c r="I316" t="b">
        <v>1</v>
      </c>
      <c r="M316" t="s">
        <v>31</v>
      </c>
      <c r="N316" t="s">
        <v>20</v>
      </c>
      <c r="O316" t="s">
        <v>34</v>
      </c>
      <c r="P316" s="3">
        <v>1043295</v>
      </c>
      <c r="Q316" s="3">
        <v>195411</v>
      </c>
      <c r="R316">
        <v>40.702846049999998</v>
      </c>
      <c r="S316">
        <v>-73.787049143999894</v>
      </c>
    </row>
    <row r="317" spans="1:19" x14ac:dyDescent="0.25">
      <c r="A317">
        <v>316</v>
      </c>
      <c r="B317">
        <v>194032590</v>
      </c>
      <c r="C317" s="1">
        <v>43522</v>
      </c>
      <c r="D317" s="2">
        <v>0.68263888888888891</v>
      </c>
      <c r="E317" t="s">
        <v>30</v>
      </c>
      <c r="F317">
        <v>60</v>
      </c>
      <c r="G317">
        <v>0</v>
      </c>
      <c r="I317" t="b">
        <v>0</v>
      </c>
      <c r="J317" t="s">
        <v>35</v>
      </c>
      <c r="K317" t="s">
        <v>20</v>
      </c>
      <c r="L317" t="s">
        <v>24</v>
      </c>
      <c r="M317" t="s">
        <v>27</v>
      </c>
      <c r="N317" t="s">
        <v>25</v>
      </c>
      <c r="O317" t="s">
        <v>21</v>
      </c>
      <c r="P317" s="3">
        <v>989383</v>
      </c>
      <c r="Q317" s="3">
        <v>149489</v>
      </c>
      <c r="R317">
        <v>40.576995490000002</v>
      </c>
      <c r="S317">
        <v>-73.981523608999893</v>
      </c>
    </row>
    <row r="318" spans="1:19" x14ac:dyDescent="0.25">
      <c r="A318">
        <v>317</v>
      </c>
      <c r="B318">
        <v>193982311</v>
      </c>
      <c r="C318" s="1">
        <v>43521</v>
      </c>
      <c r="D318" s="2">
        <v>0.45833333333333331</v>
      </c>
      <c r="E318" t="s">
        <v>18</v>
      </c>
      <c r="F318">
        <v>112</v>
      </c>
      <c r="G318">
        <v>0</v>
      </c>
      <c r="I318" t="b">
        <v>0</v>
      </c>
      <c r="J318" t="s">
        <v>27</v>
      </c>
      <c r="K318" t="s">
        <v>20</v>
      </c>
      <c r="L318" t="s">
        <v>24</v>
      </c>
      <c r="M318" t="s">
        <v>35</v>
      </c>
      <c r="N318" t="s">
        <v>20</v>
      </c>
      <c r="O318" t="s">
        <v>21</v>
      </c>
      <c r="P318" s="3">
        <v>1026312</v>
      </c>
      <c r="Q318" s="3">
        <v>207207</v>
      </c>
      <c r="R318">
        <v>40.735320211999998</v>
      </c>
      <c r="S318">
        <v>-73.848226347999898</v>
      </c>
    </row>
    <row r="319" spans="1:19" x14ac:dyDescent="0.25">
      <c r="A319">
        <v>318</v>
      </c>
      <c r="B319">
        <v>193939359</v>
      </c>
      <c r="C319" s="1">
        <v>43520</v>
      </c>
      <c r="D319" s="2">
        <v>0.97222222222222221</v>
      </c>
      <c r="E319" t="s">
        <v>28</v>
      </c>
      <c r="F319">
        <v>44</v>
      </c>
      <c r="G319">
        <v>2</v>
      </c>
      <c r="H319" t="s">
        <v>23</v>
      </c>
      <c r="I319" t="b">
        <v>0</v>
      </c>
      <c r="J319" t="s">
        <v>27</v>
      </c>
      <c r="K319" t="s">
        <v>20</v>
      </c>
      <c r="L319" t="s">
        <v>24</v>
      </c>
      <c r="M319" t="s">
        <v>19</v>
      </c>
      <c r="N319" t="s">
        <v>20</v>
      </c>
      <c r="O319" t="s">
        <v>24</v>
      </c>
      <c r="P319" s="3">
        <v>1008653</v>
      </c>
      <c r="Q319" s="3">
        <v>241755</v>
      </c>
      <c r="R319">
        <v>40.830211601999999</v>
      </c>
      <c r="S319">
        <v>-73.911820941999906</v>
      </c>
    </row>
    <row r="320" spans="1:19" x14ac:dyDescent="0.25">
      <c r="A320">
        <v>319</v>
      </c>
      <c r="B320">
        <v>193939355</v>
      </c>
      <c r="C320" s="1">
        <v>43520</v>
      </c>
      <c r="D320" s="2">
        <v>6.9444444444444441E-3</v>
      </c>
      <c r="E320" t="s">
        <v>30</v>
      </c>
      <c r="F320">
        <v>73</v>
      </c>
      <c r="G320">
        <v>0</v>
      </c>
      <c r="I320" t="b">
        <v>0</v>
      </c>
      <c r="M320" t="s">
        <v>35</v>
      </c>
      <c r="N320" t="s">
        <v>25</v>
      </c>
      <c r="O320" t="s">
        <v>24</v>
      </c>
      <c r="P320" s="3">
        <v>1009526</v>
      </c>
      <c r="Q320" s="3">
        <v>183374</v>
      </c>
      <c r="R320">
        <v>40.669968142000002</v>
      </c>
      <c r="S320">
        <v>-73.908885773999899</v>
      </c>
    </row>
    <row r="321" spans="1:19" x14ac:dyDescent="0.25">
      <c r="A321">
        <v>320</v>
      </c>
      <c r="B321">
        <v>193939355</v>
      </c>
      <c r="C321" s="1">
        <v>43520</v>
      </c>
      <c r="D321" s="2">
        <v>6.9444444444444441E-3</v>
      </c>
      <c r="E321" t="s">
        <v>30</v>
      </c>
      <c r="F321">
        <v>73</v>
      </c>
      <c r="G321">
        <v>0</v>
      </c>
      <c r="I321" t="b">
        <v>0</v>
      </c>
      <c r="M321" t="s">
        <v>19</v>
      </c>
      <c r="N321" t="s">
        <v>20</v>
      </c>
      <c r="O321" t="s">
        <v>24</v>
      </c>
      <c r="P321" s="3">
        <v>1009526</v>
      </c>
      <c r="Q321" s="3">
        <v>183374</v>
      </c>
      <c r="R321">
        <v>40.669968142000002</v>
      </c>
      <c r="S321">
        <v>-73.908885773999899</v>
      </c>
    </row>
    <row r="322" spans="1:19" x14ac:dyDescent="0.25">
      <c r="A322">
        <v>321</v>
      </c>
      <c r="B322">
        <v>193939360</v>
      </c>
      <c r="C322" s="1">
        <v>43519</v>
      </c>
      <c r="D322" s="2">
        <v>0.27013888888888887</v>
      </c>
      <c r="E322" t="s">
        <v>28</v>
      </c>
      <c r="F322">
        <v>43</v>
      </c>
      <c r="G322">
        <v>2</v>
      </c>
      <c r="H322" t="s">
        <v>23</v>
      </c>
      <c r="I322" t="b">
        <v>0</v>
      </c>
      <c r="M322" t="s">
        <v>31</v>
      </c>
      <c r="N322" t="s">
        <v>20</v>
      </c>
      <c r="O322" t="s">
        <v>24</v>
      </c>
      <c r="P322" s="3">
        <v>1026382</v>
      </c>
      <c r="Q322" s="3">
        <v>237309</v>
      </c>
      <c r="R322">
        <v>40.817941832999999</v>
      </c>
      <c r="S322">
        <v>-73.847785021999897</v>
      </c>
    </row>
    <row r="323" spans="1:19" x14ac:dyDescent="0.25">
      <c r="A323">
        <v>322</v>
      </c>
      <c r="B323">
        <v>193939354</v>
      </c>
      <c r="C323" s="1">
        <v>43519</v>
      </c>
      <c r="D323" s="2">
        <v>1.8749999999999999E-2</v>
      </c>
      <c r="E323" t="s">
        <v>22</v>
      </c>
      <c r="F323">
        <v>32</v>
      </c>
      <c r="G323">
        <v>0</v>
      </c>
      <c r="I323" t="b">
        <v>0</v>
      </c>
      <c r="M323" t="s">
        <v>19</v>
      </c>
      <c r="N323" t="s">
        <v>20</v>
      </c>
      <c r="O323" t="s">
        <v>24</v>
      </c>
      <c r="P323" s="3">
        <v>1001775</v>
      </c>
      <c r="Q323" s="3">
        <v>235861</v>
      </c>
      <c r="R323">
        <v>40.814050565999999</v>
      </c>
      <c r="S323">
        <v>-73.936690052999893</v>
      </c>
    </row>
    <row r="324" spans="1:19" x14ac:dyDescent="0.25">
      <c r="A324">
        <v>323</v>
      </c>
      <c r="B324">
        <v>193938809</v>
      </c>
      <c r="C324" s="1">
        <v>43518</v>
      </c>
      <c r="D324" s="2">
        <v>0.73888888888888893</v>
      </c>
      <c r="E324" t="s">
        <v>30</v>
      </c>
      <c r="F324">
        <v>70</v>
      </c>
      <c r="G324">
        <v>0</v>
      </c>
      <c r="H324" t="s">
        <v>29</v>
      </c>
      <c r="I324" t="b">
        <v>1</v>
      </c>
      <c r="J324" t="s">
        <v>27</v>
      </c>
      <c r="K324" t="s">
        <v>20</v>
      </c>
      <c r="L324" t="s">
        <v>24</v>
      </c>
      <c r="M324" t="s">
        <v>35</v>
      </c>
      <c r="N324" t="s">
        <v>20</v>
      </c>
      <c r="O324" t="s">
        <v>24</v>
      </c>
      <c r="P324" s="3">
        <v>997703</v>
      </c>
      <c r="Q324" s="3">
        <v>171170</v>
      </c>
      <c r="R324">
        <v>40.636496682000001</v>
      </c>
      <c r="S324">
        <v>-73.951530001999899</v>
      </c>
    </row>
    <row r="325" spans="1:19" x14ac:dyDescent="0.25">
      <c r="A325">
        <v>324</v>
      </c>
      <c r="B325">
        <v>193939357</v>
      </c>
      <c r="C325" s="1">
        <v>43518</v>
      </c>
      <c r="D325" s="2">
        <v>0.7104166666666667</v>
      </c>
      <c r="E325" t="s">
        <v>30</v>
      </c>
      <c r="F325">
        <v>67</v>
      </c>
      <c r="G325">
        <v>0</v>
      </c>
      <c r="I325" t="b">
        <v>1</v>
      </c>
      <c r="J325" t="s">
        <v>27</v>
      </c>
      <c r="K325" t="s">
        <v>20</v>
      </c>
      <c r="L325" t="s">
        <v>24</v>
      </c>
      <c r="M325" t="s">
        <v>27</v>
      </c>
      <c r="N325" t="s">
        <v>20</v>
      </c>
      <c r="O325" t="s">
        <v>24</v>
      </c>
      <c r="P325" s="3">
        <v>1008498</v>
      </c>
      <c r="Q325" s="3">
        <v>176354</v>
      </c>
      <c r="R325">
        <v>40.650702670000001</v>
      </c>
      <c r="S325">
        <v>-73.912616778999904</v>
      </c>
    </row>
    <row r="326" spans="1:19" x14ac:dyDescent="0.25">
      <c r="A326">
        <v>325</v>
      </c>
      <c r="B326">
        <v>193939358</v>
      </c>
      <c r="C326" s="1">
        <v>43518</v>
      </c>
      <c r="D326" s="2">
        <v>0.64583333333333337</v>
      </c>
      <c r="E326" t="s">
        <v>18</v>
      </c>
      <c r="F326">
        <v>101</v>
      </c>
      <c r="G326">
        <v>0</v>
      </c>
      <c r="I326" t="b">
        <v>0</v>
      </c>
      <c r="J326" t="s">
        <v>35</v>
      </c>
      <c r="K326" t="s">
        <v>20</v>
      </c>
      <c r="L326" t="s">
        <v>24</v>
      </c>
      <c r="M326" t="s">
        <v>31</v>
      </c>
      <c r="N326" t="s">
        <v>25</v>
      </c>
      <c r="O326" t="s">
        <v>21</v>
      </c>
      <c r="P326" s="3">
        <v>1050837</v>
      </c>
      <c r="Q326" s="3">
        <v>157878</v>
      </c>
      <c r="R326">
        <v>40.599772969999997</v>
      </c>
      <c r="S326">
        <v>-73.760218754999897</v>
      </c>
    </row>
    <row r="327" spans="1:19" x14ac:dyDescent="0.25">
      <c r="A327">
        <v>326</v>
      </c>
      <c r="B327">
        <v>193939358</v>
      </c>
      <c r="C327" s="1">
        <v>43518</v>
      </c>
      <c r="D327" s="2">
        <v>0.64583333333333337</v>
      </c>
      <c r="E327" t="s">
        <v>18</v>
      </c>
      <c r="F327">
        <v>101</v>
      </c>
      <c r="G327">
        <v>0</v>
      </c>
      <c r="I327" t="b">
        <v>0</v>
      </c>
      <c r="J327" t="s">
        <v>35</v>
      </c>
      <c r="K327" t="s">
        <v>20</v>
      </c>
      <c r="L327" t="s">
        <v>24</v>
      </c>
      <c r="M327" t="s">
        <v>27</v>
      </c>
      <c r="N327" t="s">
        <v>20</v>
      </c>
      <c r="O327" t="s">
        <v>24</v>
      </c>
      <c r="P327" s="3">
        <v>1050837</v>
      </c>
      <c r="Q327" s="3">
        <v>157878</v>
      </c>
      <c r="R327">
        <v>40.599772969999997</v>
      </c>
      <c r="S327">
        <v>-73.760218754999897</v>
      </c>
    </row>
    <row r="328" spans="1:19" x14ac:dyDescent="0.25">
      <c r="A328">
        <v>327</v>
      </c>
      <c r="B328">
        <v>193939356</v>
      </c>
      <c r="C328" s="1">
        <v>43518</v>
      </c>
      <c r="D328" s="2">
        <v>0.24374999999999999</v>
      </c>
      <c r="E328" t="s">
        <v>18</v>
      </c>
      <c r="F328">
        <v>109</v>
      </c>
      <c r="G328">
        <v>0</v>
      </c>
      <c r="I328" t="b">
        <v>0</v>
      </c>
      <c r="J328" t="s">
        <v>19</v>
      </c>
      <c r="K328" t="s">
        <v>20</v>
      </c>
      <c r="L328" t="s">
        <v>34</v>
      </c>
      <c r="M328" t="s">
        <v>19</v>
      </c>
      <c r="N328" t="s">
        <v>20</v>
      </c>
      <c r="O328" t="s">
        <v>34</v>
      </c>
      <c r="P328" s="3">
        <v>1030152</v>
      </c>
      <c r="Q328" s="3">
        <v>213941</v>
      </c>
      <c r="R328">
        <v>40.753784232000001</v>
      </c>
      <c r="S328">
        <v>-73.834324296999895</v>
      </c>
    </row>
    <row r="329" spans="1:19" x14ac:dyDescent="0.25">
      <c r="A329">
        <v>328</v>
      </c>
      <c r="B329">
        <v>193939353</v>
      </c>
      <c r="C329" s="1">
        <v>43518</v>
      </c>
      <c r="D329" s="2">
        <v>0.17430555555555557</v>
      </c>
      <c r="E329" t="s">
        <v>28</v>
      </c>
      <c r="F329">
        <v>46</v>
      </c>
      <c r="G329">
        <v>0</v>
      </c>
      <c r="I329" t="b">
        <v>0</v>
      </c>
      <c r="M329" t="s">
        <v>31</v>
      </c>
      <c r="N329" t="s">
        <v>20</v>
      </c>
      <c r="O329" t="s">
        <v>24</v>
      </c>
      <c r="P329" s="3">
        <v>1010969</v>
      </c>
      <c r="Q329" s="3">
        <v>248351</v>
      </c>
      <c r="R329">
        <v>40.848308994</v>
      </c>
      <c r="S329">
        <v>-73.903425779999907</v>
      </c>
    </row>
    <row r="330" spans="1:19" x14ac:dyDescent="0.25">
      <c r="A330">
        <v>329</v>
      </c>
      <c r="B330">
        <v>193779318</v>
      </c>
      <c r="C330" s="1">
        <v>43515</v>
      </c>
      <c r="D330" s="2">
        <v>0.93541666666666667</v>
      </c>
      <c r="E330" t="s">
        <v>30</v>
      </c>
      <c r="F330">
        <v>81</v>
      </c>
      <c r="G330">
        <v>0</v>
      </c>
      <c r="H330" t="s">
        <v>39</v>
      </c>
      <c r="I330" t="b">
        <v>0</v>
      </c>
      <c r="J330" t="s">
        <v>19</v>
      </c>
      <c r="K330" t="s">
        <v>25</v>
      </c>
      <c r="L330" t="s">
        <v>24</v>
      </c>
      <c r="M330" t="s">
        <v>31</v>
      </c>
      <c r="N330" t="s">
        <v>20</v>
      </c>
      <c r="O330" t="s">
        <v>24</v>
      </c>
      <c r="P330" s="3">
        <v>1005118</v>
      </c>
      <c r="Q330" s="3">
        <v>185998</v>
      </c>
      <c r="R330">
        <v>40.677181918999999</v>
      </c>
      <c r="S330">
        <v>-73.9247677299999</v>
      </c>
    </row>
    <row r="331" spans="1:19" x14ac:dyDescent="0.25">
      <c r="A331">
        <v>330</v>
      </c>
      <c r="B331">
        <v>193779318</v>
      </c>
      <c r="C331" s="1">
        <v>43515</v>
      </c>
      <c r="D331" s="2">
        <v>0.93541666666666667</v>
      </c>
      <c r="E331" t="s">
        <v>30</v>
      </c>
      <c r="F331">
        <v>81</v>
      </c>
      <c r="G331">
        <v>0</v>
      </c>
      <c r="H331" t="s">
        <v>39</v>
      </c>
      <c r="I331" t="b">
        <v>0</v>
      </c>
      <c r="J331" t="s">
        <v>19</v>
      </c>
      <c r="K331" t="s">
        <v>20</v>
      </c>
      <c r="L331" t="s">
        <v>24</v>
      </c>
      <c r="M331" t="s">
        <v>31</v>
      </c>
      <c r="N331" t="s">
        <v>20</v>
      </c>
      <c r="O331" t="s">
        <v>24</v>
      </c>
      <c r="P331" s="3">
        <v>1005118</v>
      </c>
      <c r="Q331" s="3">
        <v>185998</v>
      </c>
      <c r="R331">
        <v>40.677181918999999</v>
      </c>
      <c r="S331">
        <v>-73.9247677299999</v>
      </c>
    </row>
    <row r="332" spans="1:19" x14ac:dyDescent="0.25">
      <c r="A332">
        <v>331</v>
      </c>
      <c r="B332">
        <v>193733167</v>
      </c>
      <c r="C332" s="1">
        <v>43514</v>
      </c>
      <c r="D332" s="2">
        <v>0.99236111111111114</v>
      </c>
      <c r="E332" t="s">
        <v>28</v>
      </c>
      <c r="F332">
        <v>40</v>
      </c>
      <c r="G332">
        <v>0</v>
      </c>
      <c r="I332" t="b">
        <v>0</v>
      </c>
      <c r="M332" t="s">
        <v>27</v>
      </c>
      <c r="N332" t="s">
        <v>20</v>
      </c>
      <c r="O332" t="s">
        <v>36</v>
      </c>
      <c r="P332" s="3">
        <v>1007951</v>
      </c>
      <c r="Q332" s="3">
        <v>238554</v>
      </c>
      <c r="R332">
        <v>40.821427681999999</v>
      </c>
      <c r="S332">
        <v>-73.914368931999903</v>
      </c>
    </row>
    <row r="333" spans="1:19" x14ac:dyDescent="0.25">
      <c r="A333">
        <v>332</v>
      </c>
      <c r="B333">
        <v>193732895</v>
      </c>
      <c r="C333" s="1">
        <v>43514</v>
      </c>
      <c r="D333" s="2">
        <v>0.76111111111111107</v>
      </c>
      <c r="E333" t="s">
        <v>28</v>
      </c>
      <c r="F333">
        <v>47</v>
      </c>
      <c r="G333">
        <v>0</v>
      </c>
      <c r="I333" t="b">
        <v>0</v>
      </c>
      <c r="J333" t="s">
        <v>31</v>
      </c>
      <c r="K333" t="s">
        <v>20</v>
      </c>
      <c r="L333" t="s">
        <v>24</v>
      </c>
      <c r="M333" t="s">
        <v>19</v>
      </c>
      <c r="N333" t="s">
        <v>25</v>
      </c>
      <c r="O333" t="s">
        <v>24</v>
      </c>
      <c r="P333" s="3">
        <v>1028857</v>
      </c>
      <c r="Q333" s="3">
        <v>263946</v>
      </c>
      <c r="R333">
        <v>40.891040193999999</v>
      </c>
      <c r="S333">
        <v>-73.838666006999901</v>
      </c>
    </row>
    <row r="334" spans="1:19" x14ac:dyDescent="0.25">
      <c r="A334">
        <v>333</v>
      </c>
      <c r="B334">
        <v>193694862</v>
      </c>
      <c r="C334" s="1">
        <v>43513</v>
      </c>
      <c r="D334" s="2">
        <v>0.58888888888888891</v>
      </c>
      <c r="E334" t="s">
        <v>30</v>
      </c>
      <c r="F334">
        <v>63</v>
      </c>
      <c r="G334">
        <v>0</v>
      </c>
      <c r="I334" t="b">
        <v>0</v>
      </c>
      <c r="J334" t="s">
        <v>27</v>
      </c>
      <c r="K334" t="s">
        <v>20</v>
      </c>
      <c r="L334" t="s">
        <v>24</v>
      </c>
      <c r="M334" t="s">
        <v>27</v>
      </c>
      <c r="N334" t="s">
        <v>20</v>
      </c>
      <c r="O334" t="s">
        <v>24</v>
      </c>
      <c r="P334" s="3">
        <v>1006878</v>
      </c>
      <c r="Q334" s="3">
        <v>169152</v>
      </c>
      <c r="R334">
        <v>40.630939015999999</v>
      </c>
      <c r="S334">
        <v>-73.918479065999904</v>
      </c>
    </row>
    <row r="335" spans="1:19" x14ac:dyDescent="0.25">
      <c r="A335">
        <v>334</v>
      </c>
      <c r="B335">
        <v>193694863</v>
      </c>
      <c r="C335" s="1">
        <v>43513</v>
      </c>
      <c r="D335" s="2">
        <v>0.125</v>
      </c>
      <c r="E335" t="s">
        <v>18</v>
      </c>
      <c r="F335">
        <v>114</v>
      </c>
      <c r="G335">
        <v>2</v>
      </c>
      <c r="H335" t="s">
        <v>23</v>
      </c>
      <c r="I335" t="b">
        <v>0</v>
      </c>
      <c r="J335" t="s">
        <v>27</v>
      </c>
      <c r="K335" t="s">
        <v>20</v>
      </c>
      <c r="L335" t="s">
        <v>24</v>
      </c>
      <c r="M335" t="s">
        <v>19</v>
      </c>
      <c r="N335" t="s">
        <v>20</v>
      </c>
      <c r="O335" t="s">
        <v>24</v>
      </c>
      <c r="P335" s="3">
        <v>999484</v>
      </c>
      <c r="Q335" s="3">
        <v>214810</v>
      </c>
      <c r="R335">
        <v>40.756275434000003</v>
      </c>
      <c r="S335">
        <v>-73.945014328999903</v>
      </c>
    </row>
    <row r="336" spans="1:19" x14ac:dyDescent="0.25">
      <c r="A336">
        <v>335</v>
      </c>
      <c r="B336">
        <v>193694861</v>
      </c>
      <c r="C336" s="1">
        <v>43512</v>
      </c>
      <c r="D336" s="2">
        <v>0.9375</v>
      </c>
      <c r="E336" t="s">
        <v>28</v>
      </c>
      <c r="F336">
        <v>52</v>
      </c>
      <c r="G336">
        <v>0</v>
      </c>
      <c r="I336" t="b">
        <v>0</v>
      </c>
      <c r="J336" t="s">
        <v>19</v>
      </c>
      <c r="K336" t="s">
        <v>20</v>
      </c>
      <c r="L336" t="s">
        <v>21</v>
      </c>
      <c r="M336" t="s">
        <v>19</v>
      </c>
      <c r="N336" t="s">
        <v>20</v>
      </c>
      <c r="O336" t="s">
        <v>36</v>
      </c>
      <c r="P336" s="3">
        <v>1015040</v>
      </c>
      <c r="Q336" s="3">
        <v>256807</v>
      </c>
      <c r="R336">
        <v>40.871504899999998</v>
      </c>
      <c r="S336">
        <v>-73.888672344999904</v>
      </c>
    </row>
    <row r="337" spans="1:19" x14ac:dyDescent="0.25">
      <c r="A337">
        <v>336</v>
      </c>
      <c r="B337">
        <v>193602933</v>
      </c>
      <c r="C337" s="1">
        <v>43510</v>
      </c>
      <c r="D337" s="2">
        <v>0.94305555555555554</v>
      </c>
      <c r="E337" t="s">
        <v>22</v>
      </c>
      <c r="F337">
        <v>33</v>
      </c>
      <c r="G337">
        <v>0</v>
      </c>
      <c r="I337" t="b">
        <v>0</v>
      </c>
      <c r="J337" t="s">
        <v>19</v>
      </c>
      <c r="K337" t="s">
        <v>20</v>
      </c>
      <c r="L337" t="s">
        <v>24</v>
      </c>
      <c r="M337" t="s">
        <v>19</v>
      </c>
      <c r="N337" t="s">
        <v>20</v>
      </c>
      <c r="O337" t="s">
        <v>24</v>
      </c>
      <c r="P337" s="3">
        <v>1000607</v>
      </c>
      <c r="Q337" s="3">
        <v>243285</v>
      </c>
      <c r="R337">
        <v>40.834429577000002</v>
      </c>
      <c r="S337">
        <v>-73.940891510999904</v>
      </c>
    </row>
    <row r="338" spans="1:19" x14ac:dyDescent="0.25">
      <c r="A338">
        <v>337</v>
      </c>
      <c r="B338">
        <v>193517125</v>
      </c>
      <c r="C338" s="1">
        <v>43508</v>
      </c>
      <c r="D338" s="2">
        <v>0.75694444444444453</v>
      </c>
      <c r="E338" t="s">
        <v>18</v>
      </c>
      <c r="F338">
        <v>102</v>
      </c>
      <c r="G338">
        <v>0</v>
      </c>
      <c r="I338" t="b">
        <v>0</v>
      </c>
      <c r="J338" t="s">
        <v>19</v>
      </c>
      <c r="K338" t="s">
        <v>20</v>
      </c>
      <c r="L338" t="s">
        <v>24</v>
      </c>
      <c r="M338" t="s">
        <v>37</v>
      </c>
      <c r="N338" t="s">
        <v>20</v>
      </c>
      <c r="O338" t="s">
        <v>37</v>
      </c>
      <c r="P338" s="3">
        <v>1032234</v>
      </c>
      <c r="Q338" s="3">
        <v>192287</v>
      </c>
      <c r="R338">
        <v>40.694338305000002</v>
      </c>
      <c r="S338">
        <v>-73.826963999999904</v>
      </c>
    </row>
    <row r="339" spans="1:19" x14ac:dyDescent="0.25">
      <c r="A339">
        <v>338</v>
      </c>
      <c r="B339">
        <v>193517125</v>
      </c>
      <c r="C339" s="1">
        <v>43508</v>
      </c>
      <c r="D339" s="2">
        <v>0.75694444444444453</v>
      </c>
      <c r="E339" t="s">
        <v>18</v>
      </c>
      <c r="F339">
        <v>102</v>
      </c>
      <c r="G339">
        <v>0</v>
      </c>
      <c r="I339" t="b">
        <v>1</v>
      </c>
      <c r="J339" t="s">
        <v>19</v>
      </c>
      <c r="K339" t="s">
        <v>20</v>
      </c>
      <c r="L339" t="s">
        <v>24</v>
      </c>
      <c r="M339" t="s">
        <v>37</v>
      </c>
      <c r="N339" t="s">
        <v>20</v>
      </c>
      <c r="O339" t="s">
        <v>37</v>
      </c>
      <c r="P339" s="3">
        <v>1032234</v>
      </c>
      <c r="Q339" s="3">
        <v>192287</v>
      </c>
      <c r="R339">
        <v>40.694338305000002</v>
      </c>
      <c r="S339">
        <v>-73.826963999999904</v>
      </c>
    </row>
    <row r="340" spans="1:19" x14ac:dyDescent="0.25">
      <c r="A340">
        <v>339</v>
      </c>
      <c r="B340">
        <v>193517125</v>
      </c>
      <c r="C340" s="1">
        <v>43508</v>
      </c>
      <c r="D340" s="2">
        <v>0.75694444444444453</v>
      </c>
      <c r="E340" t="s">
        <v>18</v>
      </c>
      <c r="F340">
        <v>102</v>
      </c>
      <c r="G340">
        <v>0</v>
      </c>
      <c r="I340" t="b">
        <v>0</v>
      </c>
      <c r="J340" t="s">
        <v>19</v>
      </c>
      <c r="K340" t="s">
        <v>20</v>
      </c>
      <c r="L340" t="s">
        <v>24</v>
      </c>
      <c r="M340" t="s">
        <v>37</v>
      </c>
      <c r="N340" t="s">
        <v>20</v>
      </c>
      <c r="O340" t="s">
        <v>32</v>
      </c>
      <c r="P340" s="3">
        <v>1032234</v>
      </c>
      <c r="Q340" s="3">
        <v>192287</v>
      </c>
      <c r="R340">
        <v>40.694338305000002</v>
      </c>
      <c r="S340">
        <v>-73.826963999999904</v>
      </c>
    </row>
    <row r="341" spans="1:19" x14ac:dyDescent="0.25">
      <c r="A341">
        <v>340</v>
      </c>
      <c r="B341">
        <v>193517125</v>
      </c>
      <c r="C341" s="1">
        <v>43508</v>
      </c>
      <c r="D341" s="2">
        <v>0.75694444444444453</v>
      </c>
      <c r="E341" t="s">
        <v>18</v>
      </c>
      <c r="F341">
        <v>102</v>
      </c>
      <c r="G341">
        <v>0</v>
      </c>
      <c r="I341" t="b">
        <v>1</v>
      </c>
      <c r="J341" t="s">
        <v>19</v>
      </c>
      <c r="K341" t="s">
        <v>20</v>
      </c>
      <c r="L341" t="s">
        <v>24</v>
      </c>
      <c r="M341" t="s">
        <v>37</v>
      </c>
      <c r="N341" t="s">
        <v>20</v>
      </c>
      <c r="O341" t="s">
        <v>32</v>
      </c>
      <c r="P341" s="3">
        <v>1032234</v>
      </c>
      <c r="Q341" s="3">
        <v>192287</v>
      </c>
      <c r="R341">
        <v>40.694338305000002</v>
      </c>
      <c r="S341">
        <v>-73.826963999999904</v>
      </c>
    </row>
    <row r="342" spans="1:19" x14ac:dyDescent="0.25">
      <c r="A342">
        <v>341</v>
      </c>
      <c r="B342">
        <v>193509769</v>
      </c>
      <c r="C342" s="1">
        <v>43508</v>
      </c>
      <c r="D342" s="2">
        <v>0.45833333333333331</v>
      </c>
      <c r="E342" t="s">
        <v>28</v>
      </c>
      <c r="F342">
        <v>41</v>
      </c>
      <c r="G342">
        <v>0</v>
      </c>
      <c r="I342" t="b">
        <v>0</v>
      </c>
      <c r="M342" t="s">
        <v>19</v>
      </c>
      <c r="N342" t="s">
        <v>20</v>
      </c>
      <c r="O342" t="s">
        <v>24</v>
      </c>
      <c r="P342" s="3">
        <v>1011837</v>
      </c>
      <c r="Q342" s="3">
        <v>239059</v>
      </c>
      <c r="R342">
        <v>40.822802482</v>
      </c>
      <c r="S342">
        <v>-73.900326616999905</v>
      </c>
    </row>
    <row r="343" spans="1:19" x14ac:dyDescent="0.25">
      <c r="A343">
        <v>342</v>
      </c>
      <c r="B343">
        <v>193466266</v>
      </c>
      <c r="C343" s="1">
        <v>43508</v>
      </c>
      <c r="D343" s="2">
        <v>0.10694444444444444</v>
      </c>
      <c r="E343" t="s">
        <v>18</v>
      </c>
      <c r="F343">
        <v>109</v>
      </c>
      <c r="G343">
        <v>0</v>
      </c>
      <c r="I343" t="b">
        <v>1</v>
      </c>
      <c r="M343" t="s">
        <v>19</v>
      </c>
      <c r="N343" t="s">
        <v>20</v>
      </c>
      <c r="O343" t="s">
        <v>34</v>
      </c>
      <c r="P343" s="3">
        <v>1030259</v>
      </c>
      <c r="Q343" s="3">
        <v>213170</v>
      </c>
      <c r="R343">
        <v>40.751667480000002</v>
      </c>
      <c r="S343">
        <v>-73.833943369999901</v>
      </c>
    </row>
    <row r="344" spans="1:19" x14ac:dyDescent="0.25">
      <c r="A344">
        <v>343</v>
      </c>
      <c r="B344">
        <v>193462348</v>
      </c>
      <c r="C344" s="1">
        <v>43507</v>
      </c>
      <c r="D344" s="2">
        <v>0.96944444444444444</v>
      </c>
      <c r="E344" t="s">
        <v>30</v>
      </c>
      <c r="F344">
        <v>75</v>
      </c>
      <c r="G344">
        <v>0</v>
      </c>
      <c r="H344" t="s">
        <v>33</v>
      </c>
      <c r="I344" t="b">
        <v>0</v>
      </c>
      <c r="J344" t="s">
        <v>19</v>
      </c>
      <c r="K344" t="s">
        <v>20</v>
      </c>
      <c r="L344" t="s">
        <v>34</v>
      </c>
      <c r="M344" t="s">
        <v>19</v>
      </c>
      <c r="N344" t="s">
        <v>25</v>
      </c>
      <c r="O344" t="s">
        <v>36</v>
      </c>
      <c r="P344" s="3">
        <v>1020078</v>
      </c>
      <c r="Q344" s="3">
        <v>185188</v>
      </c>
      <c r="R344">
        <v>40.674910748000002</v>
      </c>
      <c r="S344">
        <v>-73.870838017999901</v>
      </c>
    </row>
    <row r="345" spans="1:19" x14ac:dyDescent="0.25">
      <c r="A345">
        <v>344</v>
      </c>
      <c r="B345">
        <v>193462347</v>
      </c>
      <c r="C345" s="1">
        <v>43507</v>
      </c>
      <c r="D345" s="2">
        <v>0.36805555555555558</v>
      </c>
      <c r="E345" t="s">
        <v>30</v>
      </c>
      <c r="F345">
        <v>75</v>
      </c>
      <c r="G345">
        <v>0</v>
      </c>
      <c r="I345" t="b">
        <v>0</v>
      </c>
      <c r="J345" t="s">
        <v>35</v>
      </c>
      <c r="K345" t="s">
        <v>20</v>
      </c>
      <c r="L345" t="s">
        <v>24</v>
      </c>
      <c r="M345" t="s">
        <v>35</v>
      </c>
      <c r="N345" t="s">
        <v>20</v>
      </c>
      <c r="O345" t="s">
        <v>24</v>
      </c>
      <c r="P345" s="3">
        <v>1020930</v>
      </c>
      <c r="Q345" s="3">
        <v>185590</v>
      </c>
      <c r="R345">
        <v>40.676010656999999</v>
      </c>
      <c r="S345">
        <v>-73.867764290999901</v>
      </c>
    </row>
    <row r="346" spans="1:19" x14ac:dyDescent="0.25">
      <c r="A346">
        <v>345</v>
      </c>
      <c r="B346">
        <v>193418291</v>
      </c>
      <c r="C346" s="1">
        <v>43506</v>
      </c>
      <c r="D346" s="2">
        <v>0.45277777777777778</v>
      </c>
      <c r="E346" t="s">
        <v>28</v>
      </c>
      <c r="F346">
        <v>42</v>
      </c>
      <c r="G346">
        <v>0</v>
      </c>
      <c r="I346" t="b">
        <v>0</v>
      </c>
      <c r="J346" t="s">
        <v>19</v>
      </c>
      <c r="K346" t="s">
        <v>20</v>
      </c>
      <c r="L346" t="s">
        <v>24</v>
      </c>
      <c r="M346" t="s">
        <v>19</v>
      </c>
      <c r="N346" t="s">
        <v>20</v>
      </c>
      <c r="O346" t="s">
        <v>24</v>
      </c>
      <c r="P346" s="3">
        <v>1010697</v>
      </c>
      <c r="Q346" s="3">
        <v>241162</v>
      </c>
      <c r="R346">
        <v>40.828578104000002</v>
      </c>
      <c r="S346">
        <v>-73.904437268999899</v>
      </c>
    </row>
    <row r="347" spans="1:19" x14ac:dyDescent="0.25">
      <c r="A347">
        <v>346</v>
      </c>
      <c r="B347">
        <v>193418290</v>
      </c>
      <c r="C347" s="1">
        <v>43506</v>
      </c>
      <c r="D347" s="2">
        <v>0.19444444444444445</v>
      </c>
      <c r="E347" t="s">
        <v>22</v>
      </c>
      <c r="F347">
        <v>34</v>
      </c>
      <c r="G347">
        <v>0</v>
      </c>
      <c r="I347" t="b">
        <v>0</v>
      </c>
      <c r="M347" t="s">
        <v>19</v>
      </c>
      <c r="N347" t="s">
        <v>20</v>
      </c>
      <c r="O347" t="s">
        <v>36</v>
      </c>
      <c r="P347" s="3">
        <v>1007515</v>
      </c>
      <c r="Q347" s="3">
        <v>256198</v>
      </c>
      <c r="R347">
        <v>40.869856423000002</v>
      </c>
      <c r="S347">
        <v>-73.915882999999894</v>
      </c>
    </row>
    <row r="348" spans="1:19" x14ac:dyDescent="0.25">
      <c r="A348">
        <v>347</v>
      </c>
      <c r="B348">
        <v>193418293</v>
      </c>
      <c r="C348" s="1">
        <v>43505</v>
      </c>
      <c r="D348" s="2">
        <v>0.79166666666666663</v>
      </c>
      <c r="E348" t="s">
        <v>28</v>
      </c>
      <c r="F348">
        <v>49</v>
      </c>
      <c r="G348">
        <v>2</v>
      </c>
      <c r="H348" t="s">
        <v>23</v>
      </c>
      <c r="I348" t="b">
        <v>0</v>
      </c>
      <c r="M348" t="s">
        <v>35</v>
      </c>
      <c r="N348" t="s">
        <v>20</v>
      </c>
      <c r="O348" t="s">
        <v>24</v>
      </c>
      <c r="P348" s="3">
        <v>1021316</v>
      </c>
      <c r="Q348" s="3">
        <v>253601</v>
      </c>
      <c r="R348">
        <v>40.862681291999998</v>
      </c>
      <c r="S348">
        <v>-73.865997629999896</v>
      </c>
    </row>
    <row r="349" spans="1:19" x14ac:dyDescent="0.25">
      <c r="A349">
        <v>348</v>
      </c>
      <c r="B349">
        <v>193418294</v>
      </c>
      <c r="C349" s="1">
        <v>43505</v>
      </c>
      <c r="D349" s="2">
        <v>8.3333333333333329E-2</v>
      </c>
      <c r="E349" t="s">
        <v>22</v>
      </c>
      <c r="F349">
        <v>23</v>
      </c>
      <c r="G349">
        <v>0</v>
      </c>
      <c r="I349" t="b">
        <v>0</v>
      </c>
      <c r="J349" t="s">
        <v>27</v>
      </c>
      <c r="K349" t="s">
        <v>20</v>
      </c>
      <c r="L349" t="s">
        <v>24</v>
      </c>
      <c r="M349" t="s">
        <v>27</v>
      </c>
      <c r="N349" t="s">
        <v>20</v>
      </c>
      <c r="O349" t="s">
        <v>24</v>
      </c>
      <c r="P349" s="3">
        <v>998391</v>
      </c>
      <c r="Q349" s="3">
        <v>229756</v>
      </c>
      <c r="R349">
        <v>40.797300086</v>
      </c>
      <c r="S349">
        <v>-73.948928059999901</v>
      </c>
    </row>
    <row r="350" spans="1:19" x14ac:dyDescent="0.25">
      <c r="A350">
        <v>349</v>
      </c>
      <c r="B350">
        <v>193417904</v>
      </c>
      <c r="C350" s="1">
        <v>43504</v>
      </c>
      <c r="D350" s="2">
        <v>0.70833333333333337</v>
      </c>
      <c r="E350" t="s">
        <v>28</v>
      </c>
      <c r="F350">
        <v>40</v>
      </c>
      <c r="G350">
        <v>0</v>
      </c>
      <c r="I350" t="b">
        <v>1</v>
      </c>
      <c r="J350" t="s">
        <v>27</v>
      </c>
      <c r="K350" t="s">
        <v>20</v>
      </c>
      <c r="L350" t="s">
        <v>24</v>
      </c>
      <c r="M350" t="s">
        <v>27</v>
      </c>
      <c r="N350" t="s">
        <v>20</v>
      </c>
      <c r="O350" t="s">
        <v>24</v>
      </c>
      <c r="P350" s="3">
        <v>1010201</v>
      </c>
      <c r="Q350" s="3">
        <v>237368</v>
      </c>
      <c r="R350">
        <v>40.818166124000001</v>
      </c>
      <c r="S350">
        <v>-73.906244197999897</v>
      </c>
    </row>
    <row r="351" spans="1:19" x14ac:dyDescent="0.25">
      <c r="A351">
        <v>350</v>
      </c>
      <c r="B351">
        <v>193417904</v>
      </c>
      <c r="C351" s="1">
        <v>43504</v>
      </c>
      <c r="D351" s="2">
        <v>0.70833333333333337</v>
      </c>
      <c r="E351" t="s">
        <v>28</v>
      </c>
      <c r="F351">
        <v>40</v>
      </c>
      <c r="G351">
        <v>0</v>
      </c>
      <c r="I351" t="b">
        <v>1</v>
      </c>
      <c r="J351" t="s">
        <v>35</v>
      </c>
      <c r="K351" t="s">
        <v>20</v>
      </c>
      <c r="L351" t="s">
        <v>21</v>
      </c>
      <c r="M351" t="s">
        <v>27</v>
      </c>
      <c r="N351" t="s">
        <v>20</v>
      </c>
      <c r="O351" t="s">
        <v>24</v>
      </c>
      <c r="P351" s="3">
        <v>1010201</v>
      </c>
      <c r="Q351" s="3">
        <v>237368</v>
      </c>
      <c r="R351">
        <v>40.818166124000001</v>
      </c>
      <c r="S351">
        <v>-73.906244197999897</v>
      </c>
    </row>
    <row r="352" spans="1:19" x14ac:dyDescent="0.25">
      <c r="A352">
        <v>351</v>
      </c>
      <c r="B352">
        <v>193267668</v>
      </c>
      <c r="C352" s="1">
        <v>43502</v>
      </c>
      <c r="D352" s="2">
        <v>0.93472222222222223</v>
      </c>
      <c r="E352" t="s">
        <v>30</v>
      </c>
      <c r="F352">
        <v>81</v>
      </c>
      <c r="G352">
        <v>0</v>
      </c>
      <c r="I352" t="b">
        <v>0</v>
      </c>
      <c r="M352" t="s">
        <v>27</v>
      </c>
      <c r="N352" t="s">
        <v>25</v>
      </c>
      <c r="O352" t="s">
        <v>24</v>
      </c>
      <c r="P352" s="3">
        <v>1004228</v>
      </c>
      <c r="Q352" s="3">
        <v>186742</v>
      </c>
      <c r="R352">
        <v>40.679226083000003</v>
      </c>
      <c r="S352">
        <v>-73.927974167999906</v>
      </c>
    </row>
    <row r="353" spans="1:19" x14ac:dyDescent="0.25">
      <c r="A353">
        <v>352</v>
      </c>
      <c r="B353">
        <v>193267668</v>
      </c>
      <c r="C353" s="1">
        <v>43502</v>
      </c>
      <c r="D353" s="2">
        <v>0.93472222222222223</v>
      </c>
      <c r="E353" t="s">
        <v>30</v>
      </c>
      <c r="F353">
        <v>81</v>
      </c>
      <c r="G353">
        <v>0</v>
      </c>
      <c r="I353" t="b">
        <v>1</v>
      </c>
      <c r="M353" t="s">
        <v>27</v>
      </c>
      <c r="N353" t="s">
        <v>25</v>
      </c>
      <c r="O353" t="s">
        <v>24</v>
      </c>
      <c r="P353" s="3">
        <v>1004228</v>
      </c>
      <c r="Q353" s="3">
        <v>186742</v>
      </c>
      <c r="R353">
        <v>40.679226083000003</v>
      </c>
      <c r="S353">
        <v>-73.927974167999906</v>
      </c>
    </row>
    <row r="354" spans="1:19" x14ac:dyDescent="0.25">
      <c r="A354">
        <v>353</v>
      </c>
      <c r="B354">
        <v>193267668</v>
      </c>
      <c r="C354" s="1">
        <v>43502</v>
      </c>
      <c r="D354" s="2">
        <v>0.93472222222222223</v>
      </c>
      <c r="E354" t="s">
        <v>30</v>
      </c>
      <c r="F354">
        <v>81</v>
      </c>
      <c r="G354">
        <v>0</v>
      </c>
      <c r="I354" t="b">
        <v>0</v>
      </c>
      <c r="M354" t="s">
        <v>31</v>
      </c>
      <c r="N354" t="s">
        <v>25</v>
      </c>
      <c r="O354" t="s">
        <v>24</v>
      </c>
      <c r="P354" s="3">
        <v>1004228</v>
      </c>
      <c r="Q354" s="3">
        <v>186742</v>
      </c>
      <c r="R354">
        <v>40.679226083000003</v>
      </c>
      <c r="S354">
        <v>-73.927974167999906</v>
      </c>
    </row>
    <row r="355" spans="1:19" x14ac:dyDescent="0.25">
      <c r="A355">
        <v>354</v>
      </c>
      <c r="B355">
        <v>193267668</v>
      </c>
      <c r="C355" s="1">
        <v>43502</v>
      </c>
      <c r="D355" s="2">
        <v>0.93472222222222223</v>
      </c>
      <c r="E355" t="s">
        <v>30</v>
      </c>
      <c r="F355">
        <v>81</v>
      </c>
      <c r="G355">
        <v>0</v>
      </c>
      <c r="I355" t="b">
        <v>1</v>
      </c>
      <c r="M355" t="s">
        <v>31</v>
      </c>
      <c r="N355" t="s">
        <v>25</v>
      </c>
      <c r="O355" t="s">
        <v>24</v>
      </c>
      <c r="P355" s="3">
        <v>1004228</v>
      </c>
      <c r="Q355" s="3">
        <v>186742</v>
      </c>
      <c r="R355">
        <v>40.679226083000003</v>
      </c>
      <c r="S355">
        <v>-73.927974167999906</v>
      </c>
    </row>
    <row r="356" spans="1:19" x14ac:dyDescent="0.25">
      <c r="A356">
        <v>355</v>
      </c>
      <c r="B356">
        <v>193267668</v>
      </c>
      <c r="C356" s="1">
        <v>43502</v>
      </c>
      <c r="D356" s="2">
        <v>0.93472222222222223</v>
      </c>
      <c r="E356" t="s">
        <v>30</v>
      </c>
      <c r="F356">
        <v>81</v>
      </c>
      <c r="G356">
        <v>0</v>
      </c>
      <c r="I356" t="b">
        <v>0</v>
      </c>
      <c r="M356" t="s">
        <v>27</v>
      </c>
      <c r="N356" t="s">
        <v>20</v>
      </c>
      <c r="O356" t="s">
        <v>24</v>
      </c>
      <c r="P356" s="3">
        <v>1004228</v>
      </c>
      <c r="Q356" s="3">
        <v>186742</v>
      </c>
      <c r="R356">
        <v>40.679226083000003</v>
      </c>
      <c r="S356">
        <v>-73.927974167999906</v>
      </c>
    </row>
    <row r="357" spans="1:19" x14ac:dyDescent="0.25">
      <c r="A357">
        <v>356</v>
      </c>
      <c r="B357">
        <v>193267668</v>
      </c>
      <c r="C357" s="1">
        <v>43502</v>
      </c>
      <c r="D357" s="2">
        <v>0.93472222222222223</v>
      </c>
      <c r="E357" t="s">
        <v>30</v>
      </c>
      <c r="F357">
        <v>81</v>
      </c>
      <c r="G357">
        <v>0</v>
      </c>
      <c r="I357" t="b">
        <v>1</v>
      </c>
      <c r="M357" t="s">
        <v>27</v>
      </c>
      <c r="N357" t="s">
        <v>20</v>
      </c>
      <c r="O357" t="s">
        <v>24</v>
      </c>
      <c r="P357" s="3">
        <v>1004228</v>
      </c>
      <c r="Q357" s="3">
        <v>186742</v>
      </c>
      <c r="R357">
        <v>40.679226083000003</v>
      </c>
      <c r="S357">
        <v>-73.927974167999906</v>
      </c>
    </row>
    <row r="358" spans="1:19" x14ac:dyDescent="0.25">
      <c r="A358">
        <v>357</v>
      </c>
      <c r="B358">
        <v>193226256</v>
      </c>
      <c r="C358" s="1">
        <v>43502</v>
      </c>
      <c r="D358" s="2">
        <v>0.20277777777777781</v>
      </c>
      <c r="E358" t="s">
        <v>30</v>
      </c>
      <c r="F358">
        <v>90</v>
      </c>
      <c r="G358">
        <v>2</v>
      </c>
      <c r="H358" t="s">
        <v>23</v>
      </c>
      <c r="I358" t="b">
        <v>0</v>
      </c>
      <c r="J358" t="s">
        <v>19</v>
      </c>
      <c r="K358" t="s">
        <v>20</v>
      </c>
      <c r="L358" t="s">
        <v>24</v>
      </c>
      <c r="M358" t="s">
        <v>19</v>
      </c>
      <c r="N358" t="s">
        <v>20</v>
      </c>
      <c r="O358" t="s">
        <v>36</v>
      </c>
      <c r="P358" s="3">
        <v>1001020</v>
      </c>
      <c r="Q358" s="3">
        <v>196400</v>
      </c>
      <c r="R358">
        <v>40.705741719000002</v>
      </c>
      <c r="S358">
        <v>-73.9395160199999</v>
      </c>
    </row>
    <row r="359" spans="1:19" x14ac:dyDescent="0.25">
      <c r="A359">
        <v>358</v>
      </c>
      <c r="B359">
        <v>193214568</v>
      </c>
      <c r="C359" s="1">
        <v>43501</v>
      </c>
      <c r="D359" s="2">
        <v>0.50208333333333333</v>
      </c>
      <c r="E359" t="s">
        <v>18</v>
      </c>
      <c r="F359">
        <v>101</v>
      </c>
      <c r="G359">
        <v>0</v>
      </c>
      <c r="I359" t="b">
        <v>0</v>
      </c>
      <c r="J359" t="s">
        <v>27</v>
      </c>
      <c r="K359" t="s">
        <v>20</v>
      </c>
      <c r="L359" t="s">
        <v>24</v>
      </c>
      <c r="M359" t="s">
        <v>19</v>
      </c>
      <c r="N359" t="s">
        <v>20</v>
      </c>
      <c r="O359" t="s">
        <v>21</v>
      </c>
      <c r="P359" s="3">
        <v>1051960</v>
      </c>
      <c r="Q359" s="3">
        <v>160392</v>
      </c>
      <c r="R359">
        <v>40.606664854999998</v>
      </c>
      <c r="S359">
        <v>-73.756149602999898</v>
      </c>
    </row>
    <row r="360" spans="1:19" x14ac:dyDescent="0.25">
      <c r="A360">
        <v>359</v>
      </c>
      <c r="B360">
        <v>193162778</v>
      </c>
      <c r="C360" s="1">
        <v>43500</v>
      </c>
      <c r="D360" s="2">
        <v>0.85972222222222217</v>
      </c>
      <c r="E360" t="s">
        <v>22</v>
      </c>
      <c r="F360">
        <v>32</v>
      </c>
      <c r="G360">
        <v>2</v>
      </c>
      <c r="H360" t="s">
        <v>23</v>
      </c>
      <c r="I360" t="b">
        <v>0</v>
      </c>
      <c r="M360" t="s">
        <v>19</v>
      </c>
      <c r="N360" t="s">
        <v>20</v>
      </c>
      <c r="O360" t="s">
        <v>24</v>
      </c>
      <c r="P360" s="3">
        <v>998842</v>
      </c>
      <c r="Q360" s="3">
        <v>235649</v>
      </c>
      <c r="R360">
        <v>40.813474014999997</v>
      </c>
      <c r="S360">
        <v>-73.947286364999897</v>
      </c>
    </row>
    <row r="361" spans="1:19" x14ac:dyDescent="0.25">
      <c r="A361">
        <v>360</v>
      </c>
      <c r="B361">
        <v>193160951</v>
      </c>
      <c r="C361" s="1">
        <v>43500</v>
      </c>
      <c r="D361" s="2">
        <v>0.56944444444444442</v>
      </c>
      <c r="E361" t="s">
        <v>30</v>
      </c>
      <c r="F361">
        <v>79</v>
      </c>
      <c r="G361">
        <v>2</v>
      </c>
      <c r="H361" t="s">
        <v>23</v>
      </c>
      <c r="I361" t="b">
        <v>1</v>
      </c>
      <c r="M361" t="s">
        <v>19</v>
      </c>
      <c r="N361" t="s">
        <v>20</v>
      </c>
      <c r="O361" t="s">
        <v>24</v>
      </c>
      <c r="P361" s="3">
        <v>998286</v>
      </c>
      <c r="Q361" s="3">
        <v>189885</v>
      </c>
      <c r="R361">
        <v>40.687864316999999</v>
      </c>
      <c r="S361">
        <v>-73.949390483999906</v>
      </c>
    </row>
    <row r="362" spans="1:19" x14ac:dyDescent="0.25">
      <c r="A362">
        <v>361</v>
      </c>
      <c r="B362">
        <v>193160952</v>
      </c>
      <c r="C362" s="1">
        <v>43500</v>
      </c>
      <c r="D362" s="2">
        <v>0.48680555555555555</v>
      </c>
      <c r="E362" t="s">
        <v>30</v>
      </c>
      <c r="F362">
        <v>60</v>
      </c>
      <c r="G362">
        <v>0</v>
      </c>
      <c r="I362" t="b">
        <v>0</v>
      </c>
      <c r="J362" t="s">
        <v>19</v>
      </c>
      <c r="K362" t="s">
        <v>20</v>
      </c>
      <c r="L362" t="s">
        <v>24</v>
      </c>
      <c r="M362" t="s">
        <v>31</v>
      </c>
      <c r="N362" t="s">
        <v>25</v>
      </c>
      <c r="O362" t="s">
        <v>24</v>
      </c>
      <c r="P362" s="3">
        <v>984147</v>
      </c>
      <c r="Q362" s="3">
        <v>150278</v>
      </c>
      <c r="R362">
        <v>40.579162625000002</v>
      </c>
      <c r="S362">
        <v>-74.000372231999904</v>
      </c>
    </row>
    <row r="363" spans="1:19" x14ac:dyDescent="0.25">
      <c r="A363">
        <v>362</v>
      </c>
      <c r="B363">
        <v>193160952</v>
      </c>
      <c r="C363" s="1">
        <v>43500</v>
      </c>
      <c r="D363" s="2">
        <v>0.48680555555555555</v>
      </c>
      <c r="E363" t="s">
        <v>30</v>
      </c>
      <c r="F363">
        <v>60</v>
      </c>
      <c r="G363">
        <v>0</v>
      </c>
      <c r="I363" t="b">
        <v>1</v>
      </c>
      <c r="J363" t="s">
        <v>19</v>
      </c>
      <c r="K363" t="s">
        <v>20</v>
      </c>
      <c r="L363" t="s">
        <v>24</v>
      </c>
      <c r="M363" t="s">
        <v>31</v>
      </c>
      <c r="N363" t="s">
        <v>25</v>
      </c>
      <c r="O363" t="s">
        <v>24</v>
      </c>
      <c r="P363" s="3">
        <v>984147</v>
      </c>
      <c r="Q363" s="3">
        <v>150278</v>
      </c>
      <c r="R363">
        <v>40.579162625000002</v>
      </c>
      <c r="S363">
        <v>-74.000372231999904</v>
      </c>
    </row>
    <row r="364" spans="1:19" x14ac:dyDescent="0.25">
      <c r="A364">
        <v>363</v>
      </c>
      <c r="B364">
        <v>193160952</v>
      </c>
      <c r="C364" s="1">
        <v>43500</v>
      </c>
      <c r="D364" s="2">
        <v>0.48680555555555555</v>
      </c>
      <c r="E364" t="s">
        <v>30</v>
      </c>
      <c r="F364">
        <v>60</v>
      </c>
      <c r="G364">
        <v>0</v>
      </c>
      <c r="I364" t="b">
        <v>0</v>
      </c>
      <c r="J364" t="s">
        <v>19</v>
      </c>
      <c r="K364" t="s">
        <v>20</v>
      </c>
      <c r="L364" t="s">
        <v>24</v>
      </c>
      <c r="M364" t="s">
        <v>31</v>
      </c>
      <c r="N364" t="s">
        <v>20</v>
      </c>
      <c r="O364" t="s">
        <v>24</v>
      </c>
      <c r="P364" s="3">
        <v>984147</v>
      </c>
      <c r="Q364" s="3">
        <v>150278</v>
      </c>
      <c r="R364">
        <v>40.579162625000002</v>
      </c>
      <c r="S364">
        <v>-74.000372231999904</v>
      </c>
    </row>
    <row r="365" spans="1:19" x14ac:dyDescent="0.25">
      <c r="A365">
        <v>364</v>
      </c>
      <c r="B365">
        <v>193160952</v>
      </c>
      <c r="C365" s="1">
        <v>43500</v>
      </c>
      <c r="D365" s="2">
        <v>0.48680555555555555</v>
      </c>
      <c r="E365" t="s">
        <v>30</v>
      </c>
      <c r="F365">
        <v>60</v>
      </c>
      <c r="G365">
        <v>0</v>
      </c>
      <c r="I365" t="b">
        <v>1</v>
      </c>
      <c r="J365" t="s">
        <v>19</v>
      </c>
      <c r="K365" t="s">
        <v>20</v>
      </c>
      <c r="L365" t="s">
        <v>24</v>
      </c>
      <c r="M365" t="s">
        <v>31</v>
      </c>
      <c r="N365" t="s">
        <v>20</v>
      </c>
      <c r="O365" t="s">
        <v>24</v>
      </c>
      <c r="P365" s="3">
        <v>984147</v>
      </c>
      <c r="Q365" s="3">
        <v>150278</v>
      </c>
      <c r="R365">
        <v>40.579162625000002</v>
      </c>
      <c r="S365">
        <v>-74.000372231999904</v>
      </c>
    </row>
    <row r="366" spans="1:19" x14ac:dyDescent="0.25">
      <c r="A366">
        <v>365</v>
      </c>
      <c r="B366">
        <v>193118589</v>
      </c>
      <c r="C366" s="1">
        <v>43499</v>
      </c>
      <c r="D366" s="2">
        <v>0.96527777777777779</v>
      </c>
      <c r="E366" t="s">
        <v>30</v>
      </c>
      <c r="F366">
        <v>67</v>
      </c>
      <c r="G366">
        <v>0</v>
      </c>
      <c r="I366" t="b">
        <v>1</v>
      </c>
      <c r="M366" t="s">
        <v>19</v>
      </c>
      <c r="N366" t="s">
        <v>20</v>
      </c>
      <c r="O366" t="s">
        <v>24</v>
      </c>
      <c r="P366" s="3">
        <v>1003612</v>
      </c>
      <c r="Q366" s="3">
        <v>172783</v>
      </c>
      <c r="R366">
        <v>40.640913077</v>
      </c>
      <c r="S366">
        <v>-73.9302351299999</v>
      </c>
    </row>
    <row r="367" spans="1:19" x14ac:dyDescent="0.25">
      <c r="A367">
        <v>366</v>
      </c>
      <c r="B367">
        <v>193118591</v>
      </c>
      <c r="C367" s="1">
        <v>43499</v>
      </c>
      <c r="D367" s="2">
        <v>0.52986111111111112</v>
      </c>
      <c r="E367" t="s">
        <v>18</v>
      </c>
      <c r="F367">
        <v>115</v>
      </c>
      <c r="G367">
        <v>1</v>
      </c>
      <c r="I367" t="b">
        <v>1</v>
      </c>
      <c r="J367" t="s">
        <v>27</v>
      </c>
      <c r="K367" t="s">
        <v>20</v>
      </c>
      <c r="L367" t="s">
        <v>21</v>
      </c>
      <c r="M367" t="s">
        <v>27</v>
      </c>
      <c r="N367" t="s">
        <v>20</v>
      </c>
      <c r="O367" t="s">
        <v>21</v>
      </c>
      <c r="P367" s="3">
        <v>1018475</v>
      </c>
      <c r="Q367" s="3">
        <v>211969</v>
      </c>
      <c r="R367">
        <v>40.748424501999999</v>
      </c>
      <c r="S367">
        <v>-73.876480842999896</v>
      </c>
    </row>
    <row r="368" spans="1:19" x14ac:dyDescent="0.25">
      <c r="A368">
        <v>367</v>
      </c>
      <c r="B368">
        <v>193118591</v>
      </c>
      <c r="C368" s="1">
        <v>43499</v>
      </c>
      <c r="D368" s="2">
        <v>0.52986111111111112</v>
      </c>
      <c r="E368" t="s">
        <v>18</v>
      </c>
      <c r="F368">
        <v>115</v>
      </c>
      <c r="G368">
        <v>1</v>
      </c>
      <c r="I368" t="b">
        <v>1</v>
      </c>
      <c r="J368" t="s">
        <v>19</v>
      </c>
      <c r="K368" t="s">
        <v>20</v>
      </c>
      <c r="L368" t="s">
        <v>21</v>
      </c>
      <c r="M368" t="s">
        <v>27</v>
      </c>
      <c r="N368" t="s">
        <v>20</v>
      </c>
      <c r="O368" t="s">
        <v>21</v>
      </c>
      <c r="P368" s="3">
        <v>1018475</v>
      </c>
      <c r="Q368" s="3">
        <v>211969</v>
      </c>
      <c r="R368">
        <v>40.748424501999999</v>
      </c>
      <c r="S368">
        <v>-73.876480842999896</v>
      </c>
    </row>
    <row r="369" spans="1:19" x14ac:dyDescent="0.25">
      <c r="A369">
        <v>368</v>
      </c>
      <c r="B369">
        <v>193118596</v>
      </c>
      <c r="C369" s="1">
        <v>43498</v>
      </c>
      <c r="D369" s="2">
        <v>0.81944444444444453</v>
      </c>
      <c r="E369" t="s">
        <v>22</v>
      </c>
      <c r="F369">
        <v>23</v>
      </c>
      <c r="G369">
        <v>0</v>
      </c>
      <c r="I369" t="b">
        <v>0</v>
      </c>
      <c r="J369" t="s">
        <v>27</v>
      </c>
      <c r="K369" t="s">
        <v>20</v>
      </c>
      <c r="L369" t="s">
        <v>21</v>
      </c>
      <c r="M369" t="s">
        <v>27</v>
      </c>
      <c r="N369" t="s">
        <v>20</v>
      </c>
      <c r="O369" t="s">
        <v>36</v>
      </c>
      <c r="P369" s="3">
        <v>999347</v>
      </c>
      <c r="Q369" s="3">
        <v>227795</v>
      </c>
      <c r="R369">
        <v>40.791916090999997</v>
      </c>
      <c r="S369">
        <v>-73.945479659999904</v>
      </c>
    </row>
    <row r="370" spans="1:19" x14ac:dyDescent="0.25">
      <c r="A370">
        <v>369</v>
      </c>
      <c r="B370">
        <v>193118593</v>
      </c>
      <c r="C370" s="1">
        <v>43498</v>
      </c>
      <c r="D370" s="2">
        <v>3.125E-2</v>
      </c>
      <c r="E370" t="s">
        <v>18</v>
      </c>
      <c r="F370">
        <v>113</v>
      </c>
      <c r="G370">
        <v>0</v>
      </c>
      <c r="H370" t="s">
        <v>39</v>
      </c>
      <c r="I370" t="b">
        <v>0</v>
      </c>
      <c r="J370" t="s">
        <v>27</v>
      </c>
      <c r="K370" t="s">
        <v>20</v>
      </c>
      <c r="L370" t="s">
        <v>24</v>
      </c>
      <c r="M370" t="s">
        <v>19</v>
      </c>
      <c r="N370" t="s">
        <v>20</v>
      </c>
      <c r="O370" t="s">
        <v>34</v>
      </c>
      <c r="P370" s="3">
        <v>1040720</v>
      </c>
      <c r="Q370" s="3">
        <v>190569</v>
      </c>
      <c r="R370">
        <v>40.689572726000002</v>
      </c>
      <c r="S370">
        <v>-73.796376724999902</v>
      </c>
    </row>
    <row r="371" spans="1:19" x14ac:dyDescent="0.25">
      <c r="A371">
        <v>370</v>
      </c>
      <c r="B371">
        <v>193118593</v>
      </c>
      <c r="C371" s="1">
        <v>43498</v>
      </c>
      <c r="D371" s="2">
        <v>3.125E-2</v>
      </c>
      <c r="E371" t="s">
        <v>18</v>
      </c>
      <c r="F371">
        <v>113</v>
      </c>
      <c r="G371">
        <v>0</v>
      </c>
      <c r="H371" t="s">
        <v>39</v>
      </c>
      <c r="I371" t="b">
        <v>0</v>
      </c>
      <c r="J371" t="s">
        <v>19</v>
      </c>
      <c r="K371" t="s">
        <v>20</v>
      </c>
      <c r="L371" t="s">
        <v>32</v>
      </c>
      <c r="M371" t="s">
        <v>19</v>
      </c>
      <c r="N371" t="s">
        <v>20</v>
      </c>
      <c r="O371" t="s">
        <v>34</v>
      </c>
      <c r="P371" s="3">
        <v>1040720</v>
      </c>
      <c r="Q371" s="3">
        <v>190569</v>
      </c>
      <c r="R371">
        <v>40.689572726000002</v>
      </c>
      <c r="S371">
        <v>-73.796376724999902</v>
      </c>
    </row>
    <row r="372" spans="1:19" x14ac:dyDescent="0.25">
      <c r="A372">
        <v>371</v>
      </c>
      <c r="B372">
        <v>193118592</v>
      </c>
      <c r="C372" s="1">
        <v>43497</v>
      </c>
      <c r="D372" s="2">
        <v>0.83124999999999993</v>
      </c>
      <c r="E372" t="s">
        <v>22</v>
      </c>
      <c r="F372">
        <v>25</v>
      </c>
      <c r="G372">
        <v>0</v>
      </c>
      <c r="I372" t="b">
        <v>0</v>
      </c>
      <c r="J372" t="s">
        <v>19</v>
      </c>
      <c r="K372" t="s">
        <v>20</v>
      </c>
      <c r="L372" t="s">
        <v>36</v>
      </c>
      <c r="M372" t="s">
        <v>19</v>
      </c>
      <c r="N372" t="s">
        <v>20</v>
      </c>
      <c r="O372" t="s">
        <v>21</v>
      </c>
      <c r="P372" s="3">
        <v>999826</v>
      </c>
      <c r="Q372" s="3">
        <v>230239</v>
      </c>
      <c r="R372">
        <v>40.798623376999998</v>
      </c>
      <c r="S372">
        <v>-73.943744116999895</v>
      </c>
    </row>
    <row r="373" spans="1:19" x14ac:dyDescent="0.25">
      <c r="A373">
        <v>372</v>
      </c>
      <c r="B373">
        <v>193026088</v>
      </c>
      <c r="C373" s="1">
        <v>43496</v>
      </c>
      <c r="D373" s="2">
        <v>0.78125</v>
      </c>
      <c r="E373" t="s">
        <v>18</v>
      </c>
      <c r="F373">
        <v>105</v>
      </c>
      <c r="G373">
        <v>0</v>
      </c>
      <c r="I373" t="b">
        <v>0</v>
      </c>
      <c r="M373" t="s">
        <v>19</v>
      </c>
      <c r="N373" t="s">
        <v>20</v>
      </c>
      <c r="O373" t="s">
        <v>24</v>
      </c>
      <c r="P373" s="3">
        <v>1052230</v>
      </c>
      <c r="Q373" s="3">
        <v>179775</v>
      </c>
      <c r="R373">
        <v>40.659864814000002</v>
      </c>
      <c r="S373">
        <v>-73.754981973999904</v>
      </c>
    </row>
    <row r="374" spans="1:19" x14ac:dyDescent="0.25">
      <c r="A374">
        <v>373</v>
      </c>
      <c r="B374">
        <v>192978312</v>
      </c>
      <c r="C374" s="1">
        <v>43496</v>
      </c>
      <c r="D374" s="2">
        <v>1.0416666666666666E-2</v>
      </c>
      <c r="E374" t="s">
        <v>22</v>
      </c>
      <c r="F374">
        <v>33</v>
      </c>
      <c r="G374">
        <v>0</v>
      </c>
      <c r="I374" t="b">
        <v>0</v>
      </c>
      <c r="M374" t="s">
        <v>27</v>
      </c>
      <c r="N374" t="s">
        <v>20</v>
      </c>
      <c r="O374" t="s">
        <v>36</v>
      </c>
      <c r="P374" s="3">
        <v>1000038</v>
      </c>
      <c r="Q374" s="3">
        <v>243153</v>
      </c>
      <c r="R374">
        <v>40.834068309999999</v>
      </c>
      <c r="S374">
        <v>-73.942948039999905</v>
      </c>
    </row>
    <row r="375" spans="1:19" x14ac:dyDescent="0.25">
      <c r="A375">
        <v>374</v>
      </c>
      <c r="B375">
        <v>192978312</v>
      </c>
      <c r="C375" s="1">
        <v>43496</v>
      </c>
      <c r="D375" s="2">
        <v>1.0416666666666666E-2</v>
      </c>
      <c r="E375" t="s">
        <v>22</v>
      </c>
      <c r="F375">
        <v>33</v>
      </c>
      <c r="G375">
        <v>0</v>
      </c>
      <c r="I375" t="b">
        <v>1</v>
      </c>
      <c r="M375" t="s">
        <v>27</v>
      </c>
      <c r="N375" t="s">
        <v>20</v>
      </c>
      <c r="O375" t="s">
        <v>36</v>
      </c>
      <c r="P375" s="3">
        <v>1000038</v>
      </c>
      <c r="Q375" s="3">
        <v>243153</v>
      </c>
      <c r="R375">
        <v>40.834068309999999</v>
      </c>
      <c r="S375">
        <v>-73.942948039999905</v>
      </c>
    </row>
    <row r="376" spans="1:19" x14ac:dyDescent="0.25">
      <c r="A376">
        <v>375</v>
      </c>
      <c r="B376">
        <v>192978312</v>
      </c>
      <c r="C376" s="1">
        <v>43496</v>
      </c>
      <c r="D376" s="2">
        <v>1.0416666666666666E-2</v>
      </c>
      <c r="E376" t="s">
        <v>22</v>
      </c>
      <c r="F376">
        <v>33</v>
      </c>
      <c r="G376">
        <v>0</v>
      </c>
      <c r="I376" t="b">
        <v>0</v>
      </c>
      <c r="M376" t="s">
        <v>19</v>
      </c>
      <c r="N376" t="s">
        <v>20</v>
      </c>
      <c r="O376" t="s">
        <v>21</v>
      </c>
      <c r="P376" s="3">
        <v>1000038</v>
      </c>
      <c r="Q376" s="3">
        <v>243153</v>
      </c>
      <c r="R376">
        <v>40.834068309999999</v>
      </c>
      <c r="S376">
        <v>-73.942948039999905</v>
      </c>
    </row>
    <row r="377" spans="1:19" x14ac:dyDescent="0.25">
      <c r="A377">
        <v>376</v>
      </c>
      <c r="B377">
        <v>192978312</v>
      </c>
      <c r="C377" s="1">
        <v>43496</v>
      </c>
      <c r="D377" s="2">
        <v>1.0416666666666666E-2</v>
      </c>
      <c r="E377" t="s">
        <v>22</v>
      </c>
      <c r="F377">
        <v>33</v>
      </c>
      <c r="G377">
        <v>0</v>
      </c>
      <c r="I377" t="b">
        <v>1</v>
      </c>
      <c r="M377" t="s">
        <v>19</v>
      </c>
      <c r="N377" t="s">
        <v>20</v>
      </c>
      <c r="O377" t="s">
        <v>21</v>
      </c>
      <c r="P377" s="3">
        <v>1000038</v>
      </c>
      <c r="Q377" s="3">
        <v>243153</v>
      </c>
      <c r="R377">
        <v>40.834068309999999</v>
      </c>
      <c r="S377">
        <v>-73.942948039999905</v>
      </c>
    </row>
    <row r="378" spans="1:19" x14ac:dyDescent="0.25">
      <c r="A378">
        <v>377</v>
      </c>
      <c r="B378">
        <v>192974876</v>
      </c>
      <c r="C378" s="1">
        <v>43495</v>
      </c>
      <c r="D378" s="2">
        <v>0.95416666666666661</v>
      </c>
      <c r="E378" t="s">
        <v>22</v>
      </c>
      <c r="F378">
        <v>34</v>
      </c>
      <c r="G378">
        <v>0</v>
      </c>
      <c r="I378" t="b">
        <v>0</v>
      </c>
      <c r="M378" t="s">
        <v>27</v>
      </c>
      <c r="N378" t="s">
        <v>20</v>
      </c>
      <c r="O378" t="s">
        <v>37</v>
      </c>
      <c r="P378" s="3">
        <v>1003851</v>
      </c>
      <c r="Q378" s="3">
        <v>250093</v>
      </c>
      <c r="R378">
        <v>40.853108935999998</v>
      </c>
      <c r="S378">
        <v>-73.929148644999898</v>
      </c>
    </row>
    <row r="379" spans="1:19" x14ac:dyDescent="0.25">
      <c r="A379">
        <v>378</v>
      </c>
      <c r="B379">
        <v>192974875</v>
      </c>
      <c r="C379" s="1">
        <v>43495</v>
      </c>
      <c r="D379" s="2">
        <v>0.79305555555555562</v>
      </c>
      <c r="E379" t="s">
        <v>22</v>
      </c>
      <c r="F379">
        <v>34</v>
      </c>
      <c r="G379">
        <v>0</v>
      </c>
      <c r="I379" t="b">
        <v>0</v>
      </c>
      <c r="M379" t="s">
        <v>19</v>
      </c>
      <c r="N379" t="s">
        <v>20</v>
      </c>
      <c r="O379" t="s">
        <v>36</v>
      </c>
      <c r="P379" s="3">
        <v>1003738</v>
      </c>
      <c r="Q379" s="3">
        <v>254096</v>
      </c>
      <c r="R379">
        <v>40.86409622</v>
      </c>
      <c r="S379">
        <v>-73.929545474999898</v>
      </c>
    </row>
    <row r="380" spans="1:19" x14ac:dyDescent="0.25">
      <c r="A380">
        <v>379</v>
      </c>
      <c r="B380">
        <v>192876454</v>
      </c>
      <c r="C380" s="1">
        <v>43493</v>
      </c>
      <c r="D380" s="2">
        <v>0.85833333333333339</v>
      </c>
      <c r="E380" t="s">
        <v>28</v>
      </c>
      <c r="F380">
        <v>43</v>
      </c>
      <c r="G380">
        <v>0</v>
      </c>
      <c r="H380" t="s">
        <v>39</v>
      </c>
      <c r="I380" t="b">
        <v>0</v>
      </c>
      <c r="M380" t="s">
        <v>35</v>
      </c>
      <c r="N380" t="s">
        <v>20</v>
      </c>
      <c r="O380" t="s">
        <v>24</v>
      </c>
      <c r="P380" s="3">
        <v>1023548</v>
      </c>
      <c r="Q380" s="3">
        <v>238402</v>
      </c>
      <c r="R380">
        <v>40.820954868000001</v>
      </c>
      <c r="S380">
        <v>-73.858017408999899</v>
      </c>
    </row>
    <row r="381" spans="1:19" x14ac:dyDescent="0.25">
      <c r="A381">
        <v>380</v>
      </c>
      <c r="B381">
        <v>192876454</v>
      </c>
      <c r="C381" s="1">
        <v>43493</v>
      </c>
      <c r="D381" s="2">
        <v>0.85833333333333339</v>
      </c>
      <c r="E381" t="s">
        <v>28</v>
      </c>
      <c r="F381">
        <v>43</v>
      </c>
      <c r="G381">
        <v>0</v>
      </c>
      <c r="H381" t="s">
        <v>39</v>
      </c>
      <c r="I381" t="b">
        <v>0</v>
      </c>
      <c r="M381" t="s">
        <v>27</v>
      </c>
      <c r="N381" t="s">
        <v>20</v>
      </c>
      <c r="O381" t="s">
        <v>36</v>
      </c>
      <c r="P381" s="3">
        <v>1023548</v>
      </c>
      <c r="Q381" s="3">
        <v>238402</v>
      </c>
      <c r="R381">
        <v>40.820954868000001</v>
      </c>
      <c r="S381">
        <v>-73.858017408999899</v>
      </c>
    </row>
    <row r="382" spans="1:19" x14ac:dyDescent="0.25">
      <c r="A382">
        <v>381</v>
      </c>
      <c r="B382">
        <v>192876037</v>
      </c>
      <c r="C382" s="1">
        <v>43493</v>
      </c>
      <c r="D382" s="2">
        <v>0.13472222222222222</v>
      </c>
      <c r="E382" t="s">
        <v>22</v>
      </c>
      <c r="F382">
        <v>34</v>
      </c>
      <c r="G382">
        <v>0</v>
      </c>
      <c r="I382" t="b">
        <v>0</v>
      </c>
      <c r="M382" t="s">
        <v>19</v>
      </c>
      <c r="N382" t="s">
        <v>20</v>
      </c>
      <c r="O382" t="s">
        <v>24</v>
      </c>
      <c r="P382" s="3">
        <v>1006901</v>
      </c>
      <c r="Q382" s="3">
        <v>254647</v>
      </c>
      <c r="R382">
        <v>40.865600997999998</v>
      </c>
      <c r="S382">
        <v>-73.918108259999897</v>
      </c>
    </row>
    <row r="383" spans="1:19" x14ac:dyDescent="0.25">
      <c r="A383">
        <v>382</v>
      </c>
      <c r="B383">
        <v>192834302</v>
      </c>
      <c r="C383" s="1">
        <v>43492</v>
      </c>
      <c r="D383" s="2">
        <v>0.44722222222222219</v>
      </c>
      <c r="E383" t="s">
        <v>18</v>
      </c>
      <c r="F383">
        <v>113</v>
      </c>
      <c r="G383">
        <v>0</v>
      </c>
      <c r="I383" t="b">
        <v>0</v>
      </c>
      <c r="J383" t="s">
        <v>27</v>
      </c>
      <c r="K383" t="s">
        <v>20</v>
      </c>
      <c r="L383" t="s">
        <v>24</v>
      </c>
      <c r="M383" t="s">
        <v>27</v>
      </c>
      <c r="N383" t="s">
        <v>20</v>
      </c>
      <c r="O383" t="s">
        <v>24</v>
      </c>
      <c r="P383" s="3">
        <v>1045308</v>
      </c>
      <c r="Q383" s="3">
        <v>188293</v>
      </c>
      <c r="R383">
        <v>40.683295184000002</v>
      </c>
      <c r="S383">
        <v>-73.779853584999898</v>
      </c>
    </row>
    <row r="384" spans="1:19" x14ac:dyDescent="0.25">
      <c r="A384">
        <v>383</v>
      </c>
      <c r="B384">
        <v>192834302</v>
      </c>
      <c r="C384" s="1">
        <v>43492</v>
      </c>
      <c r="D384" s="2">
        <v>0.44722222222222219</v>
      </c>
      <c r="E384" t="s">
        <v>18</v>
      </c>
      <c r="F384">
        <v>113</v>
      </c>
      <c r="G384">
        <v>0</v>
      </c>
      <c r="I384" t="b">
        <v>0</v>
      </c>
      <c r="J384" t="s">
        <v>19</v>
      </c>
      <c r="K384" t="s">
        <v>20</v>
      </c>
      <c r="L384" t="s">
        <v>24</v>
      </c>
      <c r="M384" t="s">
        <v>27</v>
      </c>
      <c r="N384" t="s">
        <v>20</v>
      </c>
      <c r="O384" t="s">
        <v>24</v>
      </c>
      <c r="P384" s="3">
        <v>1045308</v>
      </c>
      <c r="Q384" s="3">
        <v>188293</v>
      </c>
      <c r="R384">
        <v>40.683295184000002</v>
      </c>
      <c r="S384">
        <v>-73.779853584999898</v>
      </c>
    </row>
    <row r="385" spans="1:19" x14ac:dyDescent="0.25">
      <c r="A385">
        <v>384</v>
      </c>
      <c r="B385">
        <v>192834300</v>
      </c>
      <c r="C385" s="1">
        <v>43491</v>
      </c>
      <c r="D385" s="2">
        <v>0.87152777777777779</v>
      </c>
      <c r="E385" t="s">
        <v>30</v>
      </c>
      <c r="F385">
        <v>83</v>
      </c>
      <c r="G385">
        <v>0</v>
      </c>
      <c r="I385" t="b">
        <v>1</v>
      </c>
      <c r="J385" t="s">
        <v>27</v>
      </c>
      <c r="K385" t="s">
        <v>20</v>
      </c>
      <c r="L385" t="s">
        <v>24</v>
      </c>
      <c r="M385" t="s">
        <v>27</v>
      </c>
      <c r="N385" t="s">
        <v>20</v>
      </c>
      <c r="O385" t="s">
        <v>24</v>
      </c>
      <c r="P385" s="3">
        <v>1007922</v>
      </c>
      <c r="Q385" s="3">
        <v>189765</v>
      </c>
      <c r="R385">
        <v>40.687514419999999</v>
      </c>
      <c r="S385">
        <v>-73.914645468999893</v>
      </c>
    </row>
    <row r="386" spans="1:19" x14ac:dyDescent="0.25">
      <c r="A386">
        <v>385</v>
      </c>
      <c r="B386">
        <v>192834303</v>
      </c>
      <c r="C386" s="1">
        <v>43491</v>
      </c>
      <c r="D386" s="2">
        <v>0.67152777777777783</v>
      </c>
      <c r="E386" t="s">
        <v>30</v>
      </c>
      <c r="F386">
        <v>73</v>
      </c>
      <c r="G386">
        <v>2</v>
      </c>
      <c r="H386" t="s">
        <v>23</v>
      </c>
      <c r="I386" t="b">
        <v>0</v>
      </c>
      <c r="J386" t="s">
        <v>19</v>
      </c>
      <c r="K386" t="s">
        <v>20</v>
      </c>
      <c r="L386" t="s">
        <v>24</v>
      </c>
      <c r="M386" t="s">
        <v>27</v>
      </c>
      <c r="N386" t="s">
        <v>20</v>
      </c>
      <c r="O386" t="s">
        <v>36</v>
      </c>
      <c r="P386" s="3">
        <v>1008228</v>
      </c>
      <c r="Q386" s="3">
        <v>183789</v>
      </c>
      <c r="R386">
        <v>40.671110833999997</v>
      </c>
      <c r="S386">
        <v>-73.913563362999895</v>
      </c>
    </row>
    <row r="387" spans="1:19" x14ac:dyDescent="0.25">
      <c r="A387">
        <v>386</v>
      </c>
      <c r="B387">
        <v>192834301</v>
      </c>
      <c r="C387" s="1">
        <v>43490</v>
      </c>
      <c r="D387" s="2">
        <v>0.99861111111111101</v>
      </c>
      <c r="E387" t="s">
        <v>30</v>
      </c>
      <c r="F387">
        <v>90</v>
      </c>
      <c r="G387">
        <v>2</v>
      </c>
      <c r="H387" t="s">
        <v>23</v>
      </c>
      <c r="I387" t="b">
        <v>0</v>
      </c>
      <c r="J387" t="s">
        <v>19</v>
      </c>
      <c r="K387" t="s">
        <v>20</v>
      </c>
      <c r="L387" t="s">
        <v>24</v>
      </c>
      <c r="M387" t="s">
        <v>19</v>
      </c>
      <c r="N387" t="s">
        <v>20</v>
      </c>
      <c r="O387" t="s">
        <v>21</v>
      </c>
      <c r="P387" s="3">
        <v>1001438</v>
      </c>
      <c r="Q387" s="3">
        <v>194908</v>
      </c>
      <c r="R387">
        <v>40.701645726999999</v>
      </c>
      <c r="S387">
        <v>-73.938012200999907</v>
      </c>
    </row>
    <row r="388" spans="1:19" x14ac:dyDescent="0.25">
      <c r="A388">
        <v>387</v>
      </c>
      <c r="B388">
        <v>192834299</v>
      </c>
      <c r="C388" s="1">
        <v>43490</v>
      </c>
      <c r="D388" s="2">
        <v>7.9861111111111105E-2</v>
      </c>
      <c r="E388" t="s">
        <v>18</v>
      </c>
      <c r="F388">
        <v>106</v>
      </c>
      <c r="G388">
        <v>0</v>
      </c>
      <c r="I388" t="b">
        <v>0</v>
      </c>
      <c r="J388" t="s">
        <v>19</v>
      </c>
      <c r="K388" t="s">
        <v>20</v>
      </c>
      <c r="L388" t="s">
        <v>24</v>
      </c>
      <c r="M388" t="s">
        <v>31</v>
      </c>
      <c r="N388" t="s">
        <v>25</v>
      </c>
      <c r="O388" t="s">
        <v>34</v>
      </c>
      <c r="P388" s="3">
        <v>1033346</v>
      </c>
      <c r="Q388" s="3">
        <v>183414</v>
      </c>
      <c r="R388">
        <v>40.669977885000002</v>
      </c>
      <c r="S388">
        <v>-73.823018620999903</v>
      </c>
    </row>
    <row r="389" spans="1:19" x14ac:dyDescent="0.25">
      <c r="A389">
        <v>388</v>
      </c>
      <c r="B389">
        <v>192699974</v>
      </c>
      <c r="C389" s="1">
        <v>43489</v>
      </c>
      <c r="D389" s="2">
        <v>2.9166666666666664E-2</v>
      </c>
      <c r="E389" t="s">
        <v>28</v>
      </c>
      <c r="F389">
        <v>47</v>
      </c>
      <c r="G389">
        <v>0</v>
      </c>
      <c r="I389" t="b">
        <v>0</v>
      </c>
      <c r="J389" t="s">
        <v>19</v>
      </c>
      <c r="K389" t="s">
        <v>20</v>
      </c>
      <c r="L389" t="s">
        <v>24</v>
      </c>
      <c r="M389" t="s">
        <v>19</v>
      </c>
      <c r="N389" t="s">
        <v>20</v>
      </c>
      <c r="O389" t="s">
        <v>24</v>
      </c>
      <c r="P389" s="3">
        <v>1021895</v>
      </c>
      <c r="Q389" s="3">
        <v>259481</v>
      </c>
      <c r="R389">
        <v>40.878817626</v>
      </c>
      <c r="S389">
        <v>-73.863871352999894</v>
      </c>
    </row>
    <row r="390" spans="1:19" x14ac:dyDescent="0.25">
      <c r="A390">
        <v>389</v>
      </c>
      <c r="B390">
        <v>192582052</v>
      </c>
      <c r="C390" s="1">
        <v>43486</v>
      </c>
      <c r="D390" s="2">
        <v>0.89583333333333337</v>
      </c>
      <c r="E390" t="s">
        <v>28</v>
      </c>
      <c r="F390">
        <v>47</v>
      </c>
      <c r="G390">
        <v>0</v>
      </c>
      <c r="I390" t="b">
        <v>0</v>
      </c>
      <c r="M390" t="s">
        <v>27</v>
      </c>
      <c r="N390" t="s">
        <v>20</v>
      </c>
      <c r="O390" t="s">
        <v>24</v>
      </c>
      <c r="P390" s="3">
        <v>1023388</v>
      </c>
      <c r="Q390" s="3">
        <v>256742</v>
      </c>
      <c r="R390">
        <v>40.871293428999998</v>
      </c>
      <c r="S390">
        <v>-73.858488444999907</v>
      </c>
    </row>
    <row r="391" spans="1:19" x14ac:dyDescent="0.25">
      <c r="A391">
        <v>390</v>
      </c>
      <c r="B391">
        <v>192545751</v>
      </c>
      <c r="C391" s="1">
        <v>43485</v>
      </c>
      <c r="D391" s="2">
        <v>0.63194444444444442</v>
      </c>
      <c r="E391" t="s">
        <v>28</v>
      </c>
      <c r="F391">
        <v>41</v>
      </c>
      <c r="G391">
        <v>0</v>
      </c>
      <c r="I391" t="b">
        <v>0</v>
      </c>
      <c r="M391" t="s">
        <v>19</v>
      </c>
      <c r="N391" t="s">
        <v>20</v>
      </c>
      <c r="O391" t="s">
        <v>21</v>
      </c>
      <c r="P391" s="3">
        <v>1013775</v>
      </c>
      <c r="Q391" s="3">
        <v>238190</v>
      </c>
      <c r="R391">
        <v>40.820411059999998</v>
      </c>
      <c r="S391">
        <v>-73.893328241999896</v>
      </c>
    </row>
    <row r="392" spans="1:19" x14ac:dyDescent="0.25">
      <c r="A392">
        <v>391</v>
      </c>
      <c r="B392">
        <v>192545414</v>
      </c>
      <c r="C392" s="1">
        <v>43484</v>
      </c>
      <c r="D392" s="2">
        <v>0.93402777777777779</v>
      </c>
      <c r="E392" t="s">
        <v>30</v>
      </c>
      <c r="F392">
        <v>94</v>
      </c>
      <c r="G392">
        <v>2</v>
      </c>
      <c r="H392" t="s">
        <v>23</v>
      </c>
      <c r="I392" t="b">
        <v>1</v>
      </c>
      <c r="M392" t="s">
        <v>19</v>
      </c>
      <c r="N392" t="s">
        <v>20</v>
      </c>
      <c r="O392" t="s">
        <v>24</v>
      </c>
      <c r="P392" s="3">
        <v>1000940</v>
      </c>
      <c r="Q392" s="3">
        <v>201183</v>
      </c>
      <c r="R392">
        <v>40.718870066000001</v>
      </c>
      <c r="S392">
        <v>-73.939792703999899</v>
      </c>
    </row>
    <row r="393" spans="1:19" x14ac:dyDescent="0.25">
      <c r="A393">
        <v>392</v>
      </c>
      <c r="B393">
        <v>192545747</v>
      </c>
      <c r="C393" s="1">
        <v>43484</v>
      </c>
      <c r="D393" s="2">
        <v>0.8125</v>
      </c>
      <c r="E393" t="s">
        <v>22</v>
      </c>
      <c r="F393">
        <v>23</v>
      </c>
      <c r="G393">
        <v>0</v>
      </c>
      <c r="I393" t="b">
        <v>0</v>
      </c>
      <c r="M393" t="s">
        <v>35</v>
      </c>
      <c r="N393" t="s">
        <v>20</v>
      </c>
      <c r="O393" t="s">
        <v>21</v>
      </c>
      <c r="P393" s="3">
        <v>998811</v>
      </c>
      <c r="Q393" s="3">
        <v>229459</v>
      </c>
      <c r="R393">
        <v>40.796484221</v>
      </c>
      <c r="S393">
        <v>-73.947411779999896</v>
      </c>
    </row>
    <row r="394" spans="1:19" x14ac:dyDescent="0.25">
      <c r="A394">
        <v>393</v>
      </c>
      <c r="B394">
        <v>192545750</v>
      </c>
      <c r="C394" s="1">
        <v>43484</v>
      </c>
      <c r="D394" s="2">
        <v>0.60833333333333328</v>
      </c>
      <c r="E394" t="s">
        <v>28</v>
      </c>
      <c r="F394">
        <v>43</v>
      </c>
      <c r="G394">
        <v>0</v>
      </c>
      <c r="I394" t="b">
        <v>0</v>
      </c>
      <c r="M394" t="s">
        <v>19</v>
      </c>
      <c r="N394" t="s">
        <v>20</v>
      </c>
      <c r="O394" t="s">
        <v>24</v>
      </c>
      <c r="P394" s="3">
        <v>1017982</v>
      </c>
      <c r="Q394" s="3">
        <v>240268</v>
      </c>
      <c r="R394">
        <v>40.826099513999999</v>
      </c>
      <c r="S394">
        <v>-73.878118010999899</v>
      </c>
    </row>
    <row r="395" spans="1:19" x14ac:dyDescent="0.25">
      <c r="A395">
        <v>394</v>
      </c>
      <c r="B395">
        <v>192545749</v>
      </c>
      <c r="C395" s="1">
        <v>43484</v>
      </c>
      <c r="D395" s="2">
        <v>0.16666666666666666</v>
      </c>
      <c r="E395" t="s">
        <v>18</v>
      </c>
      <c r="F395">
        <v>109</v>
      </c>
      <c r="G395">
        <v>0</v>
      </c>
      <c r="I395" t="b">
        <v>0</v>
      </c>
      <c r="M395" t="s">
        <v>19</v>
      </c>
      <c r="N395" t="s">
        <v>20</v>
      </c>
      <c r="O395" t="s">
        <v>24</v>
      </c>
      <c r="P395" s="3">
        <v>1030092</v>
      </c>
      <c r="Q395" s="3">
        <v>220250</v>
      </c>
      <c r="R395">
        <v>40.771101096999999</v>
      </c>
      <c r="S395">
        <v>-73.834497835999898</v>
      </c>
    </row>
    <row r="396" spans="1:19" x14ac:dyDescent="0.25">
      <c r="A396">
        <v>395</v>
      </c>
      <c r="B396">
        <v>192545749</v>
      </c>
      <c r="C396" s="1">
        <v>43484</v>
      </c>
      <c r="D396" s="2">
        <v>0.16666666666666666</v>
      </c>
      <c r="E396" t="s">
        <v>18</v>
      </c>
      <c r="F396">
        <v>109</v>
      </c>
      <c r="G396">
        <v>0</v>
      </c>
      <c r="I396" t="b">
        <v>1</v>
      </c>
      <c r="M396" t="s">
        <v>19</v>
      </c>
      <c r="N396" t="s">
        <v>20</v>
      </c>
      <c r="O396" t="s">
        <v>24</v>
      </c>
      <c r="P396" s="3">
        <v>1030092</v>
      </c>
      <c r="Q396" s="3">
        <v>220250</v>
      </c>
      <c r="R396">
        <v>40.771101096999999</v>
      </c>
      <c r="S396">
        <v>-73.834497835999898</v>
      </c>
    </row>
    <row r="397" spans="1:19" x14ac:dyDescent="0.25">
      <c r="A397">
        <v>396</v>
      </c>
      <c r="B397">
        <v>192545748</v>
      </c>
      <c r="C397" s="1">
        <v>43484</v>
      </c>
      <c r="D397" s="2">
        <v>2.9861111111111113E-2</v>
      </c>
      <c r="E397" t="s">
        <v>22</v>
      </c>
      <c r="F397">
        <v>32</v>
      </c>
      <c r="G397">
        <v>2</v>
      </c>
      <c r="H397" t="s">
        <v>23</v>
      </c>
      <c r="I397" t="b">
        <v>1</v>
      </c>
      <c r="M397" t="s">
        <v>19</v>
      </c>
      <c r="N397" t="s">
        <v>20</v>
      </c>
      <c r="O397" t="s">
        <v>24</v>
      </c>
      <c r="P397" s="3">
        <v>1000001</v>
      </c>
      <c r="Q397" s="3">
        <v>238478</v>
      </c>
      <c r="R397">
        <v>40.821236835999997</v>
      </c>
      <c r="S397">
        <v>-73.943092721999903</v>
      </c>
    </row>
    <row r="398" spans="1:19" x14ac:dyDescent="0.25">
      <c r="A398">
        <v>397</v>
      </c>
      <c r="B398">
        <v>192545746</v>
      </c>
      <c r="C398" s="1">
        <v>43483</v>
      </c>
      <c r="D398" s="2">
        <v>0.77222222222222225</v>
      </c>
      <c r="E398" t="s">
        <v>28</v>
      </c>
      <c r="F398">
        <v>40</v>
      </c>
      <c r="G398">
        <v>0</v>
      </c>
      <c r="I398" t="b">
        <v>0</v>
      </c>
      <c r="M398" t="s">
        <v>31</v>
      </c>
      <c r="N398" t="s">
        <v>20</v>
      </c>
      <c r="O398" t="s">
        <v>36</v>
      </c>
      <c r="P398" s="3">
        <v>1006920</v>
      </c>
      <c r="Q398" s="3">
        <v>235434</v>
      </c>
      <c r="R398">
        <v>40.812866866</v>
      </c>
      <c r="S398">
        <v>-73.918104506999896</v>
      </c>
    </row>
    <row r="399" spans="1:19" x14ac:dyDescent="0.25">
      <c r="A399">
        <v>398</v>
      </c>
      <c r="B399">
        <v>192440376</v>
      </c>
      <c r="C399" s="1">
        <v>43482</v>
      </c>
      <c r="D399" s="2">
        <v>0.55555555555555558</v>
      </c>
      <c r="E399" t="s">
        <v>30</v>
      </c>
      <c r="F399">
        <v>79</v>
      </c>
      <c r="G399">
        <v>2</v>
      </c>
      <c r="H399" t="s">
        <v>23</v>
      </c>
      <c r="I399" t="b">
        <v>1</v>
      </c>
      <c r="M399" t="s">
        <v>19</v>
      </c>
      <c r="N399" t="s">
        <v>20</v>
      </c>
      <c r="O399" t="s">
        <v>21</v>
      </c>
      <c r="P399" s="3">
        <v>995728</v>
      </c>
      <c r="Q399" s="3">
        <v>190315</v>
      </c>
      <c r="R399">
        <v>40.689048255000003</v>
      </c>
      <c r="S399">
        <v>-73.958613377999896</v>
      </c>
    </row>
    <row r="400" spans="1:19" x14ac:dyDescent="0.25">
      <c r="A400">
        <v>399</v>
      </c>
      <c r="B400">
        <v>192455949</v>
      </c>
      <c r="C400" s="1">
        <v>43482</v>
      </c>
      <c r="D400" s="2">
        <v>0.5541666666666667</v>
      </c>
      <c r="E400" t="s">
        <v>28</v>
      </c>
      <c r="F400">
        <v>46</v>
      </c>
      <c r="G400">
        <v>2</v>
      </c>
      <c r="I400" t="b">
        <v>0</v>
      </c>
      <c r="J400" t="s">
        <v>19</v>
      </c>
      <c r="K400" t="s">
        <v>20</v>
      </c>
      <c r="L400" t="s">
        <v>21</v>
      </c>
      <c r="M400" t="s">
        <v>35</v>
      </c>
      <c r="N400" t="s">
        <v>20</v>
      </c>
      <c r="O400" t="s">
        <v>21</v>
      </c>
      <c r="P400" s="3">
        <v>1012007</v>
      </c>
      <c r="Q400" s="3">
        <v>250172</v>
      </c>
      <c r="R400">
        <v>40.853303895000003</v>
      </c>
      <c r="S400">
        <v>-73.899666399999902</v>
      </c>
    </row>
    <row r="401" spans="1:19" x14ac:dyDescent="0.25">
      <c r="A401">
        <v>400</v>
      </c>
      <c r="B401">
        <v>192301916</v>
      </c>
      <c r="C401" s="1">
        <v>43479</v>
      </c>
      <c r="D401" s="2">
        <v>0.71527777777777779</v>
      </c>
      <c r="E401" t="s">
        <v>30</v>
      </c>
      <c r="F401">
        <v>75</v>
      </c>
      <c r="G401">
        <v>0</v>
      </c>
      <c r="I401" t="b">
        <v>0</v>
      </c>
      <c r="J401" t="s">
        <v>27</v>
      </c>
      <c r="K401" t="s">
        <v>20</v>
      </c>
      <c r="L401" t="s">
        <v>24</v>
      </c>
      <c r="M401" t="s">
        <v>27</v>
      </c>
      <c r="N401" t="s">
        <v>20</v>
      </c>
      <c r="O401" t="s">
        <v>24</v>
      </c>
      <c r="P401" s="3">
        <v>1017640</v>
      </c>
      <c r="Q401" s="3">
        <v>182557</v>
      </c>
      <c r="R401">
        <v>40.667698778999998</v>
      </c>
      <c r="S401">
        <v>-73.879640264999907</v>
      </c>
    </row>
    <row r="402" spans="1:19" x14ac:dyDescent="0.25">
      <c r="A402">
        <v>401</v>
      </c>
      <c r="B402">
        <v>192301916</v>
      </c>
      <c r="C402" s="1">
        <v>43479</v>
      </c>
      <c r="D402" s="2">
        <v>0.71527777777777779</v>
      </c>
      <c r="E402" t="s">
        <v>30</v>
      </c>
      <c r="F402">
        <v>75</v>
      </c>
      <c r="G402">
        <v>0</v>
      </c>
      <c r="I402" t="b">
        <v>0</v>
      </c>
      <c r="J402" t="s">
        <v>19</v>
      </c>
      <c r="K402" t="s">
        <v>20</v>
      </c>
      <c r="L402" t="s">
        <v>24</v>
      </c>
      <c r="M402" t="s">
        <v>27</v>
      </c>
      <c r="N402" t="s">
        <v>20</v>
      </c>
      <c r="O402" t="s">
        <v>24</v>
      </c>
      <c r="P402" s="3">
        <v>1017640</v>
      </c>
      <c r="Q402" s="3">
        <v>182557</v>
      </c>
      <c r="R402">
        <v>40.667698778999998</v>
      </c>
      <c r="S402">
        <v>-73.879640264999907</v>
      </c>
    </row>
    <row r="403" spans="1:19" x14ac:dyDescent="0.25">
      <c r="A403">
        <v>402</v>
      </c>
      <c r="B403">
        <v>192301917</v>
      </c>
      <c r="C403" s="1">
        <v>43479</v>
      </c>
      <c r="D403" s="2">
        <v>0.49652777777777773</v>
      </c>
      <c r="E403" t="s">
        <v>30</v>
      </c>
      <c r="F403">
        <v>75</v>
      </c>
      <c r="G403">
        <v>0</v>
      </c>
      <c r="H403" t="s">
        <v>33</v>
      </c>
      <c r="I403" t="b">
        <v>0</v>
      </c>
      <c r="J403" t="s">
        <v>31</v>
      </c>
      <c r="K403" t="s">
        <v>25</v>
      </c>
      <c r="L403" t="s">
        <v>24</v>
      </c>
      <c r="M403" t="s">
        <v>19</v>
      </c>
      <c r="N403" t="s">
        <v>20</v>
      </c>
      <c r="O403" t="s">
        <v>24</v>
      </c>
      <c r="P403" s="3">
        <v>1015806</v>
      </c>
      <c r="Q403" s="3">
        <v>183889</v>
      </c>
      <c r="R403">
        <v>40.671361545000003</v>
      </c>
      <c r="S403">
        <v>-73.886245056999897</v>
      </c>
    </row>
    <row r="404" spans="1:19" x14ac:dyDescent="0.25">
      <c r="A404">
        <v>403</v>
      </c>
      <c r="B404">
        <v>192301917</v>
      </c>
      <c r="C404" s="1">
        <v>43479</v>
      </c>
      <c r="D404" s="2">
        <v>0.49652777777777773</v>
      </c>
      <c r="E404" t="s">
        <v>30</v>
      </c>
      <c r="F404">
        <v>75</v>
      </c>
      <c r="G404">
        <v>0</v>
      </c>
      <c r="H404" t="s">
        <v>33</v>
      </c>
      <c r="I404" t="b">
        <v>0</v>
      </c>
      <c r="J404" t="s">
        <v>19</v>
      </c>
      <c r="K404" t="s">
        <v>20</v>
      </c>
      <c r="L404" t="s">
        <v>24</v>
      </c>
      <c r="M404" t="s">
        <v>19</v>
      </c>
      <c r="N404" t="s">
        <v>20</v>
      </c>
      <c r="O404" t="s">
        <v>24</v>
      </c>
      <c r="P404" s="3">
        <v>1015806</v>
      </c>
      <c r="Q404" s="3">
        <v>183889</v>
      </c>
      <c r="R404">
        <v>40.671361545000003</v>
      </c>
      <c r="S404">
        <v>-73.886245056999897</v>
      </c>
    </row>
    <row r="405" spans="1:19" x14ac:dyDescent="0.25">
      <c r="A405">
        <v>404</v>
      </c>
      <c r="B405">
        <v>192258908</v>
      </c>
      <c r="C405" s="1">
        <v>43478</v>
      </c>
      <c r="D405" s="2">
        <v>0.9243055555555556</v>
      </c>
      <c r="E405" t="s">
        <v>18</v>
      </c>
      <c r="F405">
        <v>113</v>
      </c>
      <c r="G405">
        <v>0</v>
      </c>
      <c r="I405" t="b">
        <v>0</v>
      </c>
      <c r="M405" t="s">
        <v>19</v>
      </c>
      <c r="N405" t="s">
        <v>20</v>
      </c>
      <c r="O405" t="s">
        <v>24</v>
      </c>
      <c r="P405" s="3">
        <v>1051144</v>
      </c>
      <c r="Q405" s="3">
        <v>193463</v>
      </c>
      <c r="R405">
        <v>40.697443411000002</v>
      </c>
      <c r="S405">
        <v>-73.758760342999906</v>
      </c>
    </row>
    <row r="406" spans="1:19" x14ac:dyDescent="0.25">
      <c r="A406">
        <v>405</v>
      </c>
      <c r="B406">
        <v>192258908</v>
      </c>
      <c r="C406" s="1">
        <v>43478</v>
      </c>
      <c r="D406" s="2">
        <v>0.9243055555555556</v>
      </c>
      <c r="E406" t="s">
        <v>18</v>
      </c>
      <c r="F406">
        <v>113</v>
      </c>
      <c r="G406">
        <v>0</v>
      </c>
      <c r="I406" t="b">
        <v>1</v>
      </c>
      <c r="M406" t="s">
        <v>19</v>
      </c>
      <c r="N406" t="s">
        <v>20</v>
      </c>
      <c r="O406" t="s">
        <v>24</v>
      </c>
      <c r="P406" s="3">
        <v>1051144</v>
      </c>
      <c r="Q406" s="3">
        <v>193463</v>
      </c>
      <c r="R406">
        <v>40.697443411000002</v>
      </c>
      <c r="S406">
        <v>-73.758760342999906</v>
      </c>
    </row>
    <row r="407" spans="1:19" x14ac:dyDescent="0.25">
      <c r="A407">
        <v>406</v>
      </c>
      <c r="B407">
        <v>192259536</v>
      </c>
      <c r="C407" s="1">
        <v>43478</v>
      </c>
      <c r="D407" s="2">
        <v>0.82986111111111116</v>
      </c>
      <c r="E407" t="s">
        <v>22</v>
      </c>
      <c r="F407">
        <v>32</v>
      </c>
      <c r="G407">
        <v>0</v>
      </c>
      <c r="I407" t="b">
        <v>0</v>
      </c>
      <c r="M407" t="s">
        <v>31</v>
      </c>
      <c r="N407" t="s">
        <v>20</v>
      </c>
      <c r="O407" t="s">
        <v>24</v>
      </c>
      <c r="P407" s="3">
        <v>1000486</v>
      </c>
      <c r="Q407" s="3">
        <v>235640</v>
      </c>
      <c r="R407">
        <v>40.813446444999997</v>
      </c>
      <c r="S407">
        <v>-73.941347270999898</v>
      </c>
    </row>
    <row r="408" spans="1:19" x14ac:dyDescent="0.25">
      <c r="A408">
        <v>407</v>
      </c>
      <c r="B408">
        <v>192258906</v>
      </c>
      <c r="C408" s="1">
        <v>43478</v>
      </c>
      <c r="D408" s="2">
        <v>0.56597222222222221</v>
      </c>
      <c r="E408" t="s">
        <v>30</v>
      </c>
      <c r="F408">
        <v>77</v>
      </c>
      <c r="G408">
        <v>2</v>
      </c>
      <c r="H408" t="s">
        <v>23</v>
      </c>
      <c r="I408" t="b">
        <v>1</v>
      </c>
      <c r="M408" t="s">
        <v>19</v>
      </c>
      <c r="N408" t="s">
        <v>20</v>
      </c>
      <c r="O408" t="s">
        <v>24</v>
      </c>
      <c r="P408" s="3">
        <v>1004594</v>
      </c>
      <c r="Q408" s="3">
        <v>185427</v>
      </c>
      <c r="R408">
        <v>40.675615872000002</v>
      </c>
      <c r="S408">
        <v>-73.926658586999906</v>
      </c>
    </row>
    <row r="409" spans="1:19" x14ac:dyDescent="0.25">
      <c r="A409">
        <v>408</v>
      </c>
      <c r="B409">
        <v>192259533</v>
      </c>
      <c r="C409" s="1">
        <v>43478</v>
      </c>
      <c r="D409" s="2">
        <v>0.25</v>
      </c>
      <c r="E409" t="s">
        <v>30</v>
      </c>
      <c r="F409">
        <v>70</v>
      </c>
      <c r="G409">
        <v>0</v>
      </c>
      <c r="I409" t="b">
        <v>0</v>
      </c>
      <c r="M409" t="s">
        <v>19</v>
      </c>
      <c r="N409" t="s">
        <v>20</v>
      </c>
      <c r="O409" t="s">
        <v>24</v>
      </c>
      <c r="P409" s="3">
        <v>996079</v>
      </c>
      <c r="Q409" s="3">
        <v>174395</v>
      </c>
      <c r="R409">
        <v>40.645350934</v>
      </c>
      <c r="S409">
        <v>-73.9573756529999</v>
      </c>
    </row>
    <row r="410" spans="1:19" x14ac:dyDescent="0.25">
      <c r="A410">
        <v>409</v>
      </c>
      <c r="B410">
        <v>192258907</v>
      </c>
      <c r="C410" s="1">
        <v>43478</v>
      </c>
      <c r="D410" s="2">
        <v>0.16666666666666666</v>
      </c>
      <c r="E410" t="s">
        <v>30</v>
      </c>
      <c r="F410">
        <v>79</v>
      </c>
      <c r="G410">
        <v>0</v>
      </c>
      <c r="I410" t="b">
        <v>0</v>
      </c>
      <c r="M410" t="s">
        <v>19</v>
      </c>
      <c r="N410" t="s">
        <v>20</v>
      </c>
      <c r="O410" t="s">
        <v>24</v>
      </c>
      <c r="P410" s="3">
        <v>998234</v>
      </c>
      <c r="Q410" s="3">
        <v>186890</v>
      </c>
      <c r="R410">
        <v>40.679643806999998</v>
      </c>
      <c r="S410">
        <v>-73.949584201999897</v>
      </c>
    </row>
    <row r="411" spans="1:19" x14ac:dyDescent="0.25">
      <c r="A411">
        <v>410</v>
      </c>
      <c r="B411">
        <v>192259535</v>
      </c>
      <c r="C411" s="1">
        <v>43477</v>
      </c>
      <c r="D411" s="2">
        <v>0.24097222222222223</v>
      </c>
      <c r="E411" t="s">
        <v>18</v>
      </c>
      <c r="F411">
        <v>109</v>
      </c>
      <c r="G411">
        <v>0</v>
      </c>
      <c r="H411" t="s">
        <v>33</v>
      </c>
      <c r="I411" t="b">
        <v>0</v>
      </c>
      <c r="J411" t="s">
        <v>27</v>
      </c>
      <c r="K411" t="s">
        <v>20</v>
      </c>
      <c r="L411" t="s">
        <v>32</v>
      </c>
      <c r="M411" t="s">
        <v>27</v>
      </c>
      <c r="N411" t="s">
        <v>25</v>
      </c>
      <c r="O411" t="s">
        <v>36</v>
      </c>
      <c r="P411" s="3">
        <v>1038778</v>
      </c>
      <c r="Q411" s="3">
        <v>216009</v>
      </c>
      <c r="R411">
        <v>40.759411366000002</v>
      </c>
      <c r="S411">
        <v>-73.803173224999895</v>
      </c>
    </row>
    <row r="412" spans="1:19" x14ac:dyDescent="0.25">
      <c r="A412">
        <v>411</v>
      </c>
      <c r="B412">
        <v>192259537</v>
      </c>
      <c r="C412" s="1">
        <v>43477</v>
      </c>
      <c r="D412" s="2">
        <v>0.22500000000000001</v>
      </c>
      <c r="E412" t="s">
        <v>30</v>
      </c>
      <c r="F412">
        <v>79</v>
      </c>
      <c r="G412">
        <v>0</v>
      </c>
      <c r="I412" t="b">
        <v>0</v>
      </c>
      <c r="M412" t="s">
        <v>19</v>
      </c>
      <c r="N412" t="s">
        <v>25</v>
      </c>
      <c r="O412" t="s">
        <v>24</v>
      </c>
      <c r="P412" s="3">
        <v>1001291</v>
      </c>
      <c r="Q412" s="3">
        <v>186474</v>
      </c>
      <c r="R412">
        <v>40.678496625000001</v>
      </c>
      <c r="S412">
        <v>-73.9385636949999</v>
      </c>
    </row>
    <row r="413" spans="1:19" x14ac:dyDescent="0.25">
      <c r="A413">
        <v>412</v>
      </c>
      <c r="B413">
        <v>192259534</v>
      </c>
      <c r="C413" s="1">
        <v>43476</v>
      </c>
      <c r="D413" s="2">
        <v>0.63541666666666663</v>
      </c>
      <c r="E413" t="s">
        <v>28</v>
      </c>
      <c r="F413">
        <v>46</v>
      </c>
      <c r="G413">
        <v>0</v>
      </c>
      <c r="H413" t="s">
        <v>29</v>
      </c>
      <c r="I413" t="b">
        <v>0</v>
      </c>
      <c r="M413" t="s">
        <v>27</v>
      </c>
      <c r="N413" t="s">
        <v>20</v>
      </c>
      <c r="O413" t="s">
        <v>21</v>
      </c>
      <c r="P413" s="3">
        <v>1009356</v>
      </c>
      <c r="Q413" s="3">
        <v>247701</v>
      </c>
      <c r="R413">
        <v>40.846529670000002</v>
      </c>
      <c r="S413">
        <v>-73.909258388999902</v>
      </c>
    </row>
    <row r="414" spans="1:19" x14ac:dyDescent="0.25">
      <c r="A414">
        <v>413</v>
      </c>
      <c r="B414">
        <v>192159800</v>
      </c>
      <c r="C414" s="1">
        <v>43476</v>
      </c>
      <c r="D414" s="2">
        <v>6.25E-2</v>
      </c>
      <c r="E414" t="s">
        <v>30</v>
      </c>
      <c r="F414">
        <v>69</v>
      </c>
      <c r="G414">
        <v>2</v>
      </c>
      <c r="H414" t="s">
        <v>23</v>
      </c>
      <c r="I414" t="b">
        <v>0</v>
      </c>
      <c r="M414" t="s">
        <v>19</v>
      </c>
      <c r="N414" t="s">
        <v>20</v>
      </c>
      <c r="O414" t="s">
        <v>24</v>
      </c>
      <c r="P414" s="3">
        <v>1012853</v>
      </c>
      <c r="Q414" s="3">
        <v>176538</v>
      </c>
      <c r="R414">
        <v>40.651194715000003</v>
      </c>
      <c r="S414">
        <v>-73.896921513999899</v>
      </c>
    </row>
    <row r="415" spans="1:19" x14ac:dyDescent="0.25">
      <c r="A415">
        <v>414</v>
      </c>
      <c r="B415">
        <v>192059857</v>
      </c>
      <c r="C415" s="1">
        <v>43474</v>
      </c>
      <c r="D415" s="2">
        <v>0.23819444444444446</v>
      </c>
      <c r="E415" t="s">
        <v>28</v>
      </c>
      <c r="F415">
        <v>47</v>
      </c>
      <c r="G415">
        <v>0</v>
      </c>
      <c r="I415" t="b">
        <v>1</v>
      </c>
      <c r="J415" t="s">
        <v>19</v>
      </c>
      <c r="K415" t="s">
        <v>20</v>
      </c>
      <c r="L415" t="s">
        <v>24</v>
      </c>
      <c r="M415" t="s">
        <v>19</v>
      </c>
      <c r="N415" t="s">
        <v>20</v>
      </c>
      <c r="O415" t="s">
        <v>24</v>
      </c>
      <c r="P415" s="3">
        <v>1024819</v>
      </c>
      <c r="Q415" s="3">
        <v>260118</v>
      </c>
      <c r="R415">
        <v>40.880553036000002</v>
      </c>
      <c r="S415">
        <v>-73.853293881999903</v>
      </c>
    </row>
    <row r="416" spans="1:19" x14ac:dyDescent="0.25">
      <c r="A416">
        <v>415</v>
      </c>
      <c r="B416">
        <v>192049864</v>
      </c>
      <c r="C416" s="1">
        <v>43473</v>
      </c>
      <c r="D416" s="2">
        <v>0.4604166666666667</v>
      </c>
      <c r="E416" t="s">
        <v>30</v>
      </c>
      <c r="F416">
        <v>73</v>
      </c>
      <c r="G416">
        <v>0</v>
      </c>
      <c r="I416" t="b">
        <v>0</v>
      </c>
      <c r="M416" t="s">
        <v>19</v>
      </c>
      <c r="N416" t="s">
        <v>20</v>
      </c>
      <c r="O416" t="s">
        <v>24</v>
      </c>
      <c r="P416" s="3">
        <v>1006411</v>
      </c>
      <c r="Q416" s="3">
        <v>182794</v>
      </c>
      <c r="R416">
        <v>40.668384517</v>
      </c>
      <c r="S416">
        <v>-73.9201167169999</v>
      </c>
    </row>
    <row r="417" spans="1:19" x14ac:dyDescent="0.25">
      <c r="A417">
        <v>416</v>
      </c>
      <c r="B417">
        <v>191997175</v>
      </c>
      <c r="C417" s="1">
        <v>43473</v>
      </c>
      <c r="D417" s="2">
        <v>2.2222222222222223E-2</v>
      </c>
      <c r="E417" t="s">
        <v>28</v>
      </c>
      <c r="F417">
        <v>42</v>
      </c>
      <c r="G417">
        <v>0</v>
      </c>
      <c r="I417" t="b">
        <v>0</v>
      </c>
      <c r="J417" t="s">
        <v>27</v>
      </c>
      <c r="K417" t="s">
        <v>20</v>
      </c>
      <c r="L417" t="s">
        <v>24</v>
      </c>
      <c r="M417" t="s">
        <v>27</v>
      </c>
      <c r="N417" t="s">
        <v>20</v>
      </c>
      <c r="O417" t="s">
        <v>21</v>
      </c>
      <c r="P417" s="3">
        <v>1010106</v>
      </c>
      <c r="Q417" s="3">
        <v>241483</v>
      </c>
      <c r="R417">
        <v>40.829460906000001</v>
      </c>
      <c r="S417">
        <v>-73.906571561999897</v>
      </c>
    </row>
    <row r="418" spans="1:19" x14ac:dyDescent="0.25">
      <c r="A418">
        <v>417</v>
      </c>
      <c r="B418">
        <v>191997175</v>
      </c>
      <c r="C418" s="1">
        <v>43473</v>
      </c>
      <c r="D418" s="2">
        <v>2.2222222222222223E-2</v>
      </c>
      <c r="E418" t="s">
        <v>28</v>
      </c>
      <c r="F418">
        <v>42</v>
      </c>
      <c r="G418">
        <v>0</v>
      </c>
      <c r="I418" t="b">
        <v>0</v>
      </c>
      <c r="J418" t="s">
        <v>27</v>
      </c>
      <c r="K418" t="s">
        <v>20</v>
      </c>
      <c r="L418" t="s">
        <v>21</v>
      </c>
      <c r="M418" t="s">
        <v>27</v>
      </c>
      <c r="N418" t="s">
        <v>20</v>
      </c>
      <c r="O418" t="s">
        <v>21</v>
      </c>
      <c r="P418" s="3">
        <v>1010106</v>
      </c>
      <c r="Q418" s="3">
        <v>241483</v>
      </c>
      <c r="R418">
        <v>40.829460906000001</v>
      </c>
      <c r="S418">
        <v>-73.906571561999897</v>
      </c>
    </row>
    <row r="419" spans="1:19" x14ac:dyDescent="0.25">
      <c r="A419">
        <v>418</v>
      </c>
      <c r="B419">
        <v>193118595</v>
      </c>
      <c r="C419" s="1">
        <v>43472</v>
      </c>
      <c r="D419" s="2">
        <v>0.8125</v>
      </c>
      <c r="E419" t="s">
        <v>18</v>
      </c>
      <c r="F419">
        <v>107</v>
      </c>
      <c r="G419">
        <v>0</v>
      </c>
      <c r="I419" t="b">
        <v>0</v>
      </c>
      <c r="M419" t="s">
        <v>19</v>
      </c>
      <c r="N419" t="s">
        <v>20</v>
      </c>
      <c r="O419" t="s">
        <v>24</v>
      </c>
      <c r="P419" s="3">
        <v>1034880</v>
      </c>
      <c r="Q419" s="3">
        <v>204404</v>
      </c>
      <c r="R419">
        <v>40.727581782999998</v>
      </c>
      <c r="S419">
        <v>-73.817331038999896</v>
      </c>
    </row>
    <row r="420" spans="1:19" x14ac:dyDescent="0.25">
      <c r="A420">
        <v>419</v>
      </c>
      <c r="B420">
        <v>191995443</v>
      </c>
      <c r="C420" s="1">
        <v>43472</v>
      </c>
      <c r="D420" s="2">
        <v>0.80486111111111114</v>
      </c>
      <c r="E420" t="s">
        <v>28</v>
      </c>
      <c r="F420">
        <v>48</v>
      </c>
      <c r="G420">
        <v>2</v>
      </c>
      <c r="H420" t="s">
        <v>23</v>
      </c>
      <c r="I420" t="b">
        <v>1</v>
      </c>
      <c r="J420" t="s">
        <v>19</v>
      </c>
      <c r="K420" t="s">
        <v>20</v>
      </c>
      <c r="L420" t="s">
        <v>24</v>
      </c>
      <c r="M420" t="s">
        <v>19</v>
      </c>
      <c r="N420" t="s">
        <v>20</v>
      </c>
      <c r="O420" t="s">
        <v>24</v>
      </c>
      <c r="P420" s="3">
        <v>1017483</v>
      </c>
      <c r="Q420" s="3">
        <v>245763</v>
      </c>
      <c r="R420">
        <v>40.841183585000003</v>
      </c>
      <c r="S420">
        <v>-73.879893815999907</v>
      </c>
    </row>
    <row r="421" spans="1:19" x14ac:dyDescent="0.25">
      <c r="A421">
        <v>420</v>
      </c>
      <c r="B421">
        <v>191951586</v>
      </c>
      <c r="C421" s="1">
        <v>43471</v>
      </c>
      <c r="D421" s="2">
        <v>0.98333333333333339</v>
      </c>
      <c r="E421" t="s">
        <v>30</v>
      </c>
      <c r="F421">
        <v>60</v>
      </c>
      <c r="G421">
        <v>2</v>
      </c>
      <c r="H421" t="s">
        <v>23</v>
      </c>
      <c r="I421" t="b">
        <v>0</v>
      </c>
      <c r="M421" t="s">
        <v>19</v>
      </c>
      <c r="N421" t="s">
        <v>20</v>
      </c>
      <c r="O421" t="s">
        <v>24</v>
      </c>
      <c r="P421" s="3">
        <v>986481</v>
      </c>
      <c r="Q421" s="3">
        <v>148626</v>
      </c>
      <c r="R421">
        <v>40.574627929000002</v>
      </c>
      <c r="S421">
        <v>-73.991970543999898</v>
      </c>
    </row>
    <row r="422" spans="1:19" x14ac:dyDescent="0.25">
      <c r="A422">
        <v>421</v>
      </c>
      <c r="B422">
        <v>191951588</v>
      </c>
      <c r="C422" s="1">
        <v>43471</v>
      </c>
      <c r="D422" s="2">
        <v>0.125</v>
      </c>
      <c r="E422" t="s">
        <v>28</v>
      </c>
      <c r="F422">
        <v>43</v>
      </c>
      <c r="G422">
        <v>2</v>
      </c>
      <c r="H422" t="s">
        <v>23</v>
      </c>
      <c r="I422" t="b">
        <v>1</v>
      </c>
      <c r="M422" t="s">
        <v>19</v>
      </c>
      <c r="N422" t="s">
        <v>20</v>
      </c>
      <c r="O422" t="s">
        <v>21</v>
      </c>
      <c r="P422" s="3">
        <v>1021283</v>
      </c>
      <c r="Q422" s="3">
        <v>238581</v>
      </c>
      <c r="R422">
        <v>40.821455958000001</v>
      </c>
      <c r="S422">
        <v>-73.866199873999904</v>
      </c>
    </row>
    <row r="423" spans="1:19" x14ac:dyDescent="0.25">
      <c r="A423">
        <v>422</v>
      </c>
      <c r="B423">
        <v>191949900</v>
      </c>
      <c r="C423" s="1">
        <v>43471</v>
      </c>
      <c r="D423" s="2">
        <v>0.11527777777777777</v>
      </c>
      <c r="E423" t="s">
        <v>28</v>
      </c>
      <c r="F423">
        <v>41</v>
      </c>
      <c r="G423">
        <v>0</v>
      </c>
      <c r="I423" t="b">
        <v>0</v>
      </c>
      <c r="M423" t="s">
        <v>31</v>
      </c>
      <c r="N423" t="s">
        <v>20</v>
      </c>
      <c r="O423" t="s">
        <v>36</v>
      </c>
      <c r="P423" s="3">
        <v>1013902</v>
      </c>
      <c r="Q423" s="3">
        <v>238673</v>
      </c>
      <c r="R423">
        <v>40.821736332</v>
      </c>
      <c r="S423">
        <v>-73.892867259999903</v>
      </c>
    </row>
    <row r="424" spans="1:19" x14ac:dyDescent="0.25">
      <c r="A424">
        <v>423</v>
      </c>
      <c r="B424">
        <v>191951587</v>
      </c>
      <c r="C424" s="1">
        <v>43470</v>
      </c>
      <c r="D424" s="2">
        <v>0.66666666666666663</v>
      </c>
      <c r="E424" t="s">
        <v>18</v>
      </c>
      <c r="F424">
        <v>114</v>
      </c>
      <c r="G424">
        <v>2</v>
      </c>
      <c r="H424" t="s">
        <v>23</v>
      </c>
      <c r="I424" t="b">
        <v>0</v>
      </c>
      <c r="M424" t="s">
        <v>27</v>
      </c>
      <c r="N424" t="s">
        <v>20</v>
      </c>
      <c r="O424" t="s">
        <v>24</v>
      </c>
      <c r="P424" s="3">
        <v>1002652</v>
      </c>
      <c r="Q424" s="3">
        <v>215969</v>
      </c>
      <c r="R424">
        <v>40.759450567000002</v>
      </c>
      <c r="S424">
        <v>-73.933576266000003</v>
      </c>
    </row>
    <row r="425" spans="1:19" x14ac:dyDescent="0.25">
      <c r="A425">
        <v>424</v>
      </c>
      <c r="B425">
        <v>191949902</v>
      </c>
      <c r="C425" s="1">
        <v>43470</v>
      </c>
      <c r="D425" s="2">
        <v>7.6388888888888895E-2</v>
      </c>
      <c r="E425" t="s">
        <v>28</v>
      </c>
      <c r="F425">
        <v>43</v>
      </c>
      <c r="G425">
        <v>0</v>
      </c>
      <c r="I425" t="b">
        <v>0</v>
      </c>
      <c r="M425" t="s">
        <v>31</v>
      </c>
      <c r="N425" t="s">
        <v>20</v>
      </c>
      <c r="O425" t="s">
        <v>24</v>
      </c>
      <c r="P425" s="3">
        <v>1025519</v>
      </c>
      <c r="Q425" s="3">
        <v>242145</v>
      </c>
      <c r="R425">
        <v>40.831219337</v>
      </c>
      <c r="S425">
        <v>-73.850873157999899</v>
      </c>
    </row>
    <row r="426" spans="1:19" x14ac:dyDescent="0.25">
      <c r="A426">
        <v>425</v>
      </c>
      <c r="B426">
        <v>191951589</v>
      </c>
      <c r="C426" s="1">
        <v>43470</v>
      </c>
      <c r="D426" s="2">
        <v>2.9166666666666664E-2</v>
      </c>
      <c r="E426" t="s">
        <v>26</v>
      </c>
      <c r="F426">
        <v>120</v>
      </c>
      <c r="G426">
        <v>0</v>
      </c>
      <c r="I426" t="b">
        <v>0</v>
      </c>
      <c r="M426" t="s">
        <v>35</v>
      </c>
      <c r="N426" t="s">
        <v>20</v>
      </c>
      <c r="O426" t="s">
        <v>36</v>
      </c>
      <c r="P426" s="3">
        <v>951319</v>
      </c>
      <c r="Q426" s="3">
        <v>171306</v>
      </c>
      <c r="R426">
        <v>40.636818967000004</v>
      </c>
      <c r="S426">
        <v>-74.118653126999902</v>
      </c>
    </row>
    <row r="427" spans="1:19" x14ac:dyDescent="0.25">
      <c r="A427">
        <v>426</v>
      </c>
      <c r="B427">
        <v>191949899</v>
      </c>
      <c r="C427" s="1">
        <v>43469</v>
      </c>
      <c r="D427" s="2">
        <v>0.65902777777777777</v>
      </c>
      <c r="E427" t="s">
        <v>30</v>
      </c>
      <c r="F427">
        <v>61</v>
      </c>
      <c r="G427">
        <v>2</v>
      </c>
      <c r="I427" t="b">
        <v>0</v>
      </c>
      <c r="J427" t="s">
        <v>35</v>
      </c>
      <c r="K427" t="s">
        <v>20</v>
      </c>
      <c r="L427" t="s">
        <v>24</v>
      </c>
      <c r="M427" t="s">
        <v>35</v>
      </c>
      <c r="N427" t="s">
        <v>20</v>
      </c>
      <c r="O427" t="s">
        <v>24</v>
      </c>
      <c r="P427" s="3">
        <v>1000639</v>
      </c>
      <c r="Q427" s="3">
        <v>157279</v>
      </c>
      <c r="R427">
        <v>40.598363825</v>
      </c>
      <c r="S427">
        <v>-73.940985251999905</v>
      </c>
    </row>
    <row r="428" spans="1:19" x14ac:dyDescent="0.25">
      <c r="A428">
        <v>427</v>
      </c>
      <c r="B428">
        <v>191853461</v>
      </c>
      <c r="C428" s="1">
        <v>43469</v>
      </c>
      <c r="D428" s="2">
        <v>9.7222222222222224E-2</v>
      </c>
      <c r="E428" t="s">
        <v>30</v>
      </c>
      <c r="F428">
        <v>60</v>
      </c>
      <c r="G428">
        <v>0</v>
      </c>
      <c r="H428" t="s">
        <v>29</v>
      </c>
      <c r="I428" t="b">
        <v>0</v>
      </c>
      <c r="J428" t="s">
        <v>27</v>
      </c>
      <c r="K428" t="s">
        <v>20</v>
      </c>
      <c r="L428" t="s">
        <v>24</v>
      </c>
      <c r="M428" t="s">
        <v>31</v>
      </c>
      <c r="N428" t="s">
        <v>20</v>
      </c>
      <c r="O428" t="s">
        <v>24</v>
      </c>
      <c r="P428" s="3">
        <v>986229</v>
      </c>
      <c r="Q428" s="3">
        <v>148311</v>
      </c>
      <c r="R428">
        <v>40.573763374999999</v>
      </c>
      <c r="S428">
        <v>-73.992877756999903</v>
      </c>
    </row>
    <row r="429" spans="1:19" x14ac:dyDescent="0.25">
      <c r="A429">
        <v>428</v>
      </c>
      <c r="B429">
        <v>191851038</v>
      </c>
      <c r="C429" s="1">
        <v>43468</v>
      </c>
      <c r="D429" s="2">
        <v>0.95833333333333337</v>
      </c>
      <c r="E429" t="s">
        <v>26</v>
      </c>
      <c r="F429">
        <v>121</v>
      </c>
      <c r="G429">
        <v>0</v>
      </c>
      <c r="I429" t="b">
        <v>0</v>
      </c>
      <c r="M429" t="s">
        <v>27</v>
      </c>
      <c r="N429" t="s">
        <v>20</v>
      </c>
      <c r="O429" t="s">
        <v>24</v>
      </c>
      <c r="P429" s="3">
        <v>939054</v>
      </c>
      <c r="Q429" s="3">
        <v>166916</v>
      </c>
      <c r="R429">
        <v>40.624715270000003</v>
      </c>
      <c r="S429">
        <v>-74.162814914999899</v>
      </c>
    </row>
    <row r="430" spans="1:19" x14ac:dyDescent="0.25">
      <c r="A430">
        <v>429</v>
      </c>
      <c r="B430">
        <v>191851037</v>
      </c>
      <c r="C430" s="1">
        <v>43468</v>
      </c>
      <c r="D430" s="2">
        <v>0.875</v>
      </c>
      <c r="E430" t="s">
        <v>28</v>
      </c>
      <c r="F430">
        <v>49</v>
      </c>
      <c r="G430">
        <v>0</v>
      </c>
      <c r="I430" t="b">
        <v>0</v>
      </c>
      <c r="M430" t="s">
        <v>19</v>
      </c>
      <c r="N430" t="s">
        <v>20</v>
      </c>
      <c r="O430" t="s">
        <v>24</v>
      </c>
      <c r="P430" s="3">
        <v>1024472</v>
      </c>
      <c r="Q430" s="3">
        <v>256716</v>
      </c>
      <c r="R430">
        <v>40.871217194000003</v>
      </c>
      <c r="S430">
        <v>-73.854569141999903</v>
      </c>
    </row>
    <row r="431" spans="1:19" x14ac:dyDescent="0.25">
      <c r="A431">
        <v>430</v>
      </c>
      <c r="B431">
        <v>191790873</v>
      </c>
      <c r="C431" s="1">
        <v>43467</v>
      </c>
      <c r="D431" s="2">
        <v>0.56527777777777777</v>
      </c>
      <c r="E431" t="s">
        <v>30</v>
      </c>
      <c r="F431">
        <v>79</v>
      </c>
      <c r="G431">
        <v>2</v>
      </c>
      <c r="H431" t="s">
        <v>23</v>
      </c>
      <c r="I431" t="b">
        <v>0</v>
      </c>
      <c r="M431" t="s">
        <v>19</v>
      </c>
      <c r="N431" t="s">
        <v>20</v>
      </c>
      <c r="O431" t="s">
        <v>21</v>
      </c>
      <c r="P431" s="3">
        <v>999653</v>
      </c>
      <c r="Q431" s="3">
        <v>193642</v>
      </c>
      <c r="R431">
        <v>40.698174139999999</v>
      </c>
      <c r="S431">
        <v>-73.944452771999906</v>
      </c>
    </row>
    <row r="432" spans="1:19" x14ac:dyDescent="0.25">
      <c r="A432">
        <v>431</v>
      </c>
      <c r="B432">
        <v>191739125</v>
      </c>
      <c r="C432" s="1">
        <v>43466</v>
      </c>
      <c r="D432" s="2">
        <v>0.23611111111111113</v>
      </c>
      <c r="E432" t="s">
        <v>30</v>
      </c>
      <c r="F432">
        <v>88</v>
      </c>
      <c r="G432">
        <v>2</v>
      </c>
      <c r="H432" t="s">
        <v>23</v>
      </c>
      <c r="I432" t="b">
        <v>0</v>
      </c>
      <c r="M432" t="s">
        <v>27</v>
      </c>
      <c r="N432" t="s">
        <v>20</v>
      </c>
      <c r="O432" t="s">
        <v>24</v>
      </c>
      <c r="P432" s="3">
        <v>991148</v>
      </c>
      <c r="Q432" s="3">
        <v>192533</v>
      </c>
      <c r="R432">
        <v>40.695140907999999</v>
      </c>
      <c r="S432">
        <v>-73.975125946999995</v>
      </c>
    </row>
    <row r="433" spans="1:19" x14ac:dyDescent="0.25">
      <c r="A433">
        <v>432</v>
      </c>
      <c r="B433">
        <v>191709964</v>
      </c>
      <c r="C433" s="1">
        <v>43466</v>
      </c>
      <c r="D433" s="2">
        <v>0.18472222222222223</v>
      </c>
      <c r="E433" t="s">
        <v>30</v>
      </c>
      <c r="F433">
        <v>75</v>
      </c>
      <c r="G433">
        <v>2</v>
      </c>
      <c r="H433" t="s">
        <v>23</v>
      </c>
      <c r="I433" t="b">
        <v>1</v>
      </c>
      <c r="M433" t="s">
        <v>19</v>
      </c>
      <c r="N433" t="s">
        <v>20</v>
      </c>
      <c r="O433" t="s">
        <v>24</v>
      </c>
      <c r="P433" s="3">
        <v>1021382</v>
      </c>
      <c r="Q433" s="3">
        <v>181825</v>
      </c>
      <c r="R433">
        <v>40.665674699999997</v>
      </c>
      <c r="S433">
        <v>-73.866155502999902</v>
      </c>
    </row>
    <row r="434" spans="1:19" x14ac:dyDescent="0.25">
      <c r="A434">
        <v>433</v>
      </c>
      <c r="B434">
        <v>191739126</v>
      </c>
      <c r="C434" s="1">
        <v>43466</v>
      </c>
      <c r="D434" s="2">
        <v>9.6527777777777768E-2</v>
      </c>
      <c r="E434" t="s">
        <v>28</v>
      </c>
      <c r="F434">
        <v>46</v>
      </c>
      <c r="G434">
        <v>2</v>
      </c>
      <c r="H434" t="s">
        <v>29</v>
      </c>
      <c r="I434" t="b">
        <v>0</v>
      </c>
      <c r="J434" t="s">
        <v>19</v>
      </c>
      <c r="K434" t="s">
        <v>20</v>
      </c>
      <c r="L434" t="s">
        <v>36</v>
      </c>
      <c r="M434" t="s">
        <v>19</v>
      </c>
      <c r="N434" t="s">
        <v>20</v>
      </c>
      <c r="O434" t="s">
        <v>24</v>
      </c>
      <c r="P434" s="3">
        <v>1013072</v>
      </c>
      <c r="Q434" s="3">
        <v>251276</v>
      </c>
      <c r="R434">
        <v>40.856330632999999</v>
      </c>
      <c r="S434">
        <v>-73.895811930999898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 of Deaths Per Boro</vt:lpstr>
      <vt:lpstr>Sum of Race By Boro</vt:lpstr>
      <vt:lpstr>NYPD_Shooting_Incident_Data__Ye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2019-08-29T19:18:14Z</dcterms:created>
  <dcterms:modified xsi:type="dcterms:W3CDTF">2019-10-29T23:27:59Z</dcterms:modified>
</cp:coreProperties>
</file>