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a\Desktop\Data Analytics Boot Camp\Assingments\"/>
    </mc:Choice>
  </mc:AlternateContent>
  <xr:revisionPtr revIDLastSave="0" documentId="13_ncr:1_{C6EE5AB2-E531-452A-B1CA-6FF386829DA6}" xr6:coauthVersionLast="46" xr6:coauthVersionMax="46" xr10:uidLastSave="{00000000-0000-0000-0000-000000000000}"/>
  <bookViews>
    <workbookView xWindow="-108" yWindow="-108" windowWidth="23256" windowHeight="12600" activeTab="2" xr2:uid="{00000000-000D-0000-FFFF-FFFF00000000}"/>
  </bookViews>
  <sheets>
    <sheet name="Raw" sheetId="1" r:id="rId1"/>
    <sheet name="Theater Outcomes by Launch Date" sheetId="6" r:id="rId2"/>
    <sheet name="Outcomes Based on Goals" sheetId="8" r:id="rId3"/>
  </sheets>
  <calcPr calcId="191029"/>
  <pivotCaches>
    <pivotCache cacheId="4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" i="8" l="1"/>
  <c r="P5" i="8" s="1"/>
  <c r="N6" i="8"/>
  <c r="O6" i="8"/>
  <c r="P6" i="8"/>
  <c r="N7" i="8"/>
  <c r="O7" i="8"/>
  <c r="P7" i="8"/>
  <c r="N8" i="8"/>
  <c r="O8" i="8"/>
  <c r="P8" i="8"/>
  <c r="N9" i="8"/>
  <c r="O9" i="8"/>
  <c r="P9" i="8"/>
  <c r="N10" i="8"/>
  <c r="O10" i="8"/>
  <c r="P10" i="8"/>
  <c r="N11" i="8"/>
  <c r="O11" i="8"/>
  <c r="P11" i="8"/>
  <c r="N12" i="8"/>
  <c r="O12" i="8"/>
  <c r="P12" i="8"/>
  <c r="N13" i="8"/>
  <c r="O13" i="8"/>
  <c r="P13" i="8"/>
  <c r="N14" i="8"/>
  <c r="O14" i="8"/>
  <c r="P14" i="8"/>
  <c r="N15" i="8"/>
  <c r="O15" i="8"/>
  <c r="P15" i="8"/>
  <c r="N16" i="8"/>
  <c r="O16" i="8"/>
  <c r="P16" i="8"/>
  <c r="M6" i="8"/>
  <c r="M7" i="8"/>
  <c r="M8" i="8"/>
  <c r="M9" i="8"/>
  <c r="M10" i="8"/>
  <c r="M11" i="8"/>
  <c r="M12" i="8"/>
  <c r="M13" i="8"/>
  <c r="M14" i="8"/>
  <c r="M15" i="8"/>
  <c r="M16" i="8"/>
  <c r="M5" i="8"/>
  <c r="O5" i="8" s="1"/>
  <c r="L16" i="8"/>
  <c r="K16" i="8"/>
  <c r="L15" i="8"/>
  <c r="K15" i="8"/>
  <c r="L14" i="8"/>
  <c r="K14" i="8"/>
  <c r="L13" i="8"/>
  <c r="K13" i="8"/>
  <c r="L12" i="8"/>
  <c r="K12" i="8"/>
  <c r="L10" i="8"/>
  <c r="K10" i="8"/>
  <c r="L11" i="8"/>
  <c r="K11" i="8"/>
  <c r="L9" i="8"/>
  <c r="K9" i="8"/>
  <c r="L8" i="8"/>
  <c r="K8" i="8"/>
  <c r="K7" i="8"/>
  <c r="L7" i="8"/>
  <c r="L6" i="8"/>
  <c r="K6" i="8"/>
  <c r="K5" i="8"/>
  <c r="J16" i="8"/>
  <c r="J15" i="8"/>
  <c r="J14" i="8"/>
  <c r="J13" i="8"/>
  <c r="J12" i="8"/>
  <c r="J11" i="8"/>
  <c r="J10" i="8"/>
  <c r="J9" i="8"/>
  <c r="J8" i="8"/>
  <c r="J7" i="8"/>
  <c r="J6" i="8"/>
  <c r="J5" i="8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5" i="1"/>
  <c r="F6" i="1"/>
  <c r="F7" i="1"/>
  <c r="F8" i="1"/>
  <c r="F9" i="1"/>
  <c r="F4" i="1"/>
  <c r="F3" i="1"/>
  <c r="F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3" i="1"/>
  <c r="E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P342" i="1" s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P1199" i="1" s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P1719" i="1" s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P2056" i="1" s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P2184" i="1" s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P2312" i="1" s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P2400" i="1" s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P2536" i="1" s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N2" i="1"/>
  <c r="L2" i="1"/>
  <c r="N5" i="8" l="1"/>
  <c r="P4112" i="1"/>
  <c r="O4112" i="1"/>
  <c r="P4104" i="1"/>
  <c r="O4104" i="1"/>
  <c r="P4096" i="1"/>
  <c r="O4096" i="1"/>
  <c r="P4088" i="1"/>
  <c r="O4088" i="1"/>
  <c r="P4080" i="1"/>
  <c r="O4080" i="1"/>
  <c r="P4072" i="1"/>
  <c r="O4072" i="1"/>
  <c r="P4064" i="1"/>
  <c r="O4064" i="1"/>
  <c r="P4056" i="1"/>
  <c r="O4056" i="1"/>
  <c r="P4048" i="1"/>
  <c r="O4048" i="1"/>
  <c r="P4040" i="1"/>
  <c r="O4040" i="1"/>
  <c r="P4032" i="1"/>
  <c r="O4032" i="1"/>
  <c r="P4024" i="1"/>
  <c r="O4024" i="1"/>
  <c r="P4016" i="1"/>
  <c r="O4016" i="1"/>
  <c r="P4008" i="1"/>
  <c r="O4008" i="1"/>
  <c r="P4000" i="1"/>
  <c r="O4000" i="1"/>
  <c r="P3992" i="1"/>
  <c r="O3992" i="1"/>
  <c r="P3984" i="1"/>
  <c r="O3984" i="1"/>
  <c r="P3976" i="1"/>
  <c r="O3976" i="1"/>
  <c r="P3968" i="1"/>
  <c r="O3968" i="1"/>
  <c r="P3960" i="1"/>
  <c r="O3960" i="1"/>
  <c r="P3952" i="1"/>
  <c r="O3952" i="1"/>
  <c r="P3944" i="1"/>
  <c r="O3944" i="1"/>
  <c r="P3936" i="1"/>
  <c r="O3936" i="1"/>
  <c r="P3928" i="1"/>
  <c r="O3928" i="1"/>
  <c r="P3920" i="1"/>
  <c r="O3920" i="1"/>
  <c r="P3912" i="1"/>
  <c r="O3912" i="1"/>
  <c r="P3904" i="1"/>
  <c r="O3904" i="1"/>
  <c r="P3896" i="1"/>
  <c r="O3896" i="1"/>
  <c r="P3888" i="1"/>
  <c r="O3888" i="1"/>
  <c r="P3880" i="1"/>
  <c r="O3880" i="1"/>
  <c r="P3872" i="1"/>
  <c r="O3872" i="1"/>
  <c r="P3864" i="1"/>
  <c r="O3864" i="1"/>
  <c r="P3856" i="1"/>
  <c r="O3856" i="1"/>
  <c r="P3848" i="1"/>
  <c r="O3848" i="1"/>
  <c r="P3840" i="1"/>
  <c r="O3840" i="1"/>
  <c r="P3832" i="1"/>
  <c r="O3832" i="1"/>
  <c r="P3824" i="1"/>
  <c r="O3824" i="1"/>
  <c r="P3816" i="1"/>
  <c r="O3816" i="1"/>
  <c r="P3808" i="1"/>
  <c r="O3808" i="1"/>
  <c r="P3800" i="1"/>
  <c r="O3800" i="1"/>
  <c r="P3792" i="1"/>
  <c r="O3792" i="1"/>
  <c r="P3784" i="1"/>
  <c r="O3784" i="1"/>
  <c r="P3776" i="1"/>
  <c r="O3776" i="1"/>
  <c r="P3768" i="1"/>
  <c r="O3768" i="1"/>
  <c r="P3760" i="1"/>
  <c r="O3760" i="1"/>
  <c r="P3752" i="1"/>
  <c r="O3752" i="1"/>
  <c r="P3744" i="1"/>
  <c r="O3744" i="1"/>
  <c r="P3736" i="1"/>
  <c r="O3736" i="1"/>
  <c r="P3728" i="1"/>
  <c r="O3728" i="1"/>
  <c r="P3720" i="1"/>
  <c r="O3720" i="1"/>
  <c r="P3712" i="1"/>
  <c r="O3712" i="1"/>
  <c r="P3704" i="1"/>
  <c r="O3704" i="1"/>
  <c r="P3696" i="1"/>
  <c r="O3696" i="1"/>
  <c r="P3688" i="1"/>
  <c r="O3688" i="1"/>
  <c r="P3680" i="1"/>
  <c r="O3680" i="1"/>
  <c r="P3672" i="1"/>
  <c r="O3672" i="1"/>
  <c r="P3664" i="1"/>
  <c r="O3664" i="1"/>
  <c r="P3656" i="1"/>
  <c r="O3656" i="1"/>
  <c r="P3648" i="1"/>
  <c r="O3648" i="1"/>
  <c r="P3640" i="1"/>
  <c r="O3640" i="1"/>
  <c r="P3632" i="1"/>
  <c r="O3632" i="1"/>
  <c r="P3624" i="1"/>
  <c r="O3624" i="1"/>
  <c r="P3616" i="1"/>
  <c r="O3616" i="1"/>
  <c r="P3608" i="1"/>
  <c r="O3608" i="1"/>
  <c r="P3600" i="1"/>
  <c r="O3600" i="1"/>
  <c r="P3592" i="1"/>
  <c r="O3592" i="1"/>
  <c r="P3584" i="1"/>
  <c r="O3584" i="1"/>
  <c r="P3576" i="1"/>
  <c r="O3576" i="1"/>
  <c r="P3568" i="1"/>
  <c r="O3568" i="1"/>
  <c r="P3560" i="1"/>
  <c r="O3560" i="1"/>
  <c r="P3552" i="1"/>
  <c r="O3552" i="1"/>
  <c r="P3544" i="1"/>
  <c r="O3544" i="1"/>
  <c r="P3536" i="1"/>
  <c r="O3536" i="1"/>
  <c r="P3528" i="1"/>
  <c r="O3528" i="1"/>
  <c r="P3520" i="1"/>
  <c r="O3520" i="1"/>
  <c r="P3512" i="1"/>
  <c r="O3512" i="1"/>
  <c r="P3504" i="1"/>
  <c r="O3504" i="1"/>
  <c r="P3496" i="1"/>
  <c r="O3496" i="1"/>
  <c r="P3488" i="1"/>
  <c r="O3488" i="1"/>
  <c r="P3480" i="1"/>
  <c r="O3480" i="1"/>
  <c r="P3472" i="1"/>
  <c r="O3472" i="1"/>
  <c r="P3464" i="1"/>
  <c r="O3464" i="1"/>
  <c r="P3456" i="1"/>
  <c r="O3456" i="1"/>
  <c r="P3448" i="1"/>
  <c r="O3448" i="1"/>
  <c r="P3440" i="1"/>
  <c r="O3440" i="1"/>
  <c r="P3432" i="1"/>
  <c r="O3432" i="1"/>
  <c r="P3424" i="1"/>
  <c r="O3424" i="1"/>
  <c r="P3416" i="1"/>
  <c r="O3416" i="1"/>
  <c r="P3408" i="1"/>
  <c r="O3408" i="1"/>
  <c r="P3400" i="1"/>
  <c r="O3400" i="1"/>
  <c r="P3392" i="1"/>
  <c r="O3392" i="1"/>
  <c r="P3384" i="1"/>
  <c r="O3384" i="1"/>
  <c r="P3376" i="1"/>
  <c r="O3376" i="1"/>
  <c r="P3368" i="1"/>
  <c r="O3368" i="1"/>
  <c r="P3360" i="1"/>
  <c r="O3360" i="1"/>
  <c r="P3352" i="1"/>
  <c r="O3352" i="1"/>
  <c r="P3344" i="1"/>
  <c r="O3344" i="1"/>
  <c r="P3336" i="1"/>
  <c r="O3336" i="1"/>
  <c r="P3328" i="1"/>
  <c r="O3328" i="1"/>
  <c r="P3320" i="1"/>
  <c r="O3320" i="1"/>
  <c r="P3312" i="1"/>
  <c r="O3312" i="1"/>
  <c r="P3304" i="1"/>
  <c r="O3304" i="1"/>
  <c r="P3296" i="1"/>
  <c r="O3296" i="1"/>
  <c r="P3288" i="1"/>
  <c r="O3288" i="1"/>
  <c r="P3280" i="1"/>
  <c r="O3280" i="1"/>
  <c r="P3272" i="1"/>
  <c r="O3272" i="1"/>
  <c r="P3264" i="1"/>
  <c r="O3264" i="1"/>
  <c r="P3256" i="1"/>
  <c r="O3256" i="1"/>
  <c r="P3248" i="1"/>
  <c r="O3248" i="1"/>
  <c r="P3240" i="1"/>
  <c r="O3240" i="1"/>
  <c r="P3232" i="1"/>
  <c r="O3232" i="1"/>
  <c r="P3224" i="1"/>
  <c r="O3224" i="1"/>
  <c r="P3216" i="1"/>
  <c r="O3216" i="1"/>
  <c r="P3208" i="1"/>
  <c r="O3208" i="1"/>
  <c r="P3200" i="1"/>
  <c r="O3200" i="1"/>
  <c r="P3192" i="1"/>
  <c r="O3192" i="1"/>
  <c r="P3184" i="1"/>
  <c r="O3184" i="1"/>
  <c r="P3176" i="1"/>
  <c r="O3176" i="1"/>
  <c r="P3168" i="1"/>
  <c r="O3168" i="1"/>
  <c r="P3160" i="1"/>
  <c r="O3160" i="1"/>
  <c r="P3152" i="1"/>
  <c r="O3152" i="1"/>
  <c r="P3144" i="1"/>
  <c r="O3144" i="1"/>
  <c r="P3136" i="1"/>
  <c r="O3136" i="1"/>
  <c r="P3128" i="1"/>
  <c r="O3128" i="1"/>
  <c r="P3120" i="1"/>
  <c r="O3120" i="1"/>
  <c r="P3112" i="1"/>
  <c r="O3112" i="1"/>
  <c r="P3104" i="1"/>
  <c r="O3104" i="1"/>
  <c r="P3096" i="1"/>
  <c r="O3096" i="1"/>
  <c r="P3088" i="1"/>
  <c r="O3088" i="1"/>
  <c r="P3080" i="1"/>
  <c r="O3080" i="1"/>
  <c r="P3072" i="1"/>
  <c r="O3072" i="1"/>
  <c r="P3064" i="1"/>
  <c r="O3064" i="1"/>
  <c r="P3056" i="1"/>
  <c r="O3056" i="1"/>
  <c r="P3048" i="1"/>
  <c r="O3048" i="1"/>
  <c r="P3040" i="1"/>
  <c r="O3040" i="1"/>
  <c r="P3032" i="1"/>
  <c r="O3032" i="1"/>
  <c r="P3024" i="1"/>
  <c r="O3024" i="1"/>
  <c r="P3016" i="1"/>
  <c r="O3016" i="1"/>
  <c r="P3008" i="1"/>
  <c r="O3008" i="1"/>
  <c r="P3000" i="1"/>
  <c r="O3000" i="1"/>
  <c r="P2992" i="1"/>
  <c r="O2992" i="1"/>
  <c r="P2984" i="1"/>
  <c r="O2984" i="1"/>
  <c r="P2976" i="1"/>
  <c r="O2976" i="1"/>
  <c r="P2968" i="1"/>
  <c r="O2968" i="1"/>
  <c r="P2960" i="1"/>
  <c r="O2960" i="1"/>
  <c r="P2952" i="1"/>
  <c r="O2952" i="1"/>
  <c r="P2944" i="1"/>
  <c r="O2944" i="1"/>
  <c r="P2936" i="1"/>
  <c r="O2936" i="1"/>
  <c r="P2928" i="1"/>
  <c r="O2928" i="1"/>
  <c r="P2920" i="1"/>
  <c r="O2920" i="1"/>
  <c r="P2912" i="1"/>
  <c r="O2912" i="1"/>
  <c r="P2904" i="1"/>
  <c r="O2904" i="1"/>
  <c r="P2896" i="1"/>
  <c r="O2896" i="1"/>
  <c r="P2888" i="1"/>
  <c r="O2888" i="1"/>
  <c r="P2880" i="1"/>
  <c r="O2880" i="1"/>
  <c r="P2872" i="1"/>
  <c r="O2872" i="1"/>
  <c r="P2864" i="1"/>
  <c r="O2864" i="1"/>
  <c r="P2856" i="1"/>
  <c r="O2856" i="1"/>
  <c r="P2848" i="1"/>
  <c r="O2848" i="1"/>
  <c r="P2840" i="1"/>
  <c r="O2840" i="1"/>
  <c r="P2832" i="1"/>
  <c r="O2832" i="1"/>
  <c r="P2824" i="1"/>
  <c r="O2824" i="1"/>
  <c r="P2816" i="1"/>
  <c r="O2816" i="1"/>
  <c r="P2808" i="1"/>
  <c r="O2808" i="1"/>
  <c r="P2800" i="1"/>
  <c r="O2800" i="1"/>
  <c r="P2792" i="1"/>
  <c r="O2792" i="1"/>
  <c r="P2784" i="1"/>
  <c r="O2784" i="1"/>
  <c r="P2776" i="1"/>
  <c r="O2776" i="1"/>
  <c r="P2768" i="1"/>
  <c r="O2768" i="1"/>
  <c r="P2760" i="1"/>
  <c r="O2760" i="1"/>
  <c r="P2752" i="1"/>
  <c r="O2752" i="1"/>
  <c r="P2744" i="1"/>
  <c r="O2744" i="1"/>
  <c r="P2736" i="1"/>
  <c r="O2736" i="1"/>
  <c r="P2728" i="1"/>
  <c r="O2728" i="1"/>
  <c r="P2720" i="1"/>
  <c r="O2720" i="1"/>
  <c r="P2712" i="1"/>
  <c r="O2712" i="1"/>
  <c r="P2704" i="1"/>
  <c r="O2704" i="1"/>
  <c r="P2696" i="1"/>
  <c r="O2696" i="1"/>
  <c r="P2688" i="1"/>
  <c r="O2688" i="1"/>
  <c r="P2680" i="1"/>
  <c r="O2680" i="1"/>
  <c r="P4111" i="1"/>
  <c r="O4111" i="1"/>
  <c r="P4103" i="1"/>
  <c r="O4103" i="1"/>
  <c r="P4095" i="1"/>
  <c r="O4095" i="1"/>
  <c r="P4087" i="1"/>
  <c r="O4087" i="1"/>
  <c r="P4079" i="1"/>
  <c r="O4079" i="1"/>
  <c r="P4071" i="1"/>
  <c r="O4071" i="1"/>
  <c r="P4063" i="1"/>
  <c r="O4063" i="1"/>
  <c r="P4055" i="1"/>
  <c r="O4055" i="1"/>
  <c r="P4047" i="1"/>
  <c r="O4047" i="1"/>
  <c r="P4039" i="1"/>
  <c r="O4039" i="1"/>
  <c r="P4031" i="1"/>
  <c r="O4031" i="1"/>
  <c r="P4023" i="1"/>
  <c r="O4023" i="1"/>
  <c r="P4015" i="1"/>
  <c r="O4015" i="1"/>
  <c r="P4007" i="1"/>
  <c r="O4007" i="1"/>
  <c r="P3999" i="1"/>
  <c r="O3999" i="1"/>
  <c r="P3991" i="1"/>
  <c r="O3991" i="1"/>
  <c r="P3983" i="1"/>
  <c r="O3983" i="1"/>
  <c r="P3975" i="1"/>
  <c r="O3975" i="1"/>
  <c r="P3967" i="1"/>
  <c r="O3967" i="1"/>
  <c r="P3959" i="1"/>
  <c r="O3959" i="1"/>
  <c r="P3951" i="1"/>
  <c r="O3951" i="1"/>
  <c r="P3943" i="1"/>
  <c r="O3943" i="1"/>
  <c r="P3935" i="1"/>
  <c r="O3935" i="1"/>
  <c r="P3927" i="1"/>
  <c r="O3927" i="1"/>
  <c r="P3919" i="1"/>
  <c r="O3919" i="1"/>
  <c r="P3911" i="1"/>
  <c r="O3911" i="1"/>
  <c r="P3903" i="1"/>
  <c r="O3903" i="1"/>
  <c r="P3895" i="1"/>
  <c r="O3895" i="1"/>
  <c r="P3887" i="1"/>
  <c r="O3887" i="1"/>
  <c r="P3879" i="1"/>
  <c r="O3879" i="1"/>
  <c r="P3871" i="1"/>
  <c r="O3871" i="1"/>
  <c r="P3863" i="1"/>
  <c r="O3863" i="1"/>
  <c r="P3855" i="1"/>
  <c r="O3855" i="1"/>
  <c r="P3847" i="1"/>
  <c r="O3847" i="1"/>
  <c r="P3839" i="1"/>
  <c r="O3839" i="1"/>
  <c r="P3831" i="1"/>
  <c r="O3831" i="1"/>
  <c r="P3823" i="1"/>
  <c r="O3823" i="1"/>
  <c r="P3815" i="1"/>
  <c r="O3815" i="1"/>
  <c r="P3807" i="1"/>
  <c r="O3807" i="1"/>
  <c r="P3799" i="1"/>
  <c r="O3799" i="1"/>
  <c r="P3791" i="1"/>
  <c r="O3791" i="1"/>
  <c r="P3783" i="1"/>
  <c r="O3783" i="1"/>
  <c r="P3775" i="1"/>
  <c r="O3775" i="1"/>
  <c r="P3767" i="1"/>
  <c r="O3767" i="1"/>
  <c r="P3759" i="1"/>
  <c r="O3759" i="1"/>
  <c r="P3751" i="1"/>
  <c r="O3751" i="1"/>
  <c r="P3743" i="1"/>
  <c r="O3743" i="1"/>
  <c r="P3735" i="1"/>
  <c r="O3735" i="1"/>
  <c r="P3727" i="1"/>
  <c r="O3727" i="1"/>
  <c r="P3719" i="1"/>
  <c r="O3719" i="1"/>
  <c r="P3711" i="1"/>
  <c r="O3711" i="1"/>
  <c r="P3703" i="1"/>
  <c r="O3703" i="1"/>
  <c r="P3695" i="1"/>
  <c r="O3695" i="1"/>
  <c r="P3687" i="1"/>
  <c r="O3687" i="1"/>
  <c r="P3679" i="1"/>
  <c r="O3679" i="1"/>
  <c r="P3671" i="1"/>
  <c r="O3671" i="1"/>
  <c r="P3663" i="1"/>
  <c r="O3663" i="1"/>
  <c r="P3655" i="1"/>
  <c r="O3655" i="1"/>
  <c r="P3647" i="1"/>
  <c r="O3647" i="1"/>
  <c r="P3639" i="1"/>
  <c r="O3639" i="1"/>
  <c r="P3631" i="1"/>
  <c r="O3631" i="1"/>
  <c r="P3623" i="1"/>
  <c r="O3623" i="1"/>
  <c r="P3615" i="1"/>
  <c r="O3615" i="1"/>
  <c r="P3607" i="1"/>
  <c r="O3607" i="1"/>
  <c r="P3599" i="1"/>
  <c r="O3599" i="1"/>
  <c r="P3591" i="1"/>
  <c r="O3591" i="1"/>
  <c r="P3583" i="1"/>
  <c r="O3583" i="1"/>
  <c r="P3575" i="1"/>
  <c r="O3575" i="1"/>
  <c r="P3567" i="1"/>
  <c r="O3567" i="1"/>
  <c r="P3559" i="1"/>
  <c r="O3559" i="1"/>
  <c r="P3551" i="1"/>
  <c r="O3551" i="1"/>
  <c r="P3543" i="1"/>
  <c r="O3543" i="1"/>
  <c r="P3535" i="1"/>
  <c r="O3535" i="1"/>
  <c r="P3527" i="1"/>
  <c r="O3527" i="1"/>
  <c r="P3519" i="1"/>
  <c r="O3519" i="1"/>
  <c r="P3511" i="1"/>
  <c r="O3511" i="1"/>
  <c r="P3503" i="1"/>
  <c r="O3503" i="1"/>
  <c r="P3495" i="1"/>
  <c r="O3495" i="1"/>
  <c r="P3487" i="1"/>
  <c r="O3487" i="1"/>
  <c r="P3479" i="1"/>
  <c r="O3479" i="1"/>
  <c r="P3471" i="1"/>
  <c r="O3471" i="1"/>
  <c r="P3463" i="1"/>
  <c r="O3463" i="1"/>
  <c r="P3455" i="1"/>
  <c r="O3455" i="1"/>
  <c r="P3447" i="1"/>
  <c r="O3447" i="1"/>
  <c r="P3439" i="1"/>
  <c r="O3439" i="1"/>
  <c r="P3431" i="1"/>
  <c r="O3431" i="1"/>
  <c r="P3423" i="1"/>
  <c r="O3423" i="1"/>
  <c r="P3415" i="1"/>
  <c r="O3415" i="1"/>
  <c r="P3407" i="1"/>
  <c r="O3407" i="1"/>
  <c r="P3399" i="1"/>
  <c r="O3399" i="1"/>
  <c r="P3391" i="1"/>
  <c r="O3391" i="1"/>
  <c r="P3383" i="1"/>
  <c r="O3383" i="1"/>
  <c r="P3375" i="1"/>
  <c r="O3375" i="1"/>
  <c r="P3367" i="1"/>
  <c r="O3367" i="1"/>
  <c r="P3359" i="1"/>
  <c r="O3359" i="1"/>
  <c r="P3351" i="1"/>
  <c r="O3351" i="1"/>
  <c r="P3343" i="1"/>
  <c r="O3343" i="1"/>
  <c r="P3335" i="1"/>
  <c r="O3335" i="1"/>
  <c r="P3327" i="1"/>
  <c r="O3327" i="1"/>
  <c r="P3319" i="1"/>
  <c r="O3319" i="1"/>
  <c r="P3311" i="1"/>
  <c r="O3311" i="1"/>
  <c r="P3303" i="1"/>
  <c r="O3303" i="1"/>
  <c r="P3295" i="1"/>
  <c r="O3295" i="1"/>
  <c r="P3287" i="1"/>
  <c r="O3287" i="1"/>
  <c r="P3279" i="1"/>
  <c r="O3279" i="1"/>
  <c r="P3271" i="1"/>
  <c r="O3271" i="1"/>
  <c r="P3263" i="1"/>
  <c r="O3263" i="1"/>
  <c r="P3255" i="1"/>
  <c r="O3255" i="1"/>
  <c r="P3247" i="1"/>
  <c r="O3247" i="1"/>
  <c r="P3239" i="1"/>
  <c r="O3239" i="1"/>
  <c r="P3231" i="1"/>
  <c r="O3231" i="1"/>
  <c r="P3223" i="1"/>
  <c r="O3223" i="1"/>
  <c r="P3215" i="1"/>
  <c r="O3215" i="1"/>
  <c r="P3207" i="1"/>
  <c r="O3207" i="1"/>
  <c r="P3199" i="1"/>
  <c r="O3199" i="1"/>
  <c r="P3191" i="1"/>
  <c r="O3191" i="1"/>
  <c r="P3183" i="1"/>
  <c r="O3183" i="1"/>
  <c r="P3175" i="1"/>
  <c r="O3175" i="1"/>
  <c r="P3167" i="1"/>
  <c r="O3167" i="1"/>
  <c r="P3159" i="1"/>
  <c r="O3159" i="1"/>
  <c r="P3151" i="1"/>
  <c r="O3151" i="1"/>
  <c r="P3143" i="1"/>
  <c r="O3143" i="1"/>
  <c r="P3135" i="1"/>
  <c r="O3135" i="1"/>
  <c r="P3127" i="1"/>
  <c r="O3127" i="1"/>
  <c r="P3119" i="1"/>
  <c r="O3119" i="1"/>
  <c r="P3111" i="1"/>
  <c r="O3111" i="1"/>
  <c r="P3103" i="1"/>
  <c r="O3103" i="1"/>
  <c r="P3095" i="1"/>
  <c r="O3095" i="1"/>
  <c r="P3087" i="1"/>
  <c r="O3087" i="1"/>
  <c r="P3079" i="1"/>
  <c r="O3079" i="1"/>
  <c r="P3071" i="1"/>
  <c r="O3071" i="1"/>
  <c r="P3063" i="1"/>
  <c r="O3063" i="1"/>
  <c r="P3055" i="1"/>
  <c r="O3055" i="1"/>
  <c r="P3047" i="1"/>
  <c r="O3047" i="1"/>
  <c r="P3039" i="1"/>
  <c r="O3039" i="1"/>
  <c r="P3031" i="1"/>
  <c r="O3031" i="1"/>
  <c r="P3023" i="1"/>
  <c r="O3023" i="1"/>
  <c r="P3015" i="1"/>
  <c r="O3015" i="1"/>
  <c r="P3007" i="1"/>
  <c r="O3007" i="1"/>
  <c r="P2999" i="1"/>
  <c r="O2999" i="1"/>
  <c r="P2991" i="1"/>
  <c r="O2991" i="1"/>
  <c r="P2983" i="1"/>
  <c r="O2983" i="1"/>
  <c r="P2975" i="1"/>
  <c r="O2975" i="1"/>
  <c r="P2967" i="1"/>
  <c r="O2967" i="1"/>
  <c r="P2959" i="1"/>
  <c r="O2959" i="1"/>
  <c r="P2951" i="1"/>
  <c r="O2951" i="1"/>
  <c r="P2943" i="1"/>
  <c r="O2943" i="1"/>
  <c r="P2935" i="1"/>
  <c r="O2935" i="1"/>
  <c r="P2927" i="1"/>
  <c r="O2927" i="1"/>
  <c r="P2919" i="1"/>
  <c r="O2919" i="1"/>
  <c r="P2911" i="1"/>
  <c r="O2911" i="1"/>
  <c r="P2903" i="1"/>
  <c r="O2903" i="1"/>
  <c r="P2895" i="1"/>
  <c r="O2895" i="1"/>
  <c r="P2887" i="1"/>
  <c r="O2887" i="1"/>
  <c r="P2879" i="1"/>
  <c r="O2879" i="1"/>
  <c r="P2871" i="1"/>
  <c r="O2871" i="1"/>
  <c r="P2863" i="1"/>
  <c r="O2863" i="1"/>
  <c r="P2855" i="1"/>
  <c r="O2855" i="1"/>
  <c r="P2847" i="1"/>
  <c r="O2847" i="1"/>
  <c r="P2839" i="1"/>
  <c r="O2839" i="1"/>
  <c r="P2831" i="1"/>
  <c r="O2831" i="1"/>
  <c r="P2823" i="1"/>
  <c r="O2823" i="1"/>
  <c r="P2815" i="1"/>
  <c r="O2815" i="1"/>
  <c r="P2807" i="1"/>
  <c r="O2807" i="1"/>
  <c r="P2799" i="1"/>
  <c r="O2799" i="1"/>
  <c r="P2791" i="1"/>
  <c r="O2791" i="1"/>
  <c r="P2783" i="1"/>
  <c r="O2783" i="1"/>
  <c r="P2775" i="1"/>
  <c r="O2775" i="1"/>
  <c r="P2767" i="1"/>
  <c r="O2767" i="1"/>
  <c r="P2759" i="1"/>
  <c r="O2759" i="1"/>
  <c r="P2751" i="1"/>
  <c r="O2751" i="1"/>
  <c r="P2743" i="1"/>
  <c r="O2743" i="1"/>
  <c r="P2735" i="1"/>
  <c r="O2735" i="1"/>
  <c r="P2727" i="1"/>
  <c r="O2727" i="1"/>
  <c r="P2719" i="1"/>
  <c r="O2719" i="1"/>
  <c r="P2711" i="1"/>
  <c r="O2711" i="1"/>
  <c r="P2703" i="1"/>
  <c r="O2703" i="1"/>
  <c r="P2695" i="1"/>
  <c r="O2695" i="1"/>
  <c r="P2687" i="1"/>
  <c r="O2687" i="1"/>
  <c r="P2679" i="1"/>
  <c r="O2679" i="1"/>
  <c r="P2671" i="1"/>
  <c r="O2671" i="1"/>
  <c r="P2663" i="1"/>
  <c r="O2663" i="1"/>
  <c r="P2655" i="1"/>
  <c r="O2655" i="1"/>
  <c r="P2647" i="1"/>
  <c r="O2647" i="1"/>
  <c r="P2639" i="1"/>
  <c r="O2639" i="1"/>
  <c r="P2631" i="1"/>
  <c r="O2631" i="1"/>
  <c r="P2623" i="1"/>
  <c r="O2623" i="1"/>
  <c r="P2615" i="1"/>
  <c r="O2615" i="1"/>
  <c r="P2607" i="1"/>
  <c r="O2607" i="1"/>
  <c r="P2599" i="1"/>
  <c r="O2599" i="1"/>
  <c r="P2591" i="1"/>
  <c r="O2591" i="1"/>
  <c r="P2583" i="1"/>
  <c r="O2583" i="1"/>
  <c r="P2575" i="1"/>
  <c r="O2575" i="1"/>
  <c r="P2567" i="1"/>
  <c r="O2567" i="1"/>
  <c r="P2559" i="1"/>
  <c r="O2559" i="1"/>
  <c r="P2551" i="1"/>
  <c r="O2551" i="1"/>
  <c r="P2543" i="1"/>
  <c r="O2543" i="1"/>
  <c r="P2535" i="1"/>
  <c r="O2535" i="1"/>
  <c r="P2527" i="1"/>
  <c r="O2527" i="1"/>
  <c r="P2519" i="1"/>
  <c r="O2519" i="1"/>
  <c r="P2511" i="1"/>
  <c r="O2511" i="1"/>
  <c r="P2503" i="1"/>
  <c r="O2503" i="1"/>
  <c r="P4110" i="1"/>
  <c r="O4110" i="1"/>
  <c r="P4102" i="1"/>
  <c r="O4102" i="1"/>
  <c r="P4094" i="1"/>
  <c r="O4094" i="1"/>
  <c r="P4086" i="1"/>
  <c r="O4086" i="1"/>
  <c r="P4078" i="1"/>
  <c r="O4078" i="1"/>
  <c r="P4070" i="1"/>
  <c r="O4070" i="1"/>
  <c r="P4062" i="1"/>
  <c r="O4062" i="1"/>
  <c r="P4054" i="1"/>
  <c r="O4054" i="1"/>
  <c r="P4046" i="1"/>
  <c r="O4046" i="1"/>
  <c r="P4038" i="1"/>
  <c r="O4038" i="1"/>
  <c r="P4030" i="1"/>
  <c r="O4030" i="1"/>
  <c r="P4022" i="1"/>
  <c r="O4022" i="1"/>
  <c r="P4014" i="1"/>
  <c r="O4014" i="1"/>
  <c r="P4006" i="1"/>
  <c r="O4006" i="1"/>
  <c r="P3998" i="1"/>
  <c r="O3998" i="1"/>
  <c r="P3990" i="1"/>
  <c r="O3990" i="1"/>
  <c r="P3982" i="1"/>
  <c r="O3982" i="1"/>
  <c r="P3974" i="1"/>
  <c r="O3974" i="1"/>
  <c r="P3966" i="1"/>
  <c r="O3966" i="1"/>
  <c r="P3958" i="1"/>
  <c r="O3958" i="1"/>
  <c r="P3950" i="1"/>
  <c r="O3950" i="1"/>
  <c r="P3942" i="1"/>
  <c r="O3942" i="1"/>
  <c r="P3934" i="1"/>
  <c r="O3934" i="1"/>
  <c r="P3926" i="1"/>
  <c r="O3926" i="1"/>
  <c r="P3918" i="1"/>
  <c r="O3918" i="1"/>
  <c r="P3910" i="1"/>
  <c r="O3910" i="1"/>
  <c r="P3902" i="1"/>
  <c r="O3902" i="1"/>
  <c r="P3894" i="1"/>
  <c r="O3894" i="1"/>
  <c r="P3886" i="1"/>
  <c r="O3886" i="1"/>
  <c r="P3878" i="1"/>
  <c r="O3878" i="1"/>
  <c r="P3870" i="1"/>
  <c r="O3870" i="1"/>
  <c r="P3862" i="1"/>
  <c r="O3862" i="1"/>
  <c r="P3854" i="1"/>
  <c r="O3854" i="1"/>
  <c r="P3846" i="1"/>
  <c r="O3846" i="1"/>
  <c r="P3838" i="1"/>
  <c r="O3838" i="1"/>
  <c r="P3830" i="1"/>
  <c r="O3830" i="1"/>
  <c r="P3822" i="1"/>
  <c r="O3822" i="1"/>
  <c r="P3814" i="1"/>
  <c r="O3814" i="1"/>
  <c r="P3806" i="1"/>
  <c r="O3806" i="1"/>
  <c r="P3798" i="1"/>
  <c r="O3798" i="1"/>
  <c r="P3790" i="1"/>
  <c r="O3790" i="1"/>
  <c r="P3782" i="1"/>
  <c r="O3782" i="1"/>
  <c r="P3774" i="1"/>
  <c r="O3774" i="1"/>
  <c r="P3766" i="1"/>
  <c r="O3766" i="1"/>
  <c r="P3758" i="1"/>
  <c r="O3758" i="1"/>
  <c r="P3750" i="1"/>
  <c r="O3750" i="1"/>
  <c r="P3742" i="1"/>
  <c r="O3742" i="1"/>
  <c r="P3734" i="1"/>
  <c r="O3734" i="1"/>
  <c r="P3726" i="1"/>
  <c r="O3726" i="1"/>
  <c r="P3718" i="1"/>
  <c r="O3718" i="1"/>
  <c r="P3710" i="1"/>
  <c r="O3710" i="1"/>
  <c r="P3702" i="1"/>
  <c r="O3702" i="1"/>
  <c r="P3694" i="1"/>
  <c r="O3694" i="1"/>
  <c r="P3686" i="1"/>
  <c r="O3686" i="1"/>
  <c r="P3678" i="1"/>
  <c r="O3678" i="1"/>
  <c r="P3670" i="1"/>
  <c r="O3670" i="1"/>
  <c r="P3662" i="1"/>
  <c r="O3662" i="1"/>
  <c r="P3654" i="1"/>
  <c r="O3654" i="1"/>
  <c r="P3646" i="1"/>
  <c r="O3646" i="1"/>
  <c r="P3638" i="1"/>
  <c r="O3638" i="1"/>
  <c r="P3630" i="1"/>
  <c r="O3630" i="1"/>
  <c r="P3622" i="1"/>
  <c r="O3622" i="1"/>
  <c r="P3614" i="1"/>
  <c r="O3614" i="1"/>
  <c r="P3606" i="1"/>
  <c r="O3606" i="1"/>
  <c r="P3598" i="1"/>
  <c r="O3598" i="1"/>
  <c r="P3590" i="1"/>
  <c r="O3590" i="1"/>
  <c r="P3582" i="1"/>
  <c r="O3582" i="1"/>
  <c r="P3574" i="1"/>
  <c r="O3574" i="1"/>
  <c r="P3566" i="1"/>
  <c r="O3566" i="1"/>
  <c r="P3558" i="1"/>
  <c r="O3558" i="1"/>
  <c r="P3550" i="1"/>
  <c r="O3550" i="1"/>
  <c r="P3542" i="1"/>
  <c r="O3542" i="1"/>
  <c r="P3534" i="1"/>
  <c r="O3534" i="1"/>
  <c r="P3526" i="1"/>
  <c r="O3526" i="1"/>
  <c r="P3518" i="1"/>
  <c r="O3518" i="1"/>
  <c r="P3510" i="1"/>
  <c r="O3510" i="1"/>
  <c r="P3502" i="1"/>
  <c r="O3502" i="1"/>
  <c r="P3494" i="1"/>
  <c r="O3494" i="1"/>
  <c r="P3486" i="1"/>
  <c r="O3486" i="1"/>
  <c r="P3478" i="1"/>
  <c r="O3478" i="1"/>
  <c r="P3470" i="1"/>
  <c r="O3470" i="1"/>
  <c r="P3462" i="1"/>
  <c r="O3462" i="1"/>
  <c r="P3454" i="1"/>
  <c r="O3454" i="1"/>
  <c r="P3446" i="1"/>
  <c r="O3446" i="1"/>
  <c r="P3438" i="1"/>
  <c r="O3438" i="1"/>
  <c r="P3430" i="1"/>
  <c r="O3430" i="1"/>
  <c r="P3422" i="1"/>
  <c r="O3422" i="1"/>
  <c r="P3414" i="1"/>
  <c r="O3414" i="1"/>
  <c r="P3406" i="1"/>
  <c r="O3406" i="1"/>
  <c r="P3398" i="1"/>
  <c r="O3398" i="1"/>
  <c r="P3390" i="1"/>
  <c r="O3390" i="1"/>
  <c r="P3382" i="1"/>
  <c r="O3382" i="1"/>
  <c r="P3374" i="1"/>
  <c r="O3374" i="1"/>
  <c r="P3366" i="1"/>
  <c r="O3366" i="1"/>
  <c r="P3358" i="1"/>
  <c r="O3358" i="1"/>
  <c r="P3350" i="1"/>
  <c r="O3350" i="1"/>
  <c r="P3342" i="1"/>
  <c r="O3342" i="1"/>
  <c r="P3334" i="1"/>
  <c r="O3334" i="1"/>
  <c r="P3326" i="1"/>
  <c r="O3326" i="1"/>
  <c r="P3318" i="1"/>
  <c r="O3318" i="1"/>
  <c r="P3310" i="1"/>
  <c r="O3310" i="1"/>
  <c r="P3302" i="1"/>
  <c r="O3302" i="1"/>
  <c r="P3294" i="1"/>
  <c r="O3294" i="1"/>
  <c r="P3286" i="1"/>
  <c r="O3286" i="1"/>
  <c r="P3278" i="1"/>
  <c r="O3278" i="1"/>
  <c r="P3270" i="1"/>
  <c r="O3270" i="1"/>
  <c r="P3262" i="1"/>
  <c r="O3262" i="1"/>
  <c r="P3254" i="1"/>
  <c r="O3254" i="1"/>
  <c r="P3246" i="1"/>
  <c r="O3246" i="1"/>
  <c r="P3238" i="1"/>
  <c r="O3238" i="1"/>
  <c r="P3230" i="1"/>
  <c r="O3230" i="1"/>
  <c r="P3222" i="1"/>
  <c r="O3222" i="1"/>
  <c r="P3214" i="1"/>
  <c r="O3214" i="1"/>
  <c r="P3206" i="1"/>
  <c r="O3206" i="1"/>
  <c r="P3198" i="1"/>
  <c r="O3198" i="1"/>
  <c r="P3190" i="1"/>
  <c r="O3190" i="1"/>
  <c r="P3182" i="1"/>
  <c r="O3182" i="1"/>
  <c r="P3174" i="1"/>
  <c r="O3174" i="1"/>
  <c r="P3166" i="1"/>
  <c r="O3166" i="1"/>
  <c r="P3158" i="1"/>
  <c r="O3158" i="1"/>
  <c r="P3150" i="1"/>
  <c r="O3150" i="1"/>
  <c r="P3142" i="1"/>
  <c r="O3142" i="1"/>
  <c r="P3134" i="1"/>
  <c r="O3134" i="1"/>
  <c r="P3126" i="1"/>
  <c r="O3126" i="1"/>
  <c r="P3118" i="1"/>
  <c r="O3118" i="1"/>
  <c r="P3110" i="1"/>
  <c r="O3110" i="1"/>
  <c r="P3102" i="1"/>
  <c r="O3102" i="1"/>
  <c r="P3094" i="1"/>
  <c r="O3094" i="1"/>
  <c r="P3086" i="1"/>
  <c r="O3086" i="1"/>
  <c r="P3078" i="1"/>
  <c r="O3078" i="1"/>
  <c r="P3070" i="1"/>
  <c r="O3070" i="1"/>
  <c r="P3062" i="1"/>
  <c r="O3062" i="1"/>
  <c r="P3054" i="1"/>
  <c r="O3054" i="1"/>
  <c r="P3046" i="1"/>
  <c r="O3046" i="1"/>
  <c r="P3038" i="1"/>
  <c r="O3038" i="1"/>
  <c r="P3030" i="1"/>
  <c r="O3030" i="1"/>
  <c r="P3022" i="1"/>
  <c r="O3022" i="1"/>
  <c r="P3014" i="1"/>
  <c r="O3014" i="1"/>
  <c r="P3006" i="1"/>
  <c r="O3006" i="1"/>
  <c r="P2998" i="1"/>
  <c r="O2998" i="1"/>
  <c r="P2990" i="1"/>
  <c r="O2990" i="1"/>
  <c r="P2982" i="1"/>
  <c r="O2982" i="1"/>
  <c r="P2974" i="1"/>
  <c r="O2974" i="1"/>
  <c r="P2966" i="1"/>
  <c r="O2966" i="1"/>
  <c r="P2958" i="1"/>
  <c r="O2958" i="1"/>
  <c r="P2950" i="1"/>
  <c r="O2950" i="1"/>
  <c r="P2942" i="1"/>
  <c r="O2942" i="1"/>
  <c r="P2934" i="1"/>
  <c r="O2934" i="1"/>
  <c r="P2926" i="1"/>
  <c r="O2926" i="1"/>
  <c r="P2918" i="1"/>
  <c r="O2918" i="1"/>
  <c r="P2910" i="1"/>
  <c r="O2910" i="1"/>
  <c r="P2902" i="1"/>
  <c r="O2902" i="1"/>
  <c r="P2894" i="1"/>
  <c r="O2894" i="1"/>
  <c r="P2886" i="1"/>
  <c r="O2886" i="1"/>
  <c r="P2878" i="1"/>
  <c r="O2878" i="1"/>
  <c r="P2870" i="1"/>
  <c r="O2870" i="1"/>
  <c r="P2862" i="1"/>
  <c r="O2862" i="1"/>
  <c r="P2854" i="1"/>
  <c r="O2854" i="1"/>
  <c r="P2846" i="1"/>
  <c r="O2846" i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" i="1"/>
  <c r="O2" i="1"/>
  <c r="P4109" i="1"/>
  <c r="O4109" i="1"/>
  <c r="P4101" i="1"/>
  <c r="O4101" i="1"/>
  <c r="P4093" i="1"/>
  <c r="O4093" i="1"/>
  <c r="P4085" i="1"/>
  <c r="O4085" i="1"/>
  <c r="P4077" i="1"/>
  <c r="O4077" i="1"/>
  <c r="P4069" i="1"/>
  <c r="O4069" i="1"/>
  <c r="P4061" i="1"/>
  <c r="O4061" i="1"/>
  <c r="P4053" i="1"/>
  <c r="O4053" i="1"/>
  <c r="P4045" i="1"/>
  <c r="O4045" i="1"/>
  <c r="P4037" i="1"/>
  <c r="O4037" i="1"/>
  <c r="P4029" i="1"/>
  <c r="O4029" i="1"/>
  <c r="P4021" i="1"/>
  <c r="O4021" i="1"/>
  <c r="P4013" i="1"/>
  <c r="O4013" i="1"/>
  <c r="P4005" i="1"/>
  <c r="O4005" i="1"/>
  <c r="P3997" i="1"/>
  <c r="O3997" i="1"/>
  <c r="P3989" i="1"/>
  <c r="O3989" i="1"/>
  <c r="P3981" i="1"/>
  <c r="O3981" i="1"/>
  <c r="P3973" i="1"/>
  <c r="O3973" i="1"/>
  <c r="P3965" i="1"/>
  <c r="O3965" i="1"/>
  <c r="P3957" i="1"/>
  <c r="O3957" i="1"/>
  <c r="P3949" i="1"/>
  <c r="O3949" i="1"/>
  <c r="P3941" i="1"/>
  <c r="O3941" i="1"/>
  <c r="P3933" i="1"/>
  <c r="O3933" i="1"/>
  <c r="P3925" i="1"/>
  <c r="O3925" i="1"/>
  <c r="P3917" i="1"/>
  <c r="O3917" i="1"/>
  <c r="P3909" i="1"/>
  <c r="O3909" i="1"/>
  <c r="P3901" i="1"/>
  <c r="O3901" i="1"/>
  <c r="P3893" i="1"/>
  <c r="O3893" i="1"/>
  <c r="P3885" i="1"/>
  <c r="O3885" i="1"/>
  <c r="P3877" i="1"/>
  <c r="O3877" i="1"/>
  <c r="P3869" i="1"/>
  <c r="O3869" i="1"/>
  <c r="P3861" i="1"/>
  <c r="O3861" i="1"/>
  <c r="P3853" i="1"/>
  <c r="O3853" i="1"/>
  <c r="P3845" i="1"/>
  <c r="O3845" i="1"/>
  <c r="P3837" i="1"/>
  <c r="O3837" i="1"/>
  <c r="P3829" i="1"/>
  <c r="O3829" i="1"/>
  <c r="P3821" i="1"/>
  <c r="O3821" i="1"/>
  <c r="P3813" i="1"/>
  <c r="O3813" i="1"/>
  <c r="P3805" i="1"/>
  <c r="O3805" i="1"/>
  <c r="P3797" i="1"/>
  <c r="O3797" i="1"/>
  <c r="P3789" i="1"/>
  <c r="O3789" i="1"/>
  <c r="P3781" i="1"/>
  <c r="O3781" i="1"/>
  <c r="P3773" i="1"/>
  <c r="O3773" i="1"/>
  <c r="P3765" i="1"/>
  <c r="O3765" i="1"/>
  <c r="P3757" i="1"/>
  <c r="O3757" i="1"/>
  <c r="P3749" i="1"/>
  <c r="O3749" i="1"/>
  <c r="P3741" i="1"/>
  <c r="O3741" i="1"/>
  <c r="P3733" i="1"/>
  <c r="O3733" i="1"/>
  <c r="P3725" i="1"/>
  <c r="O3725" i="1"/>
  <c r="P3717" i="1"/>
  <c r="O3717" i="1"/>
  <c r="P3709" i="1"/>
  <c r="O3709" i="1"/>
  <c r="P3701" i="1"/>
  <c r="O3701" i="1"/>
  <c r="P3693" i="1"/>
  <c r="O3693" i="1"/>
  <c r="P3685" i="1"/>
  <c r="O3685" i="1"/>
  <c r="P3677" i="1"/>
  <c r="O3677" i="1"/>
  <c r="P3669" i="1"/>
  <c r="O3669" i="1"/>
  <c r="P3661" i="1"/>
  <c r="O3661" i="1"/>
  <c r="P3653" i="1"/>
  <c r="O3653" i="1"/>
  <c r="P3645" i="1"/>
  <c r="O3645" i="1"/>
  <c r="P3637" i="1"/>
  <c r="O3637" i="1"/>
  <c r="P3629" i="1"/>
  <c r="O3629" i="1"/>
  <c r="P3621" i="1"/>
  <c r="O3621" i="1"/>
  <c r="P3613" i="1"/>
  <c r="O3613" i="1"/>
  <c r="P3605" i="1"/>
  <c r="O3605" i="1"/>
  <c r="P3597" i="1"/>
  <c r="O3597" i="1"/>
  <c r="P3589" i="1"/>
  <c r="O3589" i="1"/>
  <c r="P3581" i="1"/>
  <c r="O3581" i="1"/>
  <c r="P3573" i="1"/>
  <c r="O3573" i="1"/>
  <c r="P3565" i="1"/>
  <c r="O3565" i="1"/>
  <c r="P3557" i="1"/>
  <c r="O3557" i="1"/>
  <c r="P3549" i="1"/>
  <c r="O3549" i="1"/>
  <c r="P3541" i="1"/>
  <c r="O3541" i="1"/>
  <c r="P3533" i="1"/>
  <c r="O3533" i="1"/>
  <c r="P3525" i="1"/>
  <c r="O3525" i="1"/>
  <c r="P3517" i="1"/>
  <c r="O3517" i="1"/>
  <c r="P3509" i="1"/>
  <c r="O3509" i="1"/>
  <c r="P3501" i="1"/>
  <c r="O3501" i="1"/>
  <c r="P3493" i="1"/>
  <c r="O3493" i="1"/>
  <c r="P3485" i="1"/>
  <c r="O3485" i="1"/>
  <c r="P3477" i="1"/>
  <c r="O3477" i="1"/>
  <c r="P3469" i="1"/>
  <c r="O3469" i="1"/>
  <c r="P3461" i="1"/>
  <c r="O3461" i="1"/>
  <c r="P3453" i="1"/>
  <c r="O3453" i="1"/>
  <c r="P3445" i="1"/>
  <c r="O3445" i="1"/>
  <c r="P3437" i="1"/>
  <c r="O3437" i="1"/>
  <c r="P3429" i="1"/>
  <c r="O3429" i="1"/>
  <c r="P3421" i="1"/>
  <c r="O3421" i="1"/>
  <c r="P3413" i="1"/>
  <c r="O3413" i="1"/>
  <c r="P3405" i="1"/>
  <c r="O3405" i="1"/>
  <c r="P3397" i="1"/>
  <c r="O3397" i="1"/>
  <c r="P3389" i="1"/>
  <c r="O3389" i="1"/>
  <c r="P3381" i="1"/>
  <c r="O3381" i="1"/>
  <c r="P3373" i="1"/>
  <c r="O3373" i="1"/>
  <c r="P3365" i="1"/>
  <c r="O3365" i="1"/>
  <c r="P3357" i="1"/>
  <c r="O3357" i="1"/>
  <c r="P3349" i="1"/>
  <c r="O3349" i="1"/>
  <c r="P3341" i="1"/>
  <c r="O3341" i="1"/>
  <c r="P3333" i="1"/>
  <c r="O3333" i="1"/>
  <c r="P3325" i="1"/>
  <c r="O3325" i="1"/>
  <c r="P3317" i="1"/>
  <c r="O3317" i="1"/>
  <c r="P3309" i="1"/>
  <c r="O3309" i="1"/>
  <c r="P3301" i="1"/>
  <c r="O3301" i="1"/>
  <c r="P3293" i="1"/>
  <c r="O3293" i="1"/>
  <c r="P3285" i="1"/>
  <c r="O3285" i="1"/>
  <c r="P3277" i="1"/>
  <c r="O3277" i="1"/>
  <c r="P3269" i="1"/>
  <c r="O3269" i="1"/>
  <c r="P3261" i="1"/>
  <c r="O3261" i="1"/>
  <c r="P3253" i="1"/>
  <c r="O3253" i="1"/>
  <c r="P3245" i="1"/>
  <c r="O3245" i="1"/>
  <c r="P3237" i="1"/>
  <c r="O3237" i="1"/>
  <c r="P3229" i="1"/>
  <c r="O3229" i="1"/>
  <c r="P3221" i="1"/>
  <c r="O3221" i="1"/>
  <c r="P3213" i="1"/>
  <c r="O3213" i="1"/>
  <c r="P3205" i="1"/>
  <c r="O3205" i="1"/>
  <c r="P3197" i="1"/>
  <c r="O3197" i="1"/>
  <c r="P3189" i="1"/>
  <c r="O3189" i="1"/>
  <c r="P3181" i="1"/>
  <c r="O3181" i="1"/>
  <c r="P3173" i="1"/>
  <c r="O3173" i="1"/>
  <c r="P3165" i="1"/>
  <c r="O3165" i="1"/>
  <c r="P3157" i="1"/>
  <c r="O3157" i="1"/>
  <c r="P3149" i="1"/>
  <c r="O3149" i="1"/>
  <c r="P3141" i="1"/>
  <c r="O3141" i="1"/>
  <c r="P3133" i="1"/>
  <c r="O3133" i="1"/>
  <c r="P3125" i="1"/>
  <c r="O3125" i="1"/>
  <c r="P3117" i="1"/>
  <c r="O3117" i="1"/>
  <c r="P3109" i="1"/>
  <c r="O3109" i="1"/>
  <c r="P3101" i="1"/>
  <c r="O3101" i="1"/>
  <c r="P3093" i="1"/>
  <c r="O3093" i="1"/>
  <c r="P3085" i="1"/>
  <c r="O3085" i="1"/>
  <c r="P3077" i="1"/>
  <c r="O3077" i="1"/>
  <c r="P3069" i="1"/>
  <c r="O3069" i="1"/>
  <c r="P3061" i="1"/>
  <c r="O3061" i="1"/>
  <c r="P3053" i="1"/>
  <c r="O3053" i="1"/>
  <c r="P3045" i="1"/>
  <c r="O3045" i="1"/>
  <c r="P3037" i="1"/>
  <c r="O3037" i="1"/>
  <c r="P3029" i="1"/>
  <c r="O3029" i="1"/>
  <c r="P3021" i="1"/>
  <c r="O3021" i="1"/>
  <c r="P3013" i="1"/>
  <c r="O3013" i="1"/>
  <c r="P3005" i="1"/>
  <c r="O3005" i="1"/>
  <c r="P2997" i="1"/>
  <c r="O2997" i="1"/>
  <c r="P2989" i="1"/>
  <c r="O2989" i="1"/>
  <c r="P2981" i="1"/>
  <c r="O2981" i="1"/>
  <c r="P2973" i="1"/>
  <c r="O2973" i="1"/>
  <c r="P2965" i="1"/>
  <c r="O2965" i="1"/>
  <c r="P2957" i="1"/>
  <c r="O2957" i="1"/>
  <c r="P2949" i="1"/>
  <c r="O2949" i="1"/>
  <c r="P2941" i="1"/>
  <c r="O2941" i="1"/>
  <c r="P2933" i="1"/>
  <c r="O2933" i="1"/>
  <c r="P2925" i="1"/>
  <c r="O2925" i="1"/>
  <c r="P2917" i="1"/>
  <c r="O2917" i="1"/>
  <c r="P2909" i="1"/>
  <c r="O2909" i="1"/>
  <c r="P2901" i="1"/>
  <c r="O2901" i="1"/>
  <c r="P2893" i="1"/>
  <c r="O2893" i="1"/>
  <c r="P2885" i="1"/>
  <c r="O2885" i="1"/>
  <c r="P2877" i="1"/>
  <c r="O2877" i="1"/>
  <c r="P2869" i="1"/>
  <c r="O2869" i="1"/>
  <c r="P2861" i="1"/>
  <c r="O2861" i="1"/>
  <c r="P2853" i="1"/>
  <c r="O2853" i="1"/>
  <c r="P2845" i="1"/>
  <c r="O2845" i="1"/>
  <c r="P2837" i="1"/>
  <c r="O2837" i="1"/>
  <c r="P2829" i="1"/>
  <c r="O2829" i="1"/>
  <c r="P2821" i="1"/>
  <c r="O2821" i="1"/>
  <c r="P2813" i="1"/>
  <c r="O2813" i="1"/>
  <c r="P2805" i="1"/>
  <c r="O2805" i="1"/>
  <c r="P2797" i="1"/>
  <c r="O2797" i="1"/>
  <c r="P2789" i="1"/>
  <c r="O2789" i="1"/>
  <c r="P2781" i="1"/>
  <c r="O2781" i="1"/>
  <c r="P2773" i="1"/>
  <c r="O2773" i="1"/>
  <c r="P2765" i="1"/>
  <c r="O2765" i="1"/>
  <c r="P2757" i="1"/>
  <c r="O2757" i="1"/>
  <c r="P2749" i="1"/>
  <c r="O2749" i="1"/>
  <c r="P2741" i="1"/>
  <c r="O2741" i="1"/>
  <c r="P2733" i="1"/>
  <c r="O2733" i="1"/>
  <c r="P2725" i="1"/>
  <c r="O2725" i="1"/>
  <c r="P2717" i="1"/>
  <c r="O2717" i="1"/>
  <c r="P2709" i="1"/>
  <c r="O2709" i="1"/>
  <c r="P2701" i="1"/>
  <c r="O2701" i="1"/>
  <c r="P2693" i="1"/>
  <c r="O2693" i="1"/>
  <c r="P2685" i="1"/>
  <c r="O2685" i="1"/>
  <c r="P2677" i="1"/>
  <c r="O2677" i="1"/>
  <c r="P2669" i="1"/>
  <c r="O2669" i="1"/>
  <c r="P2661" i="1"/>
  <c r="O2661" i="1"/>
  <c r="P2653" i="1"/>
  <c r="O2653" i="1"/>
  <c r="P2645" i="1"/>
  <c r="O2645" i="1"/>
  <c r="P2637" i="1"/>
  <c r="O2637" i="1"/>
  <c r="P2629" i="1"/>
  <c r="O2629" i="1"/>
  <c r="P2621" i="1"/>
  <c r="O2621" i="1"/>
  <c r="P2613" i="1"/>
  <c r="O2613" i="1"/>
  <c r="P2605" i="1"/>
  <c r="O2605" i="1"/>
  <c r="P2597" i="1"/>
  <c r="O2597" i="1"/>
  <c r="P2589" i="1"/>
  <c r="O2589" i="1"/>
  <c r="P2581" i="1"/>
  <c r="O2581" i="1"/>
  <c r="P2573" i="1"/>
  <c r="O2573" i="1"/>
  <c r="P2565" i="1"/>
  <c r="O2565" i="1"/>
  <c r="P2557" i="1"/>
  <c r="O2557" i="1"/>
  <c r="P2549" i="1"/>
  <c r="O2549" i="1"/>
  <c r="P2541" i="1"/>
  <c r="O2541" i="1"/>
  <c r="P2533" i="1"/>
  <c r="O2533" i="1"/>
  <c r="P4108" i="1"/>
  <c r="O4108" i="1"/>
  <c r="P4100" i="1"/>
  <c r="O4100" i="1"/>
  <c r="P4092" i="1"/>
  <c r="O4092" i="1"/>
  <c r="P4084" i="1"/>
  <c r="O4084" i="1"/>
  <c r="P4076" i="1"/>
  <c r="O4076" i="1"/>
  <c r="P4068" i="1"/>
  <c r="O4068" i="1"/>
  <c r="P4060" i="1"/>
  <c r="O4060" i="1"/>
  <c r="P4052" i="1"/>
  <c r="O4052" i="1"/>
  <c r="P4044" i="1"/>
  <c r="O4044" i="1"/>
  <c r="P4036" i="1"/>
  <c r="O4036" i="1"/>
  <c r="P4028" i="1"/>
  <c r="O4028" i="1"/>
  <c r="P4020" i="1"/>
  <c r="O4020" i="1"/>
  <c r="P4012" i="1"/>
  <c r="O4012" i="1"/>
  <c r="P4004" i="1"/>
  <c r="O4004" i="1"/>
  <c r="P3996" i="1"/>
  <c r="O3996" i="1"/>
  <c r="P3988" i="1"/>
  <c r="O3988" i="1"/>
  <c r="P3980" i="1"/>
  <c r="O3980" i="1"/>
  <c r="P3972" i="1"/>
  <c r="O3972" i="1"/>
  <c r="P3964" i="1"/>
  <c r="O3964" i="1"/>
  <c r="P3956" i="1"/>
  <c r="O3956" i="1"/>
  <c r="P3948" i="1"/>
  <c r="O3948" i="1"/>
  <c r="P3940" i="1"/>
  <c r="O3940" i="1"/>
  <c r="P3932" i="1"/>
  <c r="O3932" i="1"/>
  <c r="P3924" i="1"/>
  <c r="O3924" i="1"/>
  <c r="P3916" i="1"/>
  <c r="O3916" i="1"/>
  <c r="P3908" i="1"/>
  <c r="O3908" i="1"/>
  <c r="P3900" i="1"/>
  <c r="O3900" i="1"/>
  <c r="P3892" i="1"/>
  <c r="O3892" i="1"/>
  <c r="P3884" i="1"/>
  <c r="O3884" i="1"/>
  <c r="P3876" i="1"/>
  <c r="O3876" i="1"/>
  <c r="P3868" i="1"/>
  <c r="O3868" i="1"/>
  <c r="P3860" i="1"/>
  <c r="O3860" i="1"/>
  <c r="P3852" i="1"/>
  <c r="O3852" i="1"/>
  <c r="P3844" i="1"/>
  <c r="O3844" i="1"/>
  <c r="P3836" i="1"/>
  <c r="O3836" i="1"/>
  <c r="P3828" i="1"/>
  <c r="O3828" i="1"/>
  <c r="P3820" i="1"/>
  <c r="O3820" i="1"/>
  <c r="P3812" i="1"/>
  <c r="O3812" i="1"/>
  <c r="P3804" i="1"/>
  <c r="O3804" i="1"/>
  <c r="P3796" i="1"/>
  <c r="O3796" i="1"/>
  <c r="P3788" i="1"/>
  <c r="O3788" i="1"/>
  <c r="P3780" i="1"/>
  <c r="O3780" i="1"/>
  <c r="P3772" i="1"/>
  <c r="O3772" i="1"/>
  <c r="P3764" i="1"/>
  <c r="O3764" i="1"/>
  <c r="P3756" i="1"/>
  <c r="O3756" i="1"/>
  <c r="P3748" i="1"/>
  <c r="O3748" i="1"/>
  <c r="P3740" i="1"/>
  <c r="O3740" i="1"/>
  <c r="P3732" i="1"/>
  <c r="O3732" i="1"/>
  <c r="P3724" i="1"/>
  <c r="O3724" i="1"/>
  <c r="P3716" i="1"/>
  <c r="O3716" i="1"/>
  <c r="P3708" i="1"/>
  <c r="O3708" i="1"/>
  <c r="P3700" i="1"/>
  <c r="O3700" i="1"/>
  <c r="P3692" i="1"/>
  <c r="O3692" i="1"/>
  <c r="P3684" i="1"/>
  <c r="O3684" i="1"/>
  <c r="P3676" i="1"/>
  <c r="O3676" i="1"/>
  <c r="P3668" i="1"/>
  <c r="O3668" i="1"/>
  <c r="P3660" i="1"/>
  <c r="O3660" i="1"/>
  <c r="P3652" i="1"/>
  <c r="O3652" i="1"/>
  <c r="P3644" i="1"/>
  <c r="O3644" i="1"/>
  <c r="P3636" i="1"/>
  <c r="O3636" i="1"/>
  <c r="P3628" i="1"/>
  <c r="O3628" i="1"/>
  <c r="P3620" i="1"/>
  <c r="O3620" i="1"/>
  <c r="P3612" i="1"/>
  <c r="O3612" i="1"/>
  <c r="P3604" i="1"/>
  <c r="O3604" i="1"/>
  <c r="P3596" i="1"/>
  <c r="O3596" i="1"/>
  <c r="P3588" i="1"/>
  <c r="O3588" i="1"/>
  <c r="P3580" i="1"/>
  <c r="O3580" i="1"/>
  <c r="P3572" i="1"/>
  <c r="O3572" i="1"/>
  <c r="P3564" i="1"/>
  <c r="O3564" i="1"/>
  <c r="P3556" i="1"/>
  <c r="O3556" i="1"/>
  <c r="P3548" i="1"/>
  <c r="O3548" i="1"/>
  <c r="P3540" i="1"/>
  <c r="O3540" i="1"/>
  <c r="P3532" i="1"/>
  <c r="O3532" i="1"/>
  <c r="P3524" i="1"/>
  <c r="O3524" i="1"/>
  <c r="P3516" i="1"/>
  <c r="O3516" i="1"/>
  <c r="P3508" i="1"/>
  <c r="O3508" i="1"/>
  <c r="P3500" i="1"/>
  <c r="O3500" i="1"/>
  <c r="P3492" i="1"/>
  <c r="O3492" i="1"/>
  <c r="P3484" i="1"/>
  <c r="O3484" i="1"/>
  <c r="P3476" i="1"/>
  <c r="O3476" i="1"/>
  <c r="P3468" i="1"/>
  <c r="O3468" i="1"/>
  <c r="P3460" i="1"/>
  <c r="O3460" i="1"/>
  <c r="P3452" i="1"/>
  <c r="O3452" i="1"/>
  <c r="P3444" i="1"/>
  <c r="O3444" i="1"/>
  <c r="P3436" i="1"/>
  <c r="O3436" i="1"/>
  <c r="P3428" i="1"/>
  <c r="O3428" i="1"/>
  <c r="P3420" i="1"/>
  <c r="O3420" i="1"/>
  <c r="P3412" i="1"/>
  <c r="O3412" i="1"/>
  <c r="P3404" i="1"/>
  <c r="O3404" i="1"/>
  <c r="P3396" i="1"/>
  <c r="O3396" i="1"/>
  <c r="P3388" i="1"/>
  <c r="O3388" i="1"/>
  <c r="P3380" i="1"/>
  <c r="O3380" i="1"/>
  <c r="P3372" i="1"/>
  <c r="O3372" i="1"/>
  <c r="P3364" i="1"/>
  <c r="O3364" i="1"/>
  <c r="P3356" i="1"/>
  <c r="O3356" i="1"/>
  <c r="P3348" i="1"/>
  <c r="O3348" i="1"/>
  <c r="P3340" i="1"/>
  <c r="O3340" i="1"/>
  <c r="P3332" i="1"/>
  <c r="O3332" i="1"/>
  <c r="P3324" i="1"/>
  <c r="O3324" i="1"/>
  <c r="P3316" i="1"/>
  <c r="O3316" i="1"/>
  <c r="P3308" i="1"/>
  <c r="O3308" i="1"/>
  <c r="P3300" i="1"/>
  <c r="O3300" i="1"/>
  <c r="P3292" i="1"/>
  <c r="O3292" i="1"/>
  <c r="P3284" i="1"/>
  <c r="O3284" i="1"/>
  <c r="P3276" i="1"/>
  <c r="O3276" i="1"/>
  <c r="P3268" i="1"/>
  <c r="O3268" i="1"/>
  <c r="P3260" i="1"/>
  <c r="O3260" i="1"/>
  <c r="P3252" i="1"/>
  <c r="O3252" i="1"/>
  <c r="P3244" i="1"/>
  <c r="O3244" i="1"/>
  <c r="P3236" i="1"/>
  <c r="O3236" i="1"/>
  <c r="P3228" i="1"/>
  <c r="O3228" i="1"/>
  <c r="P3220" i="1"/>
  <c r="O3220" i="1"/>
  <c r="P3212" i="1"/>
  <c r="O3212" i="1"/>
  <c r="P3204" i="1"/>
  <c r="O3204" i="1"/>
  <c r="P3196" i="1"/>
  <c r="O3196" i="1"/>
  <c r="P3188" i="1"/>
  <c r="O3188" i="1"/>
  <c r="P3180" i="1"/>
  <c r="O3180" i="1"/>
  <c r="P3172" i="1"/>
  <c r="O3172" i="1"/>
  <c r="P3164" i="1"/>
  <c r="O3164" i="1"/>
  <c r="P3156" i="1"/>
  <c r="O3156" i="1"/>
  <c r="P3148" i="1"/>
  <c r="O3148" i="1"/>
  <c r="P3140" i="1"/>
  <c r="O3140" i="1"/>
  <c r="P3132" i="1"/>
  <c r="O3132" i="1"/>
  <c r="P3124" i="1"/>
  <c r="O3124" i="1"/>
  <c r="P3116" i="1"/>
  <c r="O3116" i="1"/>
  <c r="P3108" i="1"/>
  <c r="O3108" i="1"/>
  <c r="P3100" i="1"/>
  <c r="O3100" i="1"/>
  <c r="P3092" i="1"/>
  <c r="O3092" i="1"/>
  <c r="P3084" i="1"/>
  <c r="O3084" i="1"/>
  <c r="P3076" i="1"/>
  <c r="O3076" i="1"/>
  <c r="P3068" i="1"/>
  <c r="O3068" i="1"/>
  <c r="P3060" i="1"/>
  <c r="O3060" i="1"/>
  <c r="P3052" i="1"/>
  <c r="O3052" i="1"/>
  <c r="P3044" i="1"/>
  <c r="O3044" i="1"/>
  <c r="P3036" i="1"/>
  <c r="O3036" i="1"/>
  <c r="P3028" i="1"/>
  <c r="O3028" i="1"/>
  <c r="P3020" i="1"/>
  <c r="O3020" i="1"/>
  <c r="P3012" i="1"/>
  <c r="O3012" i="1"/>
  <c r="P3004" i="1"/>
  <c r="O3004" i="1"/>
  <c r="P2996" i="1"/>
  <c r="O2996" i="1"/>
  <c r="P2988" i="1"/>
  <c r="O2988" i="1"/>
  <c r="P2980" i="1"/>
  <c r="O2980" i="1"/>
  <c r="P2972" i="1"/>
  <c r="O2972" i="1"/>
  <c r="P2964" i="1"/>
  <c r="O2964" i="1"/>
  <c r="P2956" i="1"/>
  <c r="O2956" i="1"/>
  <c r="P2948" i="1"/>
  <c r="O2948" i="1"/>
  <c r="P2940" i="1"/>
  <c r="O2940" i="1"/>
  <c r="P2932" i="1"/>
  <c r="O2932" i="1"/>
  <c r="P2924" i="1"/>
  <c r="O2924" i="1"/>
  <c r="P2916" i="1"/>
  <c r="O2916" i="1"/>
  <c r="P2908" i="1"/>
  <c r="O2908" i="1"/>
  <c r="P2900" i="1"/>
  <c r="O2900" i="1"/>
  <c r="P2892" i="1"/>
  <c r="O2892" i="1"/>
  <c r="P2884" i="1"/>
  <c r="O2884" i="1"/>
  <c r="P2876" i="1"/>
  <c r="O2876" i="1"/>
  <c r="P2868" i="1"/>
  <c r="O2868" i="1"/>
  <c r="P2860" i="1"/>
  <c r="O2860" i="1"/>
  <c r="P2852" i="1"/>
  <c r="O2852" i="1"/>
  <c r="P2844" i="1"/>
  <c r="O2844" i="1"/>
  <c r="P2836" i="1"/>
  <c r="O2836" i="1"/>
  <c r="P2828" i="1"/>
  <c r="O2828" i="1"/>
  <c r="P2820" i="1"/>
  <c r="O2820" i="1"/>
  <c r="P2812" i="1"/>
  <c r="O2812" i="1"/>
  <c r="P2804" i="1"/>
  <c r="O2804" i="1"/>
  <c r="P2796" i="1"/>
  <c r="O2796" i="1"/>
  <c r="P2788" i="1"/>
  <c r="O2788" i="1"/>
  <c r="P2780" i="1"/>
  <c r="O2780" i="1"/>
  <c r="P2772" i="1"/>
  <c r="O2772" i="1"/>
  <c r="P2764" i="1"/>
  <c r="O2764" i="1"/>
  <c r="P2756" i="1"/>
  <c r="O2756" i="1"/>
  <c r="P2748" i="1"/>
  <c r="O2748" i="1"/>
  <c r="P2740" i="1"/>
  <c r="O2740" i="1"/>
  <c r="P2732" i="1"/>
  <c r="O2732" i="1"/>
  <c r="P2724" i="1"/>
  <c r="O2724" i="1"/>
  <c r="P2716" i="1"/>
  <c r="O2716" i="1"/>
  <c r="P2708" i="1"/>
  <c r="O2708" i="1"/>
  <c r="P2700" i="1"/>
  <c r="O2700" i="1"/>
  <c r="P2692" i="1"/>
  <c r="O2692" i="1"/>
  <c r="P2684" i="1"/>
  <c r="O2684" i="1"/>
  <c r="P2676" i="1"/>
  <c r="O2676" i="1"/>
  <c r="P2668" i="1"/>
  <c r="O2668" i="1"/>
  <c r="P2660" i="1"/>
  <c r="O2660" i="1"/>
  <c r="P2652" i="1"/>
  <c r="O2652" i="1"/>
  <c r="P2644" i="1"/>
  <c r="O2644" i="1"/>
  <c r="P2636" i="1"/>
  <c r="O2636" i="1"/>
  <c r="P2628" i="1"/>
  <c r="O2628" i="1"/>
  <c r="P2620" i="1"/>
  <c r="O2620" i="1"/>
  <c r="P2612" i="1"/>
  <c r="O2612" i="1"/>
  <c r="P2604" i="1"/>
  <c r="O2604" i="1"/>
  <c r="P2596" i="1"/>
  <c r="O2596" i="1"/>
  <c r="P2588" i="1"/>
  <c r="O2588" i="1"/>
  <c r="P2580" i="1"/>
  <c r="O2580" i="1"/>
  <c r="P2572" i="1"/>
  <c r="O2572" i="1"/>
  <c r="P4115" i="1"/>
  <c r="O4115" i="1"/>
  <c r="P4107" i="1"/>
  <c r="O4107" i="1"/>
  <c r="P4099" i="1"/>
  <c r="O4099" i="1"/>
  <c r="P4091" i="1"/>
  <c r="O4091" i="1"/>
  <c r="P4083" i="1"/>
  <c r="O4083" i="1"/>
  <c r="P4075" i="1"/>
  <c r="O4075" i="1"/>
  <c r="P4067" i="1"/>
  <c r="O4067" i="1"/>
  <c r="P4059" i="1"/>
  <c r="O4059" i="1"/>
  <c r="P4051" i="1"/>
  <c r="O4051" i="1"/>
  <c r="P4043" i="1"/>
  <c r="O4043" i="1"/>
  <c r="P4035" i="1"/>
  <c r="O4035" i="1"/>
  <c r="P4027" i="1"/>
  <c r="O4027" i="1"/>
  <c r="P4019" i="1"/>
  <c r="O4019" i="1"/>
  <c r="P4011" i="1"/>
  <c r="O4011" i="1"/>
  <c r="P4003" i="1"/>
  <c r="O4003" i="1"/>
  <c r="P3995" i="1"/>
  <c r="O3995" i="1"/>
  <c r="P3987" i="1"/>
  <c r="O3987" i="1"/>
  <c r="P3979" i="1"/>
  <c r="O3979" i="1"/>
  <c r="P3971" i="1"/>
  <c r="O3971" i="1"/>
  <c r="P3963" i="1"/>
  <c r="O3963" i="1"/>
  <c r="P3955" i="1"/>
  <c r="O3955" i="1"/>
  <c r="P3947" i="1"/>
  <c r="O3947" i="1"/>
  <c r="P3939" i="1"/>
  <c r="O3939" i="1"/>
  <c r="P3931" i="1"/>
  <c r="O3931" i="1"/>
  <c r="P3923" i="1"/>
  <c r="O3923" i="1"/>
  <c r="P3915" i="1"/>
  <c r="O3915" i="1"/>
  <c r="P3907" i="1"/>
  <c r="O3907" i="1"/>
  <c r="P3899" i="1"/>
  <c r="O3899" i="1"/>
  <c r="P3891" i="1"/>
  <c r="O3891" i="1"/>
  <c r="P3883" i="1"/>
  <c r="O3883" i="1"/>
  <c r="P3875" i="1"/>
  <c r="O3875" i="1"/>
  <c r="P3867" i="1"/>
  <c r="O3867" i="1"/>
  <c r="P3859" i="1"/>
  <c r="O3859" i="1"/>
  <c r="P3851" i="1"/>
  <c r="O3851" i="1"/>
  <c r="P3843" i="1"/>
  <c r="O3843" i="1"/>
  <c r="P3835" i="1"/>
  <c r="O3835" i="1"/>
  <c r="P3827" i="1"/>
  <c r="O3827" i="1"/>
  <c r="P3819" i="1"/>
  <c r="O3819" i="1"/>
  <c r="P3811" i="1"/>
  <c r="O3811" i="1"/>
  <c r="P3803" i="1"/>
  <c r="O3803" i="1"/>
  <c r="P3795" i="1"/>
  <c r="O3795" i="1"/>
  <c r="P3787" i="1"/>
  <c r="O3787" i="1"/>
  <c r="P3779" i="1"/>
  <c r="O3779" i="1"/>
  <c r="P3771" i="1"/>
  <c r="O3771" i="1"/>
  <c r="P3763" i="1"/>
  <c r="O3763" i="1"/>
  <c r="P3755" i="1"/>
  <c r="O3755" i="1"/>
  <c r="P3747" i="1"/>
  <c r="O3747" i="1"/>
  <c r="P3739" i="1"/>
  <c r="O3739" i="1"/>
  <c r="P3731" i="1"/>
  <c r="O3731" i="1"/>
  <c r="P3723" i="1"/>
  <c r="O3723" i="1"/>
  <c r="P3715" i="1"/>
  <c r="O3715" i="1"/>
  <c r="P3707" i="1"/>
  <c r="O3707" i="1"/>
  <c r="P3699" i="1"/>
  <c r="O3699" i="1"/>
  <c r="P3691" i="1"/>
  <c r="O3691" i="1"/>
  <c r="P3683" i="1"/>
  <c r="O3683" i="1"/>
  <c r="P3675" i="1"/>
  <c r="O3675" i="1"/>
  <c r="P3667" i="1"/>
  <c r="O3667" i="1"/>
  <c r="P3659" i="1"/>
  <c r="O3659" i="1"/>
  <c r="P3651" i="1"/>
  <c r="O3651" i="1"/>
  <c r="P3643" i="1"/>
  <c r="O3643" i="1"/>
  <c r="P3635" i="1"/>
  <c r="O3635" i="1"/>
  <c r="P3627" i="1"/>
  <c r="O3627" i="1"/>
  <c r="P3619" i="1"/>
  <c r="O3619" i="1"/>
  <c r="P3611" i="1"/>
  <c r="O3611" i="1"/>
  <c r="P3603" i="1"/>
  <c r="O3603" i="1"/>
  <c r="P3595" i="1"/>
  <c r="O3595" i="1"/>
  <c r="P3587" i="1"/>
  <c r="O3587" i="1"/>
  <c r="P3579" i="1"/>
  <c r="O3579" i="1"/>
  <c r="P3571" i="1"/>
  <c r="O3571" i="1"/>
  <c r="P3563" i="1"/>
  <c r="O3563" i="1"/>
  <c r="P3555" i="1"/>
  <c r="O3555" i="1"/>
  <c r="P3547" i="1"/>
  <c r="O3547" i="1"/>
  <c r="P3539" i="1"/>
  <c r="O3539" i="1"/>
  <c r="P3531" i="1"/>
  <c r="O3531" i="1"/>
  <c r="P3523" i="1"/>
  <c r="O3523" i="1"/>
  <c r="P3515" i="1"/>
  <c r="O3515" i="1"/>
  <c r="P3507" i="1"/>
  <c r="O3507" i="1"/>
  <c r="P3499" i="1"/>
  <c r="O3499" i="1"/>
  <c r="P3491" i="1"/>
  <c r="O3491" i="1"/>
  <c r="P3483" i="1"/>
  <c r="O3483" i="1"/>
  <c r="P3475" i="1"/>
  <c r="O3475" i="1"/>
  <c r="P3467" i="1"/>
  <c r="O3467" i="1"/>
  <c r="P3459" i="1"/>
  <c r="O3459" i="1"/>
  <c r="P3451" i="1"/>
  <c r="O3451" i="1"/>
  <c r="P3443" i="1"/>
  <c r="O3443" i="1"/>
  <c r="P3435" i="1"/>
  <c r="O3435" i="1"/>
  <c r="P3427" i="1"/>
  <c r="O3427" i="1"/>
  <c r="P3419" i="1"/>
  <c r="O3419" i="1"/>
  <c r="P3411" i="1"/>
  <c r="O3411" i="1"/>
  <c r="P3403" i="1"/>
  <c r="O3403" i="1"/>
  <c r="P3395" i="1"/>
  <c r="O3395" i="1"/>
  <c r="P3387" i="1"/>
  <c r="O3387" i="1"/>
  <c r="P3379" i="1"/>
  <c r="O3379" i="1"/>
  <c r="P3371" i="1"/>
  <c r="O3371" i="1"/>
  <c r="P3363" i="1"/>
  <c r="O3363" i="1"/>
  <c r="P3355" i="1"/>
  <c r="O3355" i="1"/>
  <c r="P3347" i="1"/>
  <c r="O3347" i="1"/>
  <c r="P3339" i="1"/>
  <c r="O3339" i="1"/>
  <c r="P3331" i="1"/>
  <c r="O3331" i="1"/>
  <c r="P3323" i="1"/>
  <c r="O3323" i="1"/>
  <c r="P3315" i="1"/>
  <c r="O3315" i="1"/>
  <c r="P3307" i="1"/>
  <c r="O3307" i="1"/>
  <c r="P3299" i="1"/>
  <c r="O3299" i="1"/>
  <c r="P3291" i="1"/>
  <c r="O3291" i="1"/>
  <c r="P3283" i="1"/>
  <c r="O3283" i="1"/>
  <c r="P3275" i="1"/>
  <c r="O3275" i="1"/>
  <c r="P3267" i="1"/>
  <c r="O3267" i="1"/>
  <c r="P3259" i="1"/>
  <c r="O3259" i="1"/>
  <c r="P3251" i="1"/>
  <c r="O3251" i="1"/>
  <c r="P3243" i="1"/>
  <c r="O3243" i="1"/>
  <c r="P3235" i="1"/>
  <c r="O3235" i="1"/>
  <c r="P3227" i="1"/>
  <c r="O3227" i="1"/>
  <c r="P3219" i="1"/>
  <c r="O3219" i="1"/>
  <c r="P3211" i="1"/>
  <c r="O3211" i="1"/>
  <c r="P3203" i="1"/>
  <c r="O3203" i="1"/>
  <c r="P3195" i="1"/>
  <c r="O3195" i="1"/>
  <c r="P3187" i="1"/>
  <c r="O3187" i="1"/>
  <c r="P3179" i="1"/>
  <c r="O3179" i="1"/>
  <c r="P3171" i="1"/>
  <c r="O3171" i="1"/>
  <c r="P3163" i="1"/>
  <c r="O3163" i="1"/>
  <c r="P3155" i="1"/>
  <c r="O3155" i="1"/>
  <c r="P3147" i="1"/>
  <c r="O3147" i="1"/>
  <c r="P3139" i="1"/>
  <c r="O3139" i="1"/>
  <c r="P3131" i="1"/>
  <c r="O3131" i="1"/>
  <c r="P3123" i="1"/>
  <c r="O3123" i="1"/>
  <c r="P3115" i="1"/>
  <c r="O3115" i="1"/>
  <c r="P3107" i="1"/>
  <c r="O3107" i="1"/>
  <c r="P3099" i="1"/>
  <c r="O3099" i="1"/>
  <c r="P3091" i="1"/>
  <c r="O3091" i="1"/>
  <c r="P3083" i="1"/>
  <c r="O3083" i="1"/>
  <c r="P3075" i="1"/>
  <c r="O3075" i="1"/>
  <c r="P3067" i="1"/>
  <c r="O3067" i="1"/>
  <c r="P3059" i="1"/>
  <c r="O3059" i="1"/>
  <c r="P3051" i="1"/>
  <c r="O3051" i="1"/>
  <c r="P3043" i="1"/>
  <c r="O3043" i="1"/>
  <c r="P3035" i="1"/>
  <c r="O3035" i="1"/>
  <c r="P3027" i="1"/>
  <c r="O3027" i="1"/>
  <c r="P3019" i="1"/>
  <c r="O3019" i="1"/>
  <c r="P3011" i="1"/>
  <c r="O3011" i="1"/>
  <c r="P3003" i="1"/>
  <c r="O3003" i="1"/>
  <c r="P2995" i="1"/>
  <c r="O2995" i="1"/>
  <c r="P2987" i="1"/>
  <c r="O2987" i="1"/>
  <c r="P2979" i="1"/>
  <c r="O2979" i="1"/>
  <c r="P2971" i="1"/>
  <c r="O2971" i="1"/>
  <c r="P2963" i="1"/>
  <c r="O2963" i="1"/>
  <c r="P2955" i="1"/>
  <c r="O2955" i="1"/>
  <c r="P2947" i="1"/>
  <c r="O2947" i="1"/>
  <c r="P2939" i="1"/>
  <c r="O2939" i="1"/>
  <c r="P2931" i="1"/>
  <c r="O2931" i="1"/>
  <c r="P2923" i="1"/>
  <c r="O2923" i="1"/>
  <c r="P2915" i="1"/>
  <c r="O2915" i="1"/>
  <c r="P2907" i="1"/>
  <c r="O2907" i="1"/>
  <c r="P2899" i="1"/>
  <c r="O2899" i="1"/>
  <c r="P2891" i="1"/>
  <c r="O2891" i="1"/>
  <c r="P2883" i="1"/>
  <c r="O2883" i="1"/>
  <c r="P2875" i="1"/>
  <c r="O2875" i="1"/>
  <c r="P2867" i="1"/>
  <c r="O2867" i="1"/>
  <c r="P2859" i="1"/>
  <c r="O2859" i="1"/>
  <c r="P2851" i="1"/>
  <c r="O2851" i="1"/>
  <c r="P2843" i="1"/>
  <c r="O2843" i="1"/>
  <c r="P2835" i="1"/>
  <c r="O2835" i="1"/>
  <c r="P2827" i="1"/>
  <c r="O2827" i="1"/>
  <c r="P2819" i="1"/>
  <c r="O2819" i="1"/>
  <c r="P2811" i="1"/>
  <c r="O2811" i="1"/>
  <c r="P2803" i="1"/>
  <c r="O2803" i="1"/>
  <c r="P2795" i="1"/>
  <c r="O2795" i="1"/>
  <c r="P2787" i="1"/>
  <c r="O2787" i="1"/>
  <c r="P2779" i="1"/>
  <c r="O2779" i="1"/>
  <c r="P2771" i="1"/>
  <c r="O2771" i="1"/>
  <c r="P2763" i="1"/>
  <c r="O2763" i="1"/>
  <c r="P2755" i="1"/>
  <c r="O2755" i="1"/>
  <c r="P2747" i="1"/>
  <c r="O2747" i="1"/>
  <c r="P2739" i="1"/>
  <c r="O2739" i="1"/>
  <c r="P2731" i="1"/>
  <c r="O2731" i="1"/>
  <c r="P2723" i="1"/>
  <c r="O2723" i="1"/>
  <c r="P2715" i="1"/>
  <c r="O2715" i="1"/>
  <c r="P2707" i="1"/>
  <c r="O2707" i="1"/>
  <c r="P2699" i="1"/>
  <c r="O2699" i="1"/>
  <c r="P2691" i="1"/>
  <c r="O2691" i="1"/>
  <c r="P2683" i="1"/>
  <c r="O2683" i="1"/>
  <c r="P2675" i="1"/>
  <c r="O2675" i="1"/>
  <c r="P2667" i="1"/>
  <c r="O2667" i="1"/>
  <c r="P2659" i="1"/>
  <c r="O2659" i="1"/>
  <c r="P2651" i="1"/>
  <c r="O2651" i="1"/>
  <c r="P2643" i="1"/>
  <c r="O2643" i="1"/>
  <c r="P2635" i="1"/>
  <c r="O2635" i="1"/>
  <c r="P2627" i="1"/>
  <c r="O2627" i="1"/>
  <c r="P2619" i="1"/>
  <c r="O2619" i="1"/>
  <c r="P2611" i="1"/>
  <c r="O2611" i="1"/>
  <c r="P2603" i="1"/>
  <c r="O2603" i="1"/>
  <c r="P2595" i="1"/>
  <c r="O2595" i="1"/>
  <c r="P2587" i="1"/>
  <c r="O2587" i="1"/>
  <c r="P2579" i="1"/>
  <c r="O2579" i="1"/>
  <c r="P2571" i="1"/>
  <c r="O2571" i="1"/>
  <c r="P2563" i="1"/>
  <c r="O2563" i="1"/>
  <c r="P2555" i="1"/>
  <c r="O2555" i="1"/>
  <c r="P2547" i="1"/>
  <c r="O2547" i="1"/>
  <c r="P2539" i="1"/>
  <c r="O2539" i="1"/>
  <c r="P2531" i="1"/>
  <c r="O2531" i="1"/>
  <c r="P2523" i="1"/>
  <c r="O2523" i="1"/>
  <c r="P2515" i="1"/>
  <c r="O2515" i="1"/>
  <c r="P2507" i="1"/>
  <c r="O2507" i="1"/>
  <c r="P2499" i="1"/>
  <c r="O2499" i="1"/>
  <c r="P2491" i="1"/>
  <c r="O2491" i="1"/>
  <c r="P2483" i="1"/>
  <c r="O2483" i="1"/>
  <c r="P2475" i="1"/>
  <c r="O2475" i="1"/>
  <c r="P2467" i="1"/>
  <c r="O2467" i="1"/>
  <c r="P2459" i="1"/>
  <c r="O2459" i="1"/>
  <c r="P2451" i="1"/>
  <c r="O2451" i="1"/>
  <c r="P2443" i="1"/>
  <c r="O2443" i="1"/>
  <c r="P2435" i="1"/>
  <c r="O2435" i="1"/>
  <c r="P2427" i="1"/>
  <c r="O2427" i="1"/>
  <c r="P2419" i="1"/>
  <c r="O2419" i="1"/>
  <c r="P4114" i="1"/>
  <c r="O4114" i="1"/>
  <c r="P4106" i="1"/>
  <c r="O4106" i="1"/>
  <c r="P4098" i="1"/>
  <c r="O4098" i="1"/>
  <c r="P4090" i="1"/>
  <c r="O4090" i="1"/>
  <c r="P4082" i="1"/>
  <c r="O4082" i="1"/>
  <c r="P4074" i="1"/>
  <c r="O4074" i="1"/>
  <c r="P4066" i="1"/>
  <c r="O4066" i="1"/>
  <c r="P4058" i="1"/>
  <c r="O4058" i="1"/>
  <c r="P4050" i="1"/>
  <c r="O4050" i="1"/>
  <c r="P4042" i="1"/>
  <c r="O4042" i="1"/>
  <c r="P4034" i="1"/>
  <c r="O4034" i="1"/>
  <c r="P4026" i="1"/>
  <c r="O4026" i="1"/>
  <c r="P4018" i="1"/>
  <c r="O4018" i="1"/>
  <c r="P4010" i="1"/>
  <c r="O4010" i="1"/>
  <c r="P4002" i="1"/>
  <c r="O4002" i="1"/>
  <c r="P3994" i="1"/>
  <c r="O3994" i="1"/>
  <c r="P3986" i="1"/>
  <c r="O3986" i="1"/>
  <c r="P3978" i="1"/>
  <c r="O3978" i="1"/>
  <c r="P3970" i="1"/>
  <c r="O3970" i="1"/>
  <c r="P3962" i="1"/>
  <c r="O3962" i="1"/>
  <c r="P3954" i="1"/>
  <c r="O3954" i="1"/>
  <c r="P3946" i="1"/>
  <c r="O3946" i="1"/>
  <c r="P3938" i="1"/>
  <c r="O3938" i="1"/>
  <c r="P3930" i="1"/>
  <c r="O3930" i="1"/>
  <c r="P3922" i="1"/>
  <c r="O3922" i="1"/>
  <c r="P3914" i="1"/>
  <c r="O3914" i="1"/>
  <c r="P3906" i="1"/>
  <c r="O3906" i="1"/>
  <c r="P3898" i="1"/>
  <c r="O3898" i="1"/>
  <c r="P3890" i="1"/>
  <c r="O3890" i="1"/>
  <c r="P3882" i="1"/>
  <c r="O3882" i="1"/>
  <c r="P3874" i="1"/>
  <c r="O3874" i="1"/>
  <c r="P3866" i="1"/>
  <c r="O3866" i="1"/>
  <c r="P3858" i="1"/>
  <c r="O3858" i="1"/>
  <c r="P3850" i="1"/>
  <c r="O3850" i="1"/>
  <c r="P3842" i="1"/>
  <c r="O3842" i="1"/>
  <c r="P3834" i="1"/>
  <c r="O3834" i="1"/>
  <c r="P3826" i="1"/>
  <c r="O3826" i="1"/>
  <c r="P3818" i="1"/>
  <c r="O3818" i="1"/>
  <c r="P3810" i="1"/>
  <c r="O3810" i="1"/>
  <c r="P3802" i="1"/>
  <c r="O3802" i="1"/>
  <c r="P3794" i="1"/>
  <c r="O3794" i="1"/>
  <c r="P3786" i="1"/>
  <c r="O3786" i="1"/>
  <c r="P3778" i="1"/>
  <c r="O3778" i="1"/>
  <c r="P3770" i="1"/>
  <c r="O3770" i="1"/>
  <c r="P3762" i="1"/>
  <c r="O3762" i="1"/>
  <c r="P3754" i="1"/>
  <c r="O3754" i="1"/>
  <c r="P3746" i="1"/>
  <c r="O3746" i="1"/>
  <c r="P3738" i="1"/>
  <c r="O3738" i="1"/>
  <c r="P3730" i="1"/>
  <c r="O3730" i="1"/>
  <c r="P3722" i="1"/>
  <c r="O3722" i="1"/>
  <c r="P3714" i="1"/>
  <c r="O3714" i="1"/>
  <c r="P3706" i="1"/>
  <c r="O3706" i="1"/>
  <c r="P3698" i="1"/>
  <c r="O3698" i="1"/>
  <c r="P3690" i="1"/>
  <c r="O3690" i="1"/>
  <c r="P3682" i="1"/>
  <c r="O3682" i="1"/>
  <c r="P3674" i="1"/>
  <c r="O3674" i="1"/>
  <c r="P3666" i="1"/>
  <c r="O3666" i="1"/>
  <c r="P3658" i="1"/>
  <c r="O3658" i="1"/>
  <c r="P3650" i="1"/>
  <c r="O3650" i="1"/>
  <c r="P3642" i="1"/>
  <c r="O3642" i="1"/>
  <c r="P3634" i="1"/>
  <c r="O3634" i="1"/>
  <c r="P3626" i="1"/>
  <c r="O3626" i="1"/>
  <c r="P3618" i="1"/>
  <c r="O3618" i="1"/>
  <c r="P3610" i="1"/>
  <c r="O3610" i="1"/>
  <c r="P3602" i="1"/>
  <c r="O3602" i="1"/>
  <c r="P3594" i="1"/>
  <c r="O3594" i="1"/>
  <c r="P3586" i="1"/>
  <c r="O3586" i="1"/>
  <c r="P3578" i="1"/>
  <c r="O3578" i="1"/>
  <c r="P3570" i="1"/>
  <c r="O3570" i="1"/>
  <c r="P3562" i="1"/>
  <c r="O3562" i="1"/>
  <c r="P3554" i="1"/>
  <c r="O3554" i="1"/>
  <c r="P3546" i="1"/>
  <c r="O3546" i="1"/>
  <c r="P3538" i="1"/>
  <c r="O3538" i="1"/>
  <c r="P3530" i="1"/>
  <c r="O3530" i="1"/>
  <c r="P3522" i="1"/>
  <c r="O3522" i="1"/>
  <c r="P3514" i="1"/>
  <c r="O3514" i="1"/>
  <c r="P3506" i="1"/>
  <c r="O3506" i="1"/>
  <c r="P3498" i="1"/>
  <c r="O3498" i="1"/>
  <c r="P3490" i="1"/>
  <c r="O3490" i="1"/>
  <c r="P3482" i="1"/>
  <c r="O3482" i="1"/>
  <c r="P3474" i="1"/>
  <c r="O3474" i="1"/>
  <c r="P3466" i="1"/>
  <c r="O3466" i="1"/>
  <c r="P3458" i="1"/>
  <c r="O3458" i="1"/>
  <c r="P3450" i="1"/>
  <c r="O3450" i="1"/>
  <c r="P3442" i="1"/>
  <c r="O3442" i="1"/>
  <c r="P3434" i="1"/>
  <c r="O3434" i="1"/>
  <c r="P3426" i="1"/>
  <c r="O3426" i="1"/>
  <c r="P3418" i="1"/>
  <c r="O3418" i="1"/>
  <c r="P3410" i="1"/>
  <c r="O3410" i="1"/>
  <c r="P3402" i="1"/>
  <c r="O3402" i="1"/>
  <c r="P3394" i="1"/>
  <c r="O3394" i="1"/>
  <c r="P3386" i="1"/>
  <c r="O3386" i="1"/>
  <c r="P3378" i="1"/>
  <c r="O3378" i="1"/>
  <c r="P3370" i="1"/>
  <c r="O3370" i="1"/>
  <c r="P3362" i="1"/>
  <c r="O3362" i="1"/>
  <c r="P3354" i="1"/>
  <c r="O3354" i="1"/>
  <c r="P3346" i="1"/>
  <c r="O3346" i="1"/>
  <c r="P3338" i="1"/>
  <c r="O3338" i="1"/>
  <c r="P3330" i="1"/>
  <c r="O3330" i="1"/>
  <c r="P3322" i="1"/>
  <c r="O3322" i="1"/>
  <c r="P3314" i="1"/>
  <c r="O3314" i="1"/>
  <c r="P3306" i="1"/>
  <c r="O3306" i="1"/>
  <c r="P3298" i="1"/>
  <c r="O3298" i="1"/>
  <c r="P3290" i="1"/>
  <c r="O3290" i="1"/>
  <c r="P3282" i="1"/>
  <c r="O3282" i="1"/>
  <c r="P3274" i="1"/>
  <c r="O3274" i="1"/>
  <c r="P3266" i="1"/>
  <c r="O3266" i="1"/>
  <c r="P3258" i="1"/>
  <c r="O3258" i="1"/>
  <c r="P3250" i="1"/>
  <c r="O3250" i="1"/>
  <c r="P3242" i="1"/>
  <c r="O3242" i="1"/>
  <c r="P3234" i="1"/>
  <c r="O3234" i="1"/>
  <c r="P3226" i="1"/>
  <c r="O3226" i="1"/>
  <c r="P3218" i="1"/>
  <c r="O3218" i="1"/>
  <c r="P3210" i="1"/>
  <c r="O3210" i="1"/>
  <c r="P3202" i="1"/>
  <c r="O3202" i="1"/>
  <c r="P3194" i="1"/>
  <c r="O3194" i="1"/>
  <c r="P3186" i="1"/>
  <c r="O3186" i="1"/>
  <c r="P3178" i="1"/>
  <c r="O3178" i="1"/>
  <c r="P3170" i="1"/>
  <c r="O3170" i="1"/>
  <c r="P3162" i="1"/>
  <c r="O3162" i="1"/>
  <c r="P3154" i="1"/>
  <c r="O3154" i="1"/>
  <c r="P3146" i="1"/>
  <c r="O3146" i="1"/>
  <c r="P3138" i="1"/>
  <c r="O3138" i="1"/>
  <c r="P3130" i="1"/>
  <c r="O3130" i="1"/>
  <c r="P3122" i="1"/>
  <c r="O3122" i="1"/>
  <c r="P3114" i="1"/>
  <c r="O3114" i="1"/>
  <c r="P3106" i="1"/>
  <c r="O3106" i="1"/>
  <c r="P3098" i="1"/>
  <c r="O3098" i="1"/>
  <c r="P3090" i="1"/>
  <c r="O3090" i="1"/>
  <c r="P3082" i="1"/>
  <c r="O3082" i="1"/>
  <c r="P3074" i="1"/>
  <c r="O3074" i="1"/>
  <c r="P3066" i="1"/>
  <c r="O3066" i="1"/>
  <c r="P3058" i="1"/>
  <c r="O3058" i="1"/>
  <c r="P3050" i="1"/>
  <c r="O3050" i="1"/>
  <c r="P3042" i="1"/>
  <c r="O3042" i="1"/>
  <c r="P3034" i="1"/>
  <c r="O3034" i="1"/>
  <c r="P3026" i="1"/>
  <c r="O3026" i="1"/>
  <c r="P3018" i="1"/>
  <c r="O3018" i="1"/>
  <c r="P3010" i="1"/>
  <c r="O3010" i="1"/>
  <c r="P3002" i="1"/>
  <c r="O3002" i="1"/>
  <c r="P2994" i="1"/>
  <c r="O2994" i="1"/>
  <c r="P2986" i="1"/>
  <c r="O2986" i="1"/>
  <c r="P2978" i="1"/>
  <c r="O2978" i="1"/>
  <c r="P2970" i="1"/>
  <c r="O2970" i="1"/>
  <c r="P2962" i="1"/>
  <c r="O2962" i="1"/>
  <c r="P2954" i="1"/>
  <c r="O2954" i="1"/>
  <c r="P2946" i="1"/>
  <c r="O2946" i="1"/>
  <c r="P2938" i="1"/>
  <c r="O2938" i="1"/>
  <c r="P2930" i="1"/>
  <c r="O2930" i="1"/>
  <c r="P2922" i="1"/>
  <c r="O2922" i="1"/>
  <c r="P2914" i="1"/>
  <c r="O2914" i="1"/>
  <c r="P2906" i="1"/>
  <c r="O2906" i="1"/>
  <c r="P2898" i="1"/>
  <c r="O2898" i="1"/>
  <c r="P2890" i="1"/>
  <c r="O2890" i="1"/>
  <c r="P2882" i="1"/>
  <c r="O2882" i="1"/>
  <c r="P2874" i="1"/>
  <c r="O2874" i="1"/>
  <c r="P2866" i="1"/>
  <c r="O2866" i="1"/>
  <c r="P2858" i="1"/>
  <c r="O2858" i="1"/>
  <c r="P2850" i="1"/>
  <c r="O2850" i="1"/>
  <c r="P2842" i="1"/>
  <c r="O2842" i="1"/>
  <c r="P2834" i="1"/>
  <c r="O2834" i="1"/>
  <c r="P2826" i="1"/>
  <c r="O2826" i="1"/>
  <c r="P2818" i="1"/>
  <c r="O2818" i="1"/>
  <c r="P2810" i="1"/>
  <c r="O2810" i="1"/>
  <c r="P2802" i="1"/>
  <c r="O2802" i="1"/>
  <c r="P2794" i="1"/>
  <c r="O2794" i="1"/>
  <c r="P2786" i="1"/>
  <c r="O2786" i="1"/>
  <c r="P2778" i="1"/>
  <c r="O2778" i="1"/>
  <c r="P2770" i="1"/>
  <c r="O2770" i="1"/>
  <c r="P2762" i="1"/>
  <c r="O2762" i="1"/>
  <c r="P2754" i="1"/>
  <c r="O2754" i="1"/>
  <c r="P2746" i="1"/>
  <c r="O2746" i="1"/>
  <c r="P2738" i="1"/>
  <c r="O2738" i="1"/>
  <c r="P2730" i="1"/>
  <c r="O2730" i="1"/>
  <c r="P2722" i="1"/>
  <c r="O2722" i="1"/>
  <c r="P2714" i="1"/>
  <c r="O2714" i="1"/>
  <c r="P2706" i="1"/>
  <c r="O2706" i="1"/>
  <c r="P2698" i="1"/>
  <c r="O2698" i="1"/>
  <c r="P2690" i="1"/>
  <c r="O2690" i="1"/>
  <c r="P2682" i="1"/>
  <c r="O2682" i="1"/>
  <c r="P2674" i="1"/>
  <c r="O2674" i="1"/>
  <c r="P2666" i="1"/>
  <c r="O2666" i="1"/>
  <c r="P2658" i="1"/>
  <c r="O2658" i="1"/>
  <c r="P2650" i="1"/>
  <c r="O2650" i="1"/>
  <c r="P2642" i="1"/>
  <c r="O2642" i="1"/>
  <c r="P2634" i="1"/>
  <c r="O2634" i="1"/>
  <c r="P2626" i="1"/>
  <c r="O2626" i="1"/>
  <c r="P2618" i="1"/>
  <c r="O2618" i="1"/>
  <c r="P2610" i="1"/>
  <c r="O2610" i="1"/>
  <c r="P2602" i="1"/>
  <c r="O2602" i="1"/>
  <c r="P2594" i="1"/>
  <c r="O2594" i="1"/>
  <c r="P2586" i="1"/>
  <c r="O2586" i="1"/>
  <c r="P2578" i="1"/>
  <c r="O2578" i="1"/>
  <c r="P2570" i="1"/>
  <c r="O2570" i="1"/>
  <c r="P2562" i="1"/>
  <c r="O2562" i="1"/>
  <c r="P2554" i="1"/>
  <c r="O2554" i="1"/>
  <c r="P2546" i="1"/>
  <c r="O2546" i="1"/>
  <c r="P2538" i="1"/>
  <c r="O2538" i="1"/>
  <c r="P2530" i="1"/>
  <c r="O2530" i="1"/>
  <c r="P2522" i="1"/>
  <c r="O2522" i="1"/>
  <c r="P2514" i="1"/>
  <c r="O2514" i="1"/>
  <c r="P2506" i="1"/>
  <c r="O2506" i="1"/>
  <c r="P2498" i="1"/>
  <c r="O2498" i="1"/>
  <c r="P2490" i="1"/>
  <c r="O2490" i="1"/>
  <c r="P2482" i="1"/>
  <c r="O2482" i="1"/>
  <c r="P2474" i="1"/>
  <c r="O2474" i="1"/>
  <c r="P2466" i="1"/>
  <c r="O2466" i="1"/>
  <c r="P2458" i="1"/>
  <c r="O2458" i="1"/>
  <c r="P2450" i="1"/>
  <c r="O2450" i="1"/>
  <c r="P2442" i="1"/>
  <c r="O2442" i="1"/>
  <c r="P2434" i="1"/>
  <c r="O2434" i="1"/>
  <c r="P2426" i="1"/>
  <c r="O2426" i="1"/>
  <c r="P2418" i="1"/>
  <c r="O2418" i="1"/>
  <c r="P2410" i="1"/>
  <c r="O2410" i="1"/>
  <c r="P2402" i="1"/>
  <c r="O2402" i="1"/>
  <c r="P2394" i="1"/>
  <c r="O2394" i="1"/>
  <c r="P2386" i="1"/>
  <c r="O2386" i="1"/>
  <c r="P2378" i="1"/>
  <c r="O2378" i="1"/>
  <c r="P2370" i="1"/>
  <c r="O2370" i="1"/>
  <c r="P2362" i="1"/>
  <c r="O2362" i="1"/>
  <c r="P2354" i="1"/>
  <c r="O2354" i="1"/>
  <c r="P2346" i="1"/>
  <c r="O2346" i="1"/>
  <c r="P2338" i="1"/>
  <c r="O2338" i="1"/>
  <c r="P2330" i="1"/>
  <c r="O2330" i="1"/>
  <c r="P2322" i="1"/>
  <c r="O2322" i="1"/>
  <c r="P2314" i="1"/>
  <c r="O2314" i="1"/>
  <c r="P2306" i="1"/>
  <c r="O2306" i="1"/>
  <c r="P2298" i="1"/>
  <c r="O2298" i="1"/>
  <c r="P2290" i="1"/>
  <c r="O2290" i="1"/>
  <c r="P2282" i="1"/>
  <c r="O2282" i="1"/>
  <c r="P2274" i="1"/>
  <c r="O2274" i="1"/>
  <c r="P2266" i="1"/>
  <c r="O2266" i="1"/>
  <c r="P2258" i="1"/>
  <c r="O2258" i="1"/>
  <c r="P2250" i="1"/>
  <c r="O2250" i="1"/>
  <c r="P2242" i="1"/>
  <c r="O2242" i="1"/>
  <c r="P2234" i="1"/>
  <c r="O2234" i="1"/>
  <c r="P2226" i="1"/>
  <c r="O2226" i="1"/>
  <c r="P2218" i="1"/>
  <c r="O2218" i="1"/>
  <c r="P2210" i="1"/>
  <c r="O2210" i="1"/>
  <c r="P2202" i="1"/>
  <c r="O2202" i="1"/>
  <c r="P2194" i="1"/>
  <c r="O2194" i="1"/>
  <c r="P2186" i="1"/>
  <c r="O2186" i="1"/>
  <c r="P2178" i="1"/>
  <c r="O2178" i="1"/>
  <c r="P2170" i="1"/>
  <c r="O2170" i="1"/>
  <c r="P2162" i="1"/>
  <c r="O2162" i="1"/>
  <c r="P2154" i="1"/>
  <c r="O2154" i="1"/>
  <c r="P2146" i="1"/>
  <c r="O2146" i="1"/>
  <c r="P2138" i="1"/>
  <c r="O2138" i="1"/>
  <c r="P2130" i="1"/>
  <c r="O2130" i="1"/>
  <c r="P2122" i="1"/>
  <c r="O2122" i="1"/>
  <c r="P2114" i="1"/>
  <c r="O2114" i="1"/>
  <c r="P2106" i="1"/>
  <c r="O2106" i="1"/>
  <c r="P2098" i="1"/>
  <c r="O2098" i="1"/>
  <c r="P2090" i="1"/>
  <c r="O2090" i="1"/>
  <c r="P2082" i="1"/>
  <c r="O2082" i="1"/>
  <c r="P2074" i="1"/>
  <c r="O2074" i="1"/>
  <c r="P2066" i="1"/>
  <c r="O2066" i="1"/>
  <c r="P2058" i="1"/>
  <c r="O2058" i="1"/>
  <c r="P2050" i="1"/>
  <c r="O2050" i="1"/>
  <c r="P2042" i="1"/>
  <c r="O2042" i="1"/>
  <c r="P2034" i="1"/>
  <c r="O2034" i="1"/>
  <c r="P2026" i="1"/>
  <c r="O2026" i="1"/>
  <c r="P2018" i="1"/>
  <c r="O2018" i="1"/>
  <c r="P2010" i="1"/>
  <c r="O2010" i="1"/>
  <c r="P2002" i="1"/>
  <c r="O2002" i="1"/>
  <c r="P1994" i="1"/>
  <c r="O1994" i="1"/>
  <c r="P1986" i="1"/>
  <c r="O1986" i="1"/>
  <c r="P1978" i="1"/>
  <c r="O1978" i="1"/>
  <c r="P1970" i="1"/>
  <c r="O1970" i="1"/>
  <c r="P1962" i="1"/>
  <c r="O1962" i="1"/>
  <c r="P1954" i="1"/>
  <c r="O1954" i="1"/>
  <c r="P1946" i="1"/>
  <c r="O1946" i="1"/>
  <c r="P1938" i="1"/>
  <c r="O1938" i="1"/>
  <c r="P1930" i="1"/>
  <c r="O1930" i="1"/>
  <c r="P1922" i="1"/>
  <c r="O1922" i="1"/>
  <c r="P1914" i="1"/>
  <c r="O1914" i="1"/>
  <c r="P1906" i="1"/>
  <c r="O1906" i="1"/>
  <c r="P1898" i="1"/>
  <c r="O1898" i="1"/>
  <c r="P1890" i="1"/>
  <c r="O1890" i="1"/>
  <c r="P1882" i="1"/>
  <c r="O1882" i="1"/>
  <c r="P1874" i="1"/>
  <c r="O1874" i="1"/>
  <c r="P1866" i="1"/>
  <c r="O1866" i="1"/>
  <c r="P1858" i="1"/>
  <c r="O1858" i="1"/>
  <c r="P1850" i="1"/>
  <c r="O1850" i="1"/>
  <c r="P1842" i="1"/>
  <c r="O1842" i="1"/>
  <c r="P1834" i="1"/>
  <c r="O1834" i="1"/>
  <c r="P1826" i="1"/>
  <c r="O1826" i="1"/>
  <c r="P1818" i="1"/>
  <c r="O1818" i="1"/>
  <c r="P1810" i="1"/>
  <c r="O1810" i="1"/>
  <c r="P1802" i="1"/>
  <c r="O1802" i="1"/>
  <c r="P1794" i="1"/>
  <c r="O1794" i="1"/>
  <c r="P1786" i="1"/>
  <c r="O1786" i="1"/>
  <c r="P1778" i="1"/>
  <c r="O1778" i="1"/>
  <c r="P1770" i="1"/>
  <c r="O1770" i="1"/>
  <c r="P1762" i="1"/>
  <c r="O1762" i="1"/>
  <c r="P1754" i="1"/>
  <c r="O1754" i="1"/>
  <c r="P1746" i="1"/>
  <c r="O1746" i="1"/>
  <c r="P1738" i="1"/>
  <c r="O1738" i="1"/>
  <c r="P1730" i="1"/>
  <c r="O1730" i="1"/>
  <c r="P1722" i="1"/>
  <c r="O1722" i="1"/>
  <c r="P1714" i="1"/>
  <c r="O1714" i="1"/>
  <c r="P1706" i="1"/>
  <c r="O1706" i="1"/>
  <c r="P1698" i="1"/>
  <c r="O1698" i="1"/>
  <c r="P1690" i="1"/>
  <c r="O1690" i="1"/>
  <c r="P1682" i="1"/>
  <c r="O1682" i="1"/>
  <c r="P1674" i="1"/>
  <c r="O1674" i="1"/>
  <c r="P1666" i="1"/>
  <c r="O1666" i="1"/>
  <c r="P1658" i="1"/>
  <c r="O1658" i="1"/>
  <c r="P1650" i="1"/>
  <c r="O1650" i="1"/>
  <c r="P1642" i="1"/>
  <c r="O1642" i="1"/>
  <c r="P1634" i="1"/>
  <c r="O1634" i="1"/>
  <c r="P1626" i="1"/>
  <c r="O1626" i="1"/>
  <c r="P1618" i="1"/>
  <c r="O1618" i="1"/>
  <c r="P1610" i="1"/>
  <c r="O1610" i="1"/>
  <c r="P1602" i="1"/>
  <c r="O1602" i="1"/>
  <c r="P1594" i="1"/>
  <c r="O1594" i="1"/>
  <c r="P1586" i="1"/>
  <c r="O1586" i="1"/>
  <c r="P1578" i="1"/>
  <c r="O1578" i="1"/>
  <c r="P1570" i="1"/>
  <c r="O1570" i="1"/>
  <c r="P1562" i="1"/>
  <c r="O1562" i="1"/>
  <c r="P1554" i="1"/>
  <c r="O1554" i="1"/>
  <c r="P1546" i="1"/>
  <c r="O1546" i="1"/>
  <c r="P1538" i="1"/>
  <c r="O1538" i="1"/>
  <c r="P1530" i="1"/>
  <c r="O1530" i="1"/>
  <c r="P1522" i="1"/>
  <c r="O1522" i="1"/>
  <c r="P1514" i="1"/>
  <c r="O1514" i="1"/>
  <c r="P4113" i="1"/>
  <c r="O4113" i="1"/>
  <c r="P4105" i="1"/>
  <c r="O4105" i="1"/>
  <c r="P4097" i="1"/>
  <c r="O4097" i="1"/>
  <c r="P4089" i="1"/>
  <c r="O4089" i="1"/>
  <c r="P4081" i="1"/>
  <c r="O4081" i="1"/>
  <c r="P4073" i="1"/>
  <c r="O4073" i="1"/>
  <c r="P4065" i="1"/>
  <c r="O4065" i="1"/>
  <c r="P4057" i="1"/>
  <c r="O4057" i="1"/>
  <c r="P4049" i="1"/>
  <c r="O4049" i="1"/>
  <c r="P4041" i="1"/>
  <c r="O4041" i="1"/>
  <c r="P4033" i="1"/>
  <c r="O4033" i="1"/>
  <c r="P4025" i="1"/>
  <c r="O4025" i="1"/>
  <c r="P4017" i="1"/>
  <c r="O4017" i="1"/>
  <c r="P4009" i="1"/>
  <c r="O4009" i="1"/>
  <c r="P4001" i="1"/>
  <c r="O4001" i="1"/>
  <c r="P3993" i="1"/>
  <c r="O3993" i="1"/>
  <c r="P3985" i="1"/>
  <c r="O3985" i="1"/>
  <c r="P3977" i="1"/>
  <c r="O3977" i="1"/>
  <c r="P3969" i="1"/>
  <c r="O3969" i="1"/>
  <c r="P3961" i="1"/>
  <c r="O3961" i="1"/>
  <c r="P3953" i="1"/>
  <c r="O3953" i="1"/>
  <c r="P3945" i="1"/>
  <c r="O3945" i="1"/>
  <c r="P3937" i="1"/>
  <c r="O3937" i="1"/>
  <c r="P3929" i="1"/>
  <c r="O3929" i="1"/>
  <c r="P3921" i="1"/>
  <c r="O3921" i="1"/>
  <c r="P3913" i="1"/>
  <c r="O3913" i="1"/>
  <c r="P3905" i="1"/>
  <c r="O3905" i="1"/>
  <c r="P3897" i="1"/>
  <c r="O3897" i="1"/>
  <c r="P3889" i="1"/>
  <c r="O3889" i="1"/>
  <c r="P3881" i="1"/>
  <c r="O3881" i="1"/>
  <c r="P3873" i="1"/>
  <c r="O3873" i="1"/>
  <c r="P3865" i="1"/>
  <c r="O3865" i="1"/>
  <c r="P3857" i="1"/>
  <c r="O3857" i="1"/>
  <c r="P3849" i="1"/>
  <c r="O3849" i="1"/>
  <c r="P3841" i="1"/>
  <c r="O3841" i="1"/>
  <c r="P3833" i="1"/>
  <c r="O3833" i="1"/>
  <c r="P3825" i="1"/>
  <c r="O3825" i="1"/>
  <c r="P3817" i="1"/>
  <c r="O3817" i="1"/>
  <c r="P3809" i="1"/>
  <c r="O3809" i="1"/>
  <c r="P3801" i="1"/>
  <c r="O3801" i="1"/>
  <c r="P3793" i="1"/>
  <c r="O3793" i="1"/>
  <c r="P3785" i="1"/>
  <c r="O3785" i="1"/>
  <c r="P3777" i="1"/>
  <c r="O3777" i="1"/>
  <c r="P3769" i="1"/>
  <c r="O3769" i="1"/>
  <c r="P3761" i="1"/>
  <c r="O3761" i="1"/>
  <c r="P3753" i="1"/>
  <c r="O3753" i="1"/>
  <c r="P3745" i="1"/>
  <c r="O3745" i="1"/>
  <c r="P3737" i="1"/>
  <c r="O3737" i="1"/>
  <c r="P3729" i="1"/>
  <c r="O3729" i="1"/>
  <c r="P3721" i="1"/>
  <c r="O3721" i="1"/>
  <c r="P3713" i="1"/>
  <c r="O3713" i="1"/>
  <c r="P3705" i="1"/>
  <c r="O3705" i="1"/>
  <c r="P3697" i="1"/>
  <c r="O3697" i="1"/>
  <c r="P3689" i="1"/>
  <c r="O3689" i="1"/>
  <c r="P3681" i="1"/>
  <c r="O3681" i="1"/>
  <c r="P3673" i="1"/>
  <c r="O3673" i="1"/>
  <c r="P3665" i="1"/>
  <c r="O3665" i="1"/>
  <c r="P3657" i="1"/>
  <c r="O3657" i="1"/>
  <c r="P3649" i="1"/>
  <c r="O3649" i="1"/>
  <c r="P3641" i="1"/>
  <c r="O3641" i="1"/>
  <c r="P3633" i="1"/>
  <c r="O3633" i="1"/>
  <c r="P3625" i="1"/>
  <c r="O3625" i="1"/>
  <c r="P3617" i="1"/>
  <c r="O3617" i="1"/>
  <c r="P3609" i="1"/>
  <c r="O3609" i="1"/>
  <c r="P3601" i="1"/>
  <c r="O3601" i="1"/>
  <c r="P3593" i="1"/>
  <c r="O3593" i="1"/>
  <c r="P3585" i="1"/>
  <c r="O3585" i="1"/>
  <c r="P3577" i="1"/>
  <c r="O3577" i="1"/>
  <c r="P3569" i="1"/>
  <c r="O3569" i="1"/>
  <c r="P3561" i="1"/>
  <c r="O3561" i="1"/>
  <c r="P3553" i="1"/>
  <c r="O3553" i="1"/>
  <c r="P3545" i="1"/>
  <c r="O3545" i="1"/>
  <c r="P3537" i="1"/>
  <c r="O3537" i="1"/>
  <c r="P3529" i="1"/>
  <c r="O3529" i="1"/>
  <c r="P3521" i="1"/>
  <c r="O3521" i="1"/>
  <c r="P3513" i="1"/>
  <c r="O3513" i="1"/>
  <c r="P3505" i="1"/>
  <c r="O3505" i="1"/>
  <c r="P3497" i="1"/>
  <c r="O3497" i="1"/>
  <c r="P3489" i="1"/>
  <c r="O3489" i="1"/>
  <c r="P3481" i="1"/>
  <c r="O3481" i="1"/>
  <c r="P3473" i="1"/>
  <c r="O3473" i="1"/>
  <c r="P3465" i="1"/>
  <c r="O3465" i="1"/>
  <c r="P3457" i="1"/>
  <c r="O3457" i="1"/>
  <c r="P3449" i="1"/>
  <c r="O3449" i="1"/>
  <c r="P3441" i="1"/>
  <c r="O3441" i="1"/>
  <c r="P3433" i="1"/>
  <c r="O3433" i="1"/>
  <c r="P3425" i="1"/>
  <c r="O3425" i="1"/>
  <c r="P3417" i="1"/>
  <c r="O3417" i="1"/>
  <c r="P3409" i="1"/>
  <c r="O3409" i="1"/>
  <c r="P3401" i="1"/>
  <c r="O3401" i="1"/>
  <c r="P3393" i="1"/>
  <c r="O3393" i="1"/>
  <c r="P3385" i="1"/>
  <c r="O3385" i="1"/>
  <c r="P3377" i="1"/>
  <c r="O3377" i="1"/>
  <c r="P3369" i="1"/>
  <c r="O3369" i="1"/>
  <c r="P3361" i="1"/>
  <c r="O3361" i="1"/>
  <c r="P3353" i="1"/>
  <c r="O3353" i="1"/>
  <c r="P3345" i="1"/>
  <c r="O3345" i="1"/>
  <c r="P3337" i="1"/>
  <c r="O3337" i="1"/>
  <c r="P3329" i="1"/>
  <c r="O3329" i="1"/>
  <c r="P3321" i="1"/>
  <c r="O3321" i="1"/>
  <c r="P3313" i="1"/>
  <c r="O3313" i="1"/>
  <c r="P3305" i="1"/>
  <c r="O3305" i="1"/>
  <c r="P3297" i="1"/>
  <c r="O3297" i="1"/>
  <c r="P3289" i="1"/>
  <c r="O3289" i="1"/>
  <c r="P3281" i="1"/>
  <c r="O3281" i="1"/>
  <c r="P3273" i="1"/>
  <c r="O3273" i="1"/>
  <c r="P3265" i="1"/>
  <c r="O3265" i="1"/>
  <c r="P3257" i="1"/>
  <c r="O3257" i="1"/>
  <c r="P3249" i="1"/>
  <c r="O3249" i="1"/>
  <c r="P3241" i="1"/>
  <c r="O3241" i="1"/>
  <c r="P3233" i="1"/>
  <c r="O3233" i="1"/>
  <c r="P3225" i="1"/>
  <c r="O3225" i="1"/>
  <c r="P3217" i="1"/>
  <c r="O3217" i="1"/>
  <c r="P3209" i="1"/>
  <c r="O3209" i="1"/>
  <c r="P3201" i="1"/>
  <c r="O3201" i="1"/>
  <c r="P3193" i="1"/>
  <c r="O3193" i="1"/>
  <c r="P3185" i="1"/>
  <c r="O3185" i="1"/>
  <c r="P3177" i="1"/>
  <c r="O3177" i="1"/>
  <c r="P3169" i="1"/>
  <c r="O3169" i="1"/>
  <c r="P3161" i="1"/>
  <c r="O3161" i="1"/>
  <c r="P3153" i="1"/>
  <c r="O3153" i="1"/>
  <c r="P3145" i="1"/>
  <c r="O3145" i="1"/>
  <c r="P3137" i="1"/>
  <c r="O3137" i="1"/>
  <c r="P3129" i="1"/>
  <c r="O3129" i="1"/>
  <c r="P3121" i="1"/>
  <c r="O3121" i="1"/>
  <c r="P3113" i="1"/>
  <c r="O3113" i="1"/>
  <c r="P3105" i="1"/>
  <c r="O3105" i="1"/>
  <c r="P3097" i="1"/>
  <c r="O3097" i="1"/>
  <c r="P3089" i="1"/>
  <c r="O3089" i="1"/>
  <c r="P3081" i="1"/>
  <c r="O3081" i="1"/>
  <c r="P3073" i="1"/>
  <c r="O3073" i="1"/>
  <c r="P3065" i="1"/>
  <c r="O3065" i="1"/>
  <c r="P3057" i="1"/>
  <c r="O3057" i="1"/>
  <c r="P3049" i="1"/>
  <c r="O3049" i="1"/>
  <c r="P3041" i="1"/>
  <c r="O3041" i="1"/>
  <c r="P3033" i="1"/>
  <c r="O3033" i="1"/>
  <c r="P3025" i="1"/>
  <c r="O3025" i="1"/>
  <c r="P3017" i="1"/>
  <c r="O3017" i="1"/>
  <c r="P3009" i="1"/>
  <c r="O3009" i="1"/>
  <c r="P3001" i="1"/>
  <c r="O3001" i="1"/>
  <c r="P2993" i="1"/>
  <c r="O2993" i="1"/>
  <c r="P2985" i="1"/>
  <c r="O2985" i="1"/>
  <c r="P2977" i="1"/>
  <c r="O2977" i="1"/>
  <c r="P2969" i="1"/>
  <c r="O2969" i="1"/>
  <c r="P2961" i="1"/>
  <c r="O2961" i="1"/>
  <c r="P2953" i="1"/>
  <c r="O2953" i="1"/>
  <c r="P2945" i="1"/>
  <c r="O2945" i="1"/>
  <c r="P2937" i="1"/>
  <c r="O2937" i="1"/>
  <c r="P2929" i="1"/>
  <c r="O2929" i="1"/>
  <c r="P2921" i="1"/>
  <c r="O2921" i="1"/>
  <c r="P2913" i="1"/>
  <c r="O2913" i="1"/>
  <c r="P2905" i="1"/>
  <c r="O2905" i="1"/>
  <c r="P2897" i="1"/>
  <c r="O2897" i="1"/>
  <c r="P2889" i="1"/>
  <c r="O2889" i="1"/>
  <c r="P2881" i="1"/>
  <c r="O2881" i="1"/>
  <c r="P2873" i="1"/>
  <c r="O2873" i="1"/>
  <c r="P2865" i="1"/>
  <c r="O2865" i="1"/>
  <c r="P2857" i="1"/>
  <c r="O2857" i="1"/>
  <c r="P2849" i="1"/>
  <c r="O2849" i="1"/>
  <c r="P2841" i="1"/>
  <c r="O2841" i="1"/>
  <c r="P2833" i="1"/>
  <c r="O2833" i="1"/>
  <c r="P2825" i="1"/>
  <c r="O2825" i="1"/>
  <c r="P2817" i="1"/>
  <c r="O2817" i="1"/>
  <c r="P2809" i="1"/>
  <c r="O2809" i="1"/>
  <c r="P2801" i="1"/>
  <c r="O2801" i="1"/>
  <c r="P2793" i="1"/>
  <c r="O2793" i="1"/>
  <c r="P2785" i="1"/>
  <c r="O2785" i="1"/>
  <c r="P2777" i="1"/>
  <c r="O2777" i="1"/>
  <c r="P2769" i="1"/>
  <c r="O2769" i="1"/>
  <c r="P2761" i="1"/>
  <c r="O2761" i="1"/>
  <c r="P2753" i="1"/>
  <c r="O2753" i="1"/>
  <c r="P2745" i="1"/>
  <c r="O2745" i="1"/>
  <c r="P2737" i="1"/>
  <c r="O2737" i="1"/>
  <c r="P2729" i="1"/>
  <c r="O2729" i="1"/>
  <c r="P2721" i="1"/>
  <c r="O2721" i="1"/>
  <c r="P2713" i="1"/>
  <c r="O2713" i="1"/>
  <c r="P2705" i="1"/>
  <c r="O2705" i="1"/>
  <c r="P2697" i="1"/>
  <c r="O2697" i="1"/>
  <c r="P2689" i="1"/>
  <c r="O2689" i="1"/>
  <c r="P2681" i="1"/>
  <c r="O2681" i="1"/>
  <c r="P2673" i="1"/>
  <c r="O2673" i="1"/>
  <c r="P2665" i="1"/>
  <c r="O2665" i="1"/>
  <c r="P2657" i="1"/>
  <c r="O2657" i="1"/>
  <c r="P2649" i="1"/>
  <c r="O2649" i="1"/>
  <c r="P2641" i="1"/>
  <c r="O2641" i="1"/>
  <c r="P2633" i="1"/>
  <c r="O2633" i="1"/>
  <c r="P2625" i="1"/>
  <c r="O2625" i="1"/>
  <c r="P2617" i="1"/>
  <c r="O2617" i="1"/>
  <c r="P2609" i="1"/>
  <c r="O2609" i="1"/>
  <c r="P2601" i="1"/>
  <c r="O2601" i="1"/>
  <c r="P2593" i="1"/>
  <c r="O2593" i="1"/>
  <c r="P2585" i="1"/>
  <c r="O2585" i="1"/>
  <c r="P2577" i="1"/>
  <c r="O2577" i="1"/>
  <c r="P2569" i="1"/>
  <c r="O2569" i="1"/>
  <c r="P2561" i="1"/>
  <c r="O2561" i="1"/>
  <c r="P2553" i="1"/>
  <c r="O2553" i="1"/>
  <c r="P2545" i="1"/>
  <c r="O2545" i="1"/>
  <c r="P2537" i="1"/>
  <c r="O2537" i="1"/>
  <c r="P2529" i="1"/>
  <c r="O2529" i="1"/>
  <c r="P2521" i="1"/>
  <c r="O2521" i="1"/>
  <c r="P2513" i="1"/>
  <c r="O2513" i="1"/>
  <c r="P2505" i="1"/>
  <c r="O2505" i="1"/>
  <c r="P2497" i="1"/>
  <c r="O2497" i="1"/>
  <c r="P2489" i="1"/>
  <c r="O2489" i="1"/>
  <c r="P2481" i="1"/>
  <c r="O2481" i="1"/>
  <c r="P2473" i="1"/>
  <c r="O2473" i="1"/>
  <c r="P2465" i="1"/>
  <c r="O2465" i="1"/>
  <c r="P2457" i="1"/>
  <c r="O2457" i="1"/>
  <c r="P2449" i="1"/>
  <c r="O2449" i="1"/>
  <c r="P2441" i="1"/>
  <c r="O2441" i="1"/>
  <c r="P2433" i="1"/>
  <c r="O2433" i="1"/>
  <c r="P2425" i="1"/>
  <c r="O2425" i="1"/>
  <c r="P2417" i="1"/>
  <c r="O2417" i="1"/>
  <c r="P2409" i="1"/>
  <c r="O2409" i="1"/>
  <c r="P2401" i="1"/>
  <c r="O2401" i="1"/>
  <c r="P2393" i="1"/>
  <c r="O2393" i="1"/>
  <c r="P2385" i="1"/>
  <c r="O2385" i="1"/>
  <c r="P2377" i="1"/>
  <c r="O2377" i="1"/>
  <c r="P2369" i="1"/>
  <c r="O2369" i="1"/>
  <c r="P2361" i="1"/>
  <c r="O2361" i="1"/>
  <c r="P2353" i="1"/>
  <c r="O2353" i="1"/>
  <c r="P2345" i="1"/>
  <c r="O2345" i="1"/>
  <c r="P2337" i="1"/>
  <c r="O2337" i="1"/>
  <c r="P2329" i="1"/>
  <c r="O2329" i="1"/>
  <c r="P2321" i="1"/>
  <c r="O2321" i="1"/>
  <c r="P2313" i="1"/>
  <c r="O2313" i="1"/>
  <c r="P2305" i="1"/>
  <c r="O2305" i="1"/>
  <c r="P2297" i="1"/>
  <c r="O2297" i="1"/>
  <c r="P2289" i="1"/>
  <c r="O2289" i="1"/>
  <c r="P2281" i="1"/>
  <c r="O2281" i="1"/>
  <c r="P2273" i="1"/>
  <c r="O2273" i="1"/>
  <c r="P2265" i="1"/>
  <c r="O2265" i="1"/>
  <c r="P2257" i="1"/>
  <c r="O2257" i="1"/>
  <c r="P2249" i="1"/>
  <c r="O2249" i="1"/>
  <c r="P2241" i="1"/>
  <c r="O2241" i="1"/>
  <c r="P2233" i="1"/>
  <c r="O2233" i="1"/>
  <c r="P2225" i="1"/>
  <c r="O2225" i="1"/>
  <c r="P2217" i="1"/>
  <c r="O2217" i="1"/>
  <c r="P2209" i="1"/>
  <c r="O2209" i="1"/>
  <c r="P2201" i="1"/>
  <c r="O2201" i="1"/>
  <c r="P2193" i="1"/>
  <c r="O2193" i="1"/>
  <c r="P2185" i="1"/>
  <c r="O2185" i="1"/>
  <c r="P2177" i="1"/>
  <c r="O2177" i="1"/>
  <c r="P2169" i="1"/>
  <c r="O2169" i="1"/>
  <c r="P2161" i="1"/>
  <c r="O2161" i="1"/>
  <c r="P2153" i="1"/>
  <c r="O2153" i="1"/>
  <c r="P2145" i="1"/>
  <c r="O2145" i="1"/>
  <c r="P2137" i="1"/>
  <c r="O2137" i="1"/>
  <c r="P2129" i="1"/>
  <c r="O2129" i="1"/>
  <c r="P2121" i="1"/>
  <c r="O2121" i="1"/>
  <c r="P2113" i="1"/>
  <c r="O2113" i="1"/>
  <c r="P2105" i="1"/>
  <c r="O2105" i="1"/>
  <c r="P2097" i="1"/>
  <c r="O2097" i="1"/>
  <c r="P2089" i="1"/>
  <c r="O2089" i="1"/>
  <c r="P2081" i="1"/>
  <c r="O2081" i="1"/>
  <c r="P2073" i="1"/>
  <c r="O2073" i="1"/>
  <c r="P2065" i="1"/>
  <c r="O2065" i="1"/>
  <c r="P2057" i="1"/>
  <c r="O2057" i="1"/>
  <c r="P2049" i="1"/>
  <c r="O2049" i="1"/>
  <c r="P2041" i="1"/>
  <c r="O2041" i="1"/>
  <c r="P2033" i="1"/>
  <c r="O2033" i="1"/>
  <c r="P2025" i="1"/>
  <c r="O2025" i="1"/>
  <c r="P2525" i="1"/>
  <c r="O2525" i="1"/>
  <c r="P2517" i="1"/>
  <c r="O2517" i="1"/>
  <c r="P2509" i="1"/>
  <c r="O2509" i="1"/>
  <c r="P2501" i="1"/>
  <c r="O2501" i="1"/>
  <c r="P2493" i="1"/>
  <c r="O2493" i="1"/>
  <c r="P2485" i="1"/>
  <c r="O2485" i="1"/>
  <c r="P2477" i="1"/>
  <c r="O2477" i="1"/>
  <c r="P2469" i="1"/>
  <c r="O2469" i="1"/>
  <c r="P2461" i="1"/>
  <c r="O2461" i="1"/>
  <c r="P2453" i="1"/>
  <c r="O2453" i="1"/>
  <c r="P2445" i="1"/>
  <c r="O2445" i="1"/>
  <c r="P2437" i="1"/>
  <c r="O2437" i="1"/>
  <c r="P2429" i="1"/>
  <c r="O2429" i="1"/>
  <c r="P2421" i="1"/>
  <c r="O2421" i="1"/>
  <c r="P2413" i="1"/>
  <c r="O2413" i="1"/>
  <c r="P2405" i="1"/>
  <c r="O2405" i="1"/>
  <c r="P2397" i="1"/>
  <c r="O2397" i="1"/>
  <c r="P2389" i="1"/>
  <c r="O2389" i="1"/>
  <c r="P2381" i="1"/>
  <c r="O2381" i="1"/>
  <c r="P2373" i="1"/>
  <c r="O2373" i="1"/>
  <c r="P2365" i="1"/>
  <c r="O2365" i="1"/>
  <c r="P2357" i="1"/>
  <c r="O2357" i="1"/>
  <c r="P2349" i="1"/>
  <c r="O2349" i="1"/>
  <c r="P2341" i="1"/>
  <c r="O2341" i="1"/>
  <c r="P2333" i="1"/>
  <c r="O2333" i="1"/>
  <c r="P2325" i="1"/>
  <c r="O2325" i="1"/>
  <c r="P2317" i="1"/>
  <c r="O2317" i="1"/>
  <c r="P2309" i="1"/>
  <c r="O2309" i="1"/>
  <c r="P2301" i="1"/>
  <c r="O2301" i="1"/>
  <c r="P2293" i="1"/>
  <c r="O2293" i="1"/>
  <c r="P2285" i="1"/>
  <c r="O2285" i="1"/>
  <c r="P2277" i="1"/>
  <c r="O2277" i="1"/>
  <c r="P2269" i="1"/>
  <c r="O2269" i="1"/>
  <c r="P2261" i="1"/>
  <c r="O2261" i="1"/>
  <c r="P2253" i="1"/>
  <c r="O2253" i="1"/>
  <c r="P2245" i="1"/>
  <c r="O2245" i="1"/>
  <c r="P2237" i="1"/>
  <c r="O2237" i="1"/>
  <c r="P2229" i="1"/>
  <c r="O2229" i="1"/>
  <c r="P2221" i="1"/>
  <c r="O2221" i="1"/>
  <c r="P2213" i="1"/>
  <c r="O2213" i="1"/>
  <c r="P2205" i="1"/>
  <c r="O2205" i="1"/>
  <c r="P2197" i="1"/>
  <c r="O2197" i="1"/>
  <c r="P2189" i="1"/>
  <c r="O2189" i="1"/>
  <c r="P2181" i="1"/>
  <c r="O2181" i="1"/>
  <c r="P2173" i="1"/>
  <c r="O2173" i="1"/>
  <c r="P2165" i="1"/>
  <c r="O2165" i="1"/>
  <c r="P2157" i="1"/>
  <c r="O2157" i="1"/>
  <c r="P2149" i="1"/>
  <c r="O2149" i="1"/>
  <c r="P2141" i="1"/>
  <c r="O2141" i="1"/>
  <c r="P2133" i="1"/>
  <c r="O2133" i="1"/>
  <c r="P2125" i="1"/>
  <c r="O2125" i="1"/>
  <c r="P2117" i="1"/>
  <c r="O2117" i="1"/>
  <c r="P2109" i="1"/>
  <c r="O2109" i="1"/>
  <c r="P2101" i="1"/>
  <c r="O2101" i="1"/>
  <c r="P2093" i="1"/>
  <c r="O2093" i="1"/>
  <c r="P2085" i="1"/>
  <c r="O2085" i="1"/>
  <c r="P2077" i="1"/>
  <c r="O2077" i="1"/>
  <c r="P2069" i="1"/>
  <c r="O2069" i="1"/>
  <c r="P2061" i="1"/>
  <c r="O2061" i="1"/>
  <c r="P2053" i="1"/>
  <c r="O2053" i="1"/>
  <c r="P2045" i="1"/>
  <c r="O2045" i="1"/>
  <c r="P2037" i="1"/>
  <c r="O2037" i="1"/>
  <c r="P2029" i="1"/>
  <c r="O2029" i="1"/>
  <c r="P2021" i="1"/>
  <c r="O2021" i="1"/>
  <c r="P2013" i="1"/>
  <c r="O2013" i="1"/>
  <c r="P2005" i="1"/>
  <c r="O2005" i="1"/>
  <c r="P1997" i="1"/>
  <c r="O1997" i="1"/>
  <c r="P1989" i="1"/>
  <c r="O1989" i="1"/>
  <c r="P1981" i="1"/>
  <c r="O1981" i="1"/>
  <c r="P1973" i="1"/>
  <c r="O1973" i="1"/>
  <c r="P1965" i="1"/>
  <c r="O1965" i="1"/>
  <c r="P1957" i="1"/>
  <c r="O1957" i="1"/>
  <c r="P1949" i="1"/>
  <c r="O1949" i="1"/>
  <c r="P1941" i="1"/>
  <c r="O1941" i="1"/>
  <c r="P1933" i="1"/>
  <c r="O1933" i="1"/>
  <c r="P1925" i="1"/>
  <c r="O1925" i="1"/>
  <c r="P1917" i="1"/>
  <c r="O1917" i="1"/>
  <c r="P1909" i="1"/>
  <c r="O1909" i="1"/>
  <c r="P1901" i="1"/>
  <c r="O1901" i="1"/>
  <c r="P1893" i="1"/>
  <c r="O1893" i="1"/>
  <c r="P1885" i="1"/>
  <c r="O1885" i="1"/>
  <c r="P1877" i="1"/>
  <c r="O1877" i="1"/>
  <c r="P1869" i="1"/>
  <c r="O1869" i="1"/>
  <c r="P1861" i="1"/>
  <c r="O1861" i="1"/>
  <c r="P1853" i="1"/>
  <c r="O1853" i="1"/>
  <c r="P1845" i="1"/>
  <c r="O1845" i="1"/>
  <c r="P1837" i="1"/>
  <c r="O1837" i="1"/>
  <c r="P1829" i="1"/>
  <c r="O1829" i="1"/>
  <c r="P1821" i="1"/>
  <c r="O1821" i="1"/>
  <c r="P1813" i="1"/>
  <c r="O1813" i="1"/>
  <c r="P1805" i="1"/>
  <c r="O1805" i="1"/>
  <c r="P1797" i="1"/>
  <c r="O1797" i="1"/>
  <c r="P1789" i="1"/>
  <c r="O1789" i="1"/>
  <c r="P1781" i="1"/>
  <c r="O1781" i="1"/>
  <c r="P1773" i="1"/>
  <c r="O1773" i="1"/>
  <c r="P1765" i="1"/>
  <c r="O1765" i="1"/>
  <c r="P1757" i="1"/>
  <c r="O1757" i="1"/>
  <c r="P1749" i="1"/>
  <c r="O1749" i="1"/>
  <c r="P1741" i="1"/>
  <c r="O1741" i="1"/>
  <c r="P1733" i="1"/>
  <c r="O1733" i="1"/>
  <c r="P1725" i="1"/>
  <c r="O1725" i="1"/>
  <c r="P1717" i="1"/>
  <c r="O1717" i="1"/>
  <c r="P1709" i="1"/>
  <c r="O1709" i="1"/>
  <c r="P1701" i="1"/>
  <c r="O1701" i="1"/>
  <c r="P1693" i="1"/>
  <c r="O1693" i="1"/>
  <c r="P1685" i="1"/>
  <c r="O1685" i="1"/>
  <c r="P1677" i="1"/>
  <c r="O1677" i="1"/>
  <c r="P1669" i="1"/>
  <c r="O1669" i="1"/>
  <c r="P1661" i="1"/>
  <c r="O1661" i="1"/>
  <c r="P1653" i="1"/>
  <c r="O1653" i="1"/>
  <c r="P1645" i="1"/>
  <c r="O1645" i="1"/>
  <c r="P1637" i="1"/>
  <c r="O1637" i="1"/>
  <c r="P1629" i="1"/>
  <c r="O1629" i="1"/>
  <c r="P1621" i="1"/>
  <c r="O1621" i="1"/>
  <c r="P1613" i="1"/>
  <c r="O1613" i="1"/>
  <c r="P1605" i="1"/>
  <c r="O1605" i="1"/>
  <c r="P1597" i="1"/>
  <c r="O1597" i="1"/>
  <c r="P1589" i="1"/>
  <c r="O1589" i="1"/>
  <c r="P1581" i="1"/>
  <c r="O1581" i="1"/>
  <c r="P1573" i="1"/>
  <c r="O1573" i="1"/>
  <c r="P1565" i="1"/>
  <c r="O1565" i="1"/>
  <c r="P1557" i="1"/>
  <c r="O1557" i="1"/>
  <c r="P1549" i="1"/>
  <c r="O1549" i="1"/>
  <c r="P1541" i="1"/>
  <c r="O1541" i="1"/>
  <c r="P1533" i="1"/>
  <c r="O1533" i="1"/>
  <c r="P1525" i="1"/>
  <c r="O1525" i="1"/>
  <c r="P1517" i="1"/>
  <c r="O1517" i="1"/>
  <c r="P1509" i="1"/>
  <c r="O1509" i="1"/>
  <c r="P1501" i="1"/>
  <c r="O1501" i="1"/>
  <c r="P1493" i="1"/>
  <c r="O1493" i="1"/>
  <c r="P1485" i="1"/>
  <c r="O1485" i="1"/>
  <c r="P1477" i="1"/>
  <c r="O1477" i="1"/>
  <c r="P1469" i="1"/>
  <c r="O1469" i="1"/>
  <c r="P1461" i="1"/>
  <c r="O1461" i="1"/>
  <c r="P1453" i="1"/>
  <c r="O1453" i="1"/>
  <c r="P1445" i="1"/>
  <c r="O1445" i="1"/>
  <c r="P1437" i="1"/>
  <c r="O1437" i="1"/>
  <c r="P1429" i="1"/>
  <c r="O1429" i="1"/>
  <c r="P1421" i="1"/>
  <c r="O1421" i="1"/>
  <c r="P1413" i="1"/>
  <c r="O1413" i="1"/>
  <c r="P1405" i="1"/>
  <c r="O1405" i="1"/>
  <c r="P1397" i="1"/>
  <c r="O1397" i="1"/>
  <c r="P1389" i="1"/>
  <c r="O1389" i="1"/>
  <c r="P1381" i="1"/>
  <c r="O1381" i="1"/>
  <c r="P1373" i="1"/>
  <c r="O1373" i="1"/>
  <c r="P1365" i="1"/>
  <c r="O1365" i="1"/>
  <c r="P1357" i="1"/>
  <c r="O1357" i="1"/>
  <c r="P1349" i="1"/>
  <c r="O1349" i="1"/>
  <c r="P1341" i="1"/>
  <c r="O1341" i="1"/>
  <c r="P1333" i="1"/>
  <c r="O1333" i="1"/>
  <c r="P1325" i="1"/>
  <c r="O1325" i="1"/>
  <c r="P1317" i="1"/>
  <c r="O1317" i="1"/>
  <c r="P1309" i="1"/>
  <c r="O1309" i="1"/>
  <c r="P1301" i="1"/>
  <c r="O1301" i="1"/>
  <c r="P1293" i="1"/>
  <c r="O1293" i="1"/>
  <c r="P1285" i="1"/>
  <c r="O1285" i="1"/>
  <c r="P1277" i="1"/>
  <c r="O1277" i="1"/>
  <c r="P1269" i="1"/>
  <c r="O1269" i="1"/>
  <c r="P1261" i="1"/>
  <c r="O1261" i="1"/>
  <c r="P1253" i="1"/>
  <c r="O1253" i="1"/>
  <c r="P1245" i="1"/>
  <c r="O1245" i="1"/>
  <c r="P1237" i="1"/>
  <c r="O1237" i="1"/>
  <c r="P1229" i="1"/>
  <c r="O1229" i="1"/>
  <c r="P1221" i="1"/>
  <c r="O1221" i="1"/>
  <c r="P1213" i="1"/>
  <c r="O1213" i="1"/>
  <c r="P1205" i="1"/>
  <c r="O1205" i="1"/>
  <c r="P1197" i="1"/>
  <c r="O1197" i="1"/>
  <c r="P1189" i="1"/>
  <c r="O1189" i="1"/>
  <c r="P1181" i="1"/>
  <c r="O1181" i="1"/>
  <c r="P1173" i="1"/>
  <c r="O1173" i="1"/>
  <c r="P1165" i="1"/>
  <c r="O1165" i="1"/>
  <c r="P1157" i="1"/>
  <c r="O1157" i="1"/>
  <c r="P1149" i="1"/>
  <c r="O1149" i="1"/>
  <c r="P1141" i="1"/>
  <c r="O1141" i="1"/>
  <c r="P1133" i="1"/>
  <c r="O1133" i="1"/>
  <c r="P1125" i="1"/>
  <c r="O1125" i="1"/>
  <c r="P1117" i="1"/>
  <c r="O1117" i="1"/>
  <c r="P1109" i="1"/>
  <c r="O1109" i="1"/>
  <c r="P1101" i="1"/>
  <c r="O1101" i="1"/>
  <c r="P1093" i="1"/>
  <c r="O1093" i="1"/>
  <c r="P1085" i="1"/>
  <c r="O1085" i="1"/>
  <c r="P1077" i="1"/>
  <c r="O1077" i="1"/>
  <c r="P1069" i="1"/>
  <c r="O1069" i="1"/>
  <c r="P1061" i="1"/>
  <c r="O1061" i="1"/>
  <c r="P1053" i="1"/>
  <c r="O1053" i="1"/>
  <c r="P1045" i="1"/>
  <c r="O1045" i="1"/>
  <c r="P1037" i="1"/>
  <c r="O1037" i="1"/>
  <c r="P1029" i="1"/>
  <c r="O1029" i="1"/>
  <c r="P1021" i="1"/>
  <c r="O1021" i="1"/>
  <c r="P1013" i="1"/>
  <c r="O1013" i="1"/>
  <c r="P1005" i="1"/>
  <c r="O1005" i="1"/>
  <c r="P997" i="1"/>
  <c r="O997" i="1"/>
  <c r="P989" i="1"/>
  <c r="O989" i="1"/>
  <c r="P981" i="1"/>
  <c r="O981" i="1"/>
  <c r="P973" i="1"/>
  <c r="O973" i="1"/>
  <c r="P965" i="1"/>
  <c r="O965" i="1"/>
  <c r="P957" i="1"/>
  <c r="O957" i="1"/>
  <c r="P949" i="1"/>
  <c r="O949" i="1"/>
  <c r="P941" i="1"/>
  <c r="O941" i="1"/>
  <c r="P933" i="1"/>
  <c r="O933" i="1"/>
  <c r="P925" i="1"/>
  <c r="O925" i="1"/>
  <c r="P917" i="1"/>
  <c r="O917" i="1"/>
  <c r="P909" i="1"/>
  <c r="O909" i="1"/>
  <c r="P901" i="1"/>
  <c r="O901" i="1"/>
  <c r="P893" i="1"/>
  <c r="O893" i="1"/>
  <c r="P885" i="1"/>
  <c r="O885" i="1"/>
  <c r="P877" i="1"/>
  <c r="O877" i="1"/>
  <c r="P869" i="1"/>
  <c r="O869" i="1"/>
  <c r="P861" i="1"/>
  <c r="O861" i="1"/>
  <c r="P853" i="1"/>
  <c r="O853" i="1"/>
  <c r="P845" i="1"/>
  <c r="O845" i="1"/>
  <c r="P837" i="1"/>
  <c r="O837" i="1"/>
  <c r="P829" i="1"/>
  <c r="O829" i="1"/>
  <c r="P821" i="1"/>
  <c r="O821" i="1"/>
  <c r="P813" i="1"/>
  <c r="O813" i="1"/>
  <c r="P805" i="1"/>
  <c r="O805" i="1"/>
  <c r="P797" i="1"/>
  <c r="O797" i="1"/>
  <c r="P789" i="1"/>
  <c r="O789" i="1"/>
  <c r="P781" i="1"/>
  <c r="O781" i="1"/>
  <c r="P773" i="1"/>
  <c r="O773" i="1"/>
  <c r="P765" i="1"/>
  <c r="O765" i="1"/>
  <c r="P757" i="1"/>
  <c r="O757" i="1"/>
  <c r="P749" i="1"/>
  <c r="O749" i="1"/>
  <c r="P741" i="1"/>
  <c r="O741" i="1"/>
  <c r="P733" i="1"/>
  <c r="O733" i="1"/>
  <c r="P725" i="1"/>
  <c r="O725" i="1"/>
  <c r="P717" i="1"/>
  <c r="O717" i="1"/>
  <c r="P709" i="1"/>
  <c r="O709" i="1"/>
  <c r="P701" i="1"/>
  <c r="O701" i="1"/>
  <c r="P693" i="1"/>
  <c r="O693" i="1"/>
  <c r="P685" i="1"/>
  <c r="O685" i="1"/>
  <c r="P677" i="1"/>
  <c r="O677" i="1"/>
  <c r="P669" i="1"/>
  <c r="O669" i="1"/>
  <c r="P661" i="1"/>
  <c r="O661" i="1"/>
  <c r="P653" i="1"/>
  <c r="O653" i="1"/>
  <c r="P645" i="1"/>
  <c r="O645" i="1"/>
  <c r="P637" i="1"/>
  <c r="O637" i="1"/>
  <c r="O2312" i="1"/>
  <c r="P2564" i="1"/>
  <c r="O2564" i="1"/>
  <c r="P2556" i="1"/>
  <c r="O2556" i="1"/>
  <c r="P2548" i="1"/>
  <c r="O2548" i="1"/>
  <c r="P2540" i="1"/>
  <c r="O2540" i="1"/>
  <c r="P2532" i="1"/>
  <c r="O2532" i="1"/>
  <c r="P2524" i="1"/>
  <c r="O2524" i="1"/>
  <c r="P2516" i="1"/>
  <c r="O2516" i="1"/>
  <c r="P2508" i="1"/>
  <c r="O2508" i="1"/>
  <c r="P2500" i="1"/>
  <c r="O2500" i="1"/>
  <c r="P2492" i="1"/>
  <c r="O2492" i="1"/>
  <c r="P2484" i="1"/>
  <c r="O2484" i="1"/>
  <c r="P2476" i="1"/>
  <c r="O2476" i="1"/>
  <c r="P2468" i="1"/>
  <c r="O2468" i="1"/>
  <c r="P2460" i="1"/>
  <c r="O2460" i="1"/>
  <c r="P2452" i="1"/>
  <c r="O2452" i="1"/>
  <c r="P2444" i="1"/>
  <c r="O2444" i="1"/>
  <c r="P2436" i="1"/>
  <c r="O2436" i="1"/>
  <c r="P2428" i="1"/>
  <c r="O2428" i="1"/>
  <c r="P2420" i="1"/>
  <c r="O2420" i="1"/>
  <c r="P2412" i="1"/>
  <c r="O2412" i="1"/>
  <c r="P2404" i="1"/>
  <c r="O2404" i="1"/>
  <c r="P2396" i="1"/>
  <c r="O2396" i="1"/>
  <c r="P2388" i="1"/>
  <c r="O2388" i="1"/>
  <c r="P2380" i="1"/>
  <c r="O2380" i="1"/>
  <c r="P2372" i="1"/>
  <c r="O2372" i="1"/>
  <c r="P2364" i="1"/>
  <c r="O2364" i="1"/>
  <c r="P2356" i="1"/>
  <c r="O2356" i="1"/>
  <c r="P2348" i="1"/>
  <c r="O2348" i="1"/>
  <c r="P2340" i="1"/>
  <c r="O2340" i="1"/>
  <c r="P2332" i="1"/>
  <c r="O2332" i="1"/>
  <c r="P2324" i="1"/>
  <c r="O2324" i="1"/>
  <c r="P2316" i="1"/>
  <c r="O2316" i="1"/>
  <c r="P2308" i="1"/>
  <c r="O2308" i="1"/>
  <c r="P2300" i="1"/>
  <c r="O2300" i="1"/>
  <c r="P2292" i="1"/>
  <c r="O2292" i="1"/>
  <c r="P2284" i="1"/>
  <c r="O2284" i="1"/>
  <c r="P2276" i="1"/>
  <c r="O2276" i="1"/>
  <c r="P2268" i="1"/>
  <c r="O2268" i="1"/>
  <c r="P2260" i="1"/>
  <c r="O2260" i="1"/>
  <c r="P2252" i="1"/>
  <c r="O2252" i="1"/>
  <c r="P2244" i="1"/>
  <c r="O2244" i="1"/>
  <c r="P2236" i="1"/>
  <c r="O2236" i="1"/>
  <c r="P2228" i="1"/>
  <c r="O2228" i="1"/>
  <c r="P2220" i="1"/>
  <c r="O2220" i="1"/>
  <c r="P2212" i="1"/>
  <c r="O2212" i="1"/>
  <c r="P2204" i="1"/>
  <c r="O2204" i="1"/>
  <c r="P2196" i="1"/>
  <c r="O2196" i="1"/>
  <c r="P2188" i="1"/>
  <c r="O2188" i="1"/>
  <c r="P2180" i="1"/>
  <c r="O2180" i="1"/>
  <c r="P2172" i="1"/>
  <c r="O2172" i="1"/>
  <c r="P2164" i="1"/>
  <c r="O2164" i="1"/>
  <c r="P2156" i="1"/>
  <c r="O2156" i="1"/>
  <c r="P2148" i="1"/>
  <c r="O2148" i="1"/>
  <c r="P2140" i="1"/>
  <c r="O2140" i="1"/>
  <c r="P2132" i="1"/>
  <c r="O2132" i="1"/>
  <c r="P2124" i="1"/>
  <c r="O2124" i="1"/>
  <c r="P2116" i="1"/>
  <c r="O2116" i="1"/>
  <c r="P2108" i="1"/>
  <c r="O2108" i="1"/>
  <c r="P2100" i="1"/>
  <c r="O2100" i="1"/>
  <c r="P2092" i="1"/>
  <c r="O2092" i="1"/>
  <c r="P2084" i="1"/>
  <c r="O2084" i="1"/>
  <c r="P2076" i="1"/>
  <c r="O2076" i="1"/>
  <c r="P2068" i="1"/>
  <c r="O2068" i="1"/>
  <c r="P2060" i="1"/>
  <c r="O2060" i="1"/>
  <c r="P2052" i="1"/>
  <c r="O2052" i="1"/>
  <c r="P2044" i="1"/>
  <c r="O2044" i="1"/>
  <c r="P2036" i="1"/>
  <c r="O2036" i="1"/>
  <c r="P2028" i="1"/>
  <c r="O2028" i="1"/>
  <c r="P2020" i="1"/>
  <c r="O2020" i="1"/>
  <c r="P2012" i="1"/>
  <c r="O2012" i="1"/>
  <c r="P2004" i="1"/>
  <c r="O2004" i="1"/>
  <c r="P1996" i="1"/>
  <c r="O1996" i="1"/>
  <c r="P1988" i="1"/>
  <c r="O1988" i="1"/>
  <c r="P1980" i="1"/>
  <c r="O1980" i="1"/>
  <c r="P1972" i="1"/>
  <c r="O1972" i="1"/>
  <c r="P1964" i="1"/>
  <c r="O1964" i="1"/>
  <c r="P1956" i="1"/>
  <c r="O1956" i="1"/>
  <c r="P1948" i="1"/>
  <c r="O1948" i="1"/>
  <c r="P1940" i="1"/>
  <c r="O1940" i="1"/>
  <c r="P1932" i="1"/>
  <c r="O1932" i="1"/>
  <c r="P1924" i="1"/>
  <c r="O1924" i="1"/>
  <c r="P1916" i="1"/>
  <c r="O1916" i="1"/>
  <c r="P1908" i="1"/>
  <c r="O1908" i="1"/>
  <c r="P1900" i="1"/>
  <c r="O1900" i="1"/>
  <c r="P1892" i="1"/>
  <c r="O1892" i="1"/>
  <c r="P1884" i="1"/>
  <c r="O1884" i="1"/>
  <c r="P1876" i="1"/>
  <c r="O1876" i="1"/>
  <c r="P1868" i="1"/>
  <c r="O1868" i="1"/>
  <c r="P1860" i="1"/>
  <c r="O1860" i="1"/>
  <c r="P1852" i="1"/>
  <c r="O1852" i="1"/>
  <c r="P1844" i="1"/>
  <c r="O1844" i="1"/>
  <c r="P1836" i="1"/>
  <c r="O1836" i="1"/>
  <c r="P1828" i="1"/>
  <c r="O1828" i="1"/>
  <c r="P1820" i="1"/>
  <c r="O1820" i="1"/>
  <c r="P1812" i="1"/>
  <c r="O1812" i="1"/>
  <c r="P1804" i="1"/>
  <c r="O1804" i="1"/>
  <c r="P1796" i="1"/>
  <c r="O1796" i="1"/>
  <c r="P1788" i="1"/>
  <c r="O1788" i="1"/>
  <c r="P1780" i="1"/>
  <c r="O1780" i="1"/>
  <c r="P1772" i="1"/>
  <c r="O1772" i="1"/>
  <c r="P1764" i="1"/>
  <c r="O1764" i="1"/>
  <c r="P1756" i="1"/>
  <c r="O1756" i="1"/>
  <c r="P1748" i="1"/>
  <c r="O1748" i="1"/>
  <c r="P1740" i="1"/>
  <c r="O1740" i="1"/>
  <c r="P1732" i="1"/>
  <c r="O1732" i="1"/>
  <c r="P1724" i="1"/>
  <c r="O1724" i="1"/>
  <c r="P1716" i="1"/>
  <c r="O1716" i="1"/>
  <c r="P1708" i="1"/>
  <c r="O1708" i="1"/>
  <c r="P1700" i="1"/>
  <c r="O1700" i="1"/>
  <c r="P1692" i="1"/>
  <c r="O1692" i="1"/>
  <c r="P1684" i="1"/>
  <c r="O1684" i="1"/>
  <c r="P1676" i="1"/>
  <c r="O1676" i="1"/>
  <c r="P1668" i="1"/>
  <c r="O1668" i="1"/>
  <c r="P1660" i="1"/>
  <c r="O1660" i="1"/>
  <c r="P1652" i="1"/>
  <c r="O1652" i="1"/>
  <c r="P1644" i="1"/>
  <c r="O1644" i="1"/>
  <c r="P1636" i="1"/>
  <c r="O1636" i="1"/>
  <c r="P1628" i="1"/>
  <c r="O1628" i="1"/>
  <c r="P1620" i="1"/>
  <c r="O1620" i="1"/>
  <c r="P1612" i="1"/>
  <c r="O1612" i="1"/>
  <c r="P1604" i="1"/>
  <c r="O1604" i="1"/>
  <c r="P1596" i="1"/>
  <c r="O1596" i="1"/>
  <c r="P1588" i="1"/>
  <c r="O1588" i="1"/>
  <c r="P1580" i="1"/>
  <c r="O1580" i="1"/>
  <c r="P1572" i="1"/>
  <c r="O1572" i="1"/>
  <c r="P1564" i="1"/>
  <c r="O1564" i="1"/>
  <c r="P1556" i="1"/>
  <c r="O1556" i="1"/>
  <c r="P1548" i="1"/>
  <c r="O1548" i="1"/>
  <c r="P1540" i="1"/>
  <c r="O1540" i="1"/>
  <c r="P1532" i="1"/>
  <c r="O1532" i="1"/>
  <c r="P1524" i="1"/>
  <c r="O1524" i="1"/>
  <c r="P1516" i="1"/>
  <c r="O1516" i="1"/>
  <c r="P1508" i="1"/>
  <c r="O1508" i="1"/>
  <c r="P1500" i="1"/>
  <c r="O1500" i="1"/>
  <c r="P1492" i="1"/>
  <c r="O1492" i="1"/>
  <c r="P1484" i="1"/>
  <c r="O1484" i="1"/>
  <c r="P1476" i="1"/>
  <c r="O1476" i="1"/>
  <c r="P1468" i="1"/>
  <c r="O1468" i="1"/>
  <c r="P1460" i="1"/>
  <c r="O1460" i="1"/>
  <c r="P1452" i="1"/>
  <c r="O1452" i="1"/>
  <c r="P1444" i="1"/>
  <c r="O1444" i="1"/>
  <c r="P1436" i="1"/>
  <c r="O1436" i="1"/>
  <c r="P1428" i="1"/>
  <c r="O1428" i="1"/>
  <c r="P1420" i="1"/>
  <c r="O1420" i="1"/>
  <c r="P1412" i="1"/>
  <c r="O1412" i="1"/>
  <c r="P1404" i="1"/>
  <c r="O1404" i="1"/>
  <c r="P1396" i="1"/>
  <c r="O1396" i="1"/>
  <c r="P1388" i="1"/>
  <c r="O1388" i="1"/>
  <c r="P1380" i="1"/>
  <c r="O1380" i="1"/>
  <c r="P1372" i="1"/>
  <c r="O1372" i="1"/>
  <c r="P1364" i="1"/>
  <c r="O1364" i="1"/>
  <c r="P1356" i="1"/>
  <c r="O1356" i="1"/>
  <c r="P1348" i="1"/>
  <c r="O1348" i="1"/>
  <c r="P1340" i="1"/>
  <c r="O1340" i="1"/>
  <c r="P1332" i="1"/>
  <c r="O1332" i="1"/>
  <c r="P1324" i="1"/>
  <c r="O1324" i="1"/>
  <c r="P1316" i="1"/>
  <c r="O1316" i="1"/>
  <c r="P1308" i="1"/>
  <c r="O1308" i="1"/>
  <c r="P1300" i="1"/>
  <c r="O1300" i="1"/>
  <c r="P1292" i="1"/>
  <c r="O1292" i="1"/>
  <c r="P1284" i="1"/>
  <c r="O1284" i="1"/>
  <c r="P1276" i="1"/>
  <c r="O1276" i="1"/>
  <c r="P1268" i="1"/>
  <c r="O1268" i="1"/>
  <c r="P1260" i="1"/>
  <c r="O1260" i="1"/>
  <c r="P1252" i="1"/>
  <c r="O1252" i="1"/>
  <c r="P1244" i="1"/>
  <c r="O1244" i="1"/>
  <c r="P1236" i="1"/>
  <c r="O1236" i="1"/>
  <c r="P1228" i="1"/>
  <c r="O1228" i="1"/>
  <c r="P1220" i="1"/>
  <c r="O1220" i="1"/>
  <c r="P1212" i="1"/>
  <c r="O1212" i="1"/>
  <c r="P1204" i="1"/>
  <c r="O1204" i="1"/>
  <c r="P1196" i="1"/>
  <c r="O1196" i="1"/>
  <c r="P1188" i="1"/>
  <c r="O1188" i="1"/>
  <c r="P1180" i="1"/>
  <c r="O1180" i="1"/>
  <c r="P1172" i="1"/>
  <c r="O1172" i="1"/>
  <c r="P1164" i="1"/>
  <c r="O1164" i="1"/>
  <c r="P1156" i="1"/>
  <c r="O1156" i="1"/>
  <c r="P1148" i="1"/>
  <c r="O1148" i="1"/>
  <c r="P1140" i="1"/>
  <c r="O1140" i="1"/>
  <c r="P1132" i="1"/>
  <c r="O1132" i="1"/>
  <c r="P1124" i="1"/>
  <c r="O1124" i="1"/>
  <c r="P1116" i="1"/>
  <c r="O1116" i="1"/>
  <c r="P1108" i="1"/>
  <c r="O1108" i="1"/>
  <c r="P1100" i="1"/>
  <c r="O1100" i="1"/>
  <c r="P1092" i="1"/>
  <c r="O1092" i="1"/>
  <c r="P1084" i="1"/>
  <c r="O1084" i="1"/>
  <c r="P1076" i="1"/>
  <c r="O1076" i="1"/>
  <c r="P1068" i="1"/>
  <c r="O1068" i="1"/>
  <c r="P1060" i="1"/>
  <c r="O1060" i="1"/>
  <c r="P1052" i="1"/>
  <c r="O1052" i="1"/>
  <c r="P1044" i="1"/>
  <c r="O1044" i="1"/>
  <c r="P1036" i="1"/>
  <c r="O1036" i="1"/>
  <c r="P1028" i="1"/>
  <c r="O1028" i="1"/>
  <c r="P1020" i="1"/>
  <c r="O1020" i="1"/>
  <c r="P1012" i="1"/>
  <c r="O1012" i="1"/>
  <c r="P1004" i="1"/>
  <c r="O1004" i="1"/>
  <c r="P996" i="1"/>
  <c r="O996" i="1"/>
  <c r="P988" i="1"/>
  <c r="O988" i="1"/>
  <c r="P980" i="1"/>
  <c r="O980" i="1"/>
  <c r="P972" i="1"/>
  <c r="O972" i="1"/>
  <c r="P964" i="1"/>
  <c r="O964" i="1"/>
  <c r="P956" i="1"/>
  <c r="O956" i="1"/>
  <c r="P948" i="1"/>
  <c r="O948" i="1"/>
  <c r="P940" i="1"/>
  <c r="O940" i="1"/>
  <c r="P932" i="1"/>
  <c r="O932" i="1"/>
  <c r="P924" i="1"/>
  <c r="O924" i="1"/>
  <c r="P916" i="1"/>
  <c r="O916" i="1"/>
  <c r="P908" i="1"/>
  <c r="O908" i="1"/>
  <c r="P900" i="1"/>
  <c r="O900" i="1"/>
  <c r="P892" i="1"/>
  <c r="O892" i="1"/>
  <c r="P884" i="1"/>
  <c r="O884" i="1"/>
  <c r="P876" i="1"/>
  <c r="O876" i="1"/>
  <c r="P868" i="1"/>
  <c r="O868" i="1"/>
  <c r="P860" i="1"/>
  <c r="O860" i="1"/>
  <c r="P852" i="1"/>
  <c r="O852" i="1"/>
  <c r="P844" i="1"/>
  <c r="O844" i="1"/>
  <c r="P836" i="1"/>
  <c r="O836" i="1"/>
  <c r="P828" i="1"/>
  <c r="O828" i="1"/>
  <c r="P820" i="1"/>
  <c r="O820" i="1"/>
  <c r="P812" i="1"/>
  <c r="O812" i="1"/>
  <c r="P804" i="1"/>
  <c r="O804" i="1"/>
  <c r="P796" i="1"/>
  <c r="O796" i="1"/>
  <c r="P788" i="1"/>
  <c r="O788" i="1"/>
  <c r="P780" i="1"/>
  <c r="O780" i="1"/>
  <c r="P772" i="1"/>
  <c r="O772" i="1"/>
  <c r="P764" i="1"/>
  <c r="O764" i="1"/>
  <c r="P756" i="1"/>
  <c r="O756" i="1"/>
  <c r="P748" i="1"/>
  <c r="O748" i="1"/>
  <c r="P740" i="1"/>
  <c r="O740" i="1"/>
  <c r="P732" i="1"/>
  <c r="O732" i="1"/>
  <c r="P724" i="1"/>
  <c r="O724" i="1"/>
  <c r="P716" i="1"/>
  <c r="O716" i="1"/>
  <c r="P708" i="1"/>
  <c r="O708" i="1"/>
  <c r="P700" i="1"/>
  <c r="O700" i="1"/>
  <c r="P692" i="1"/>
  <c r="O692" i="1"/>
  <c r="O2184" i="1"/>
  <c r="P2411" i="1"/>
  <c r="O2411" i="1"/>
  <c r="P2403" i="1"/>
  <c r="O2403" i="1"/>
  <c r="P2395" i="1"/>
  <c r="O2395" i="1"/>
  <c r="P2387" i="1"/>
  <c r="O2387" i="1"/>
  <c r="P2379" i="1"/>
  <c r="O2379" i="1"/>
  <c r="P2371" i="1"/>
  <c r="O2371" i="1"/>
  <c r="P2363" i="1"/>
  <c r="O2363" i="1"/>
  <c r="P2355" i="1"/>
  <c r="O2355" i="1"/>
  <c r="P2347" i="1"/>
  <c r="O2347" i="1"/>
  <c r="P2339" i="1"/>
  <c r="O2339" i="1"/>
  <c r="P2331" i="1"/>
  <c r="O2331" i="1"/>
  <c r="P2323" i="1"/>
  <c r="O2323" i="1"/>
  <c r="P2315" i="1"/>
  <c r="O2315" i="1"/>
  <c r="P2307" i="1"/>
  <c r="O2307" i="1"/>
  <c r="P2299" i="1"/>
  <c r="O2299" i="1"/>
  <c r="P2291" i="1"/>
  <c r="O2291" i="1"/>
  <c r="P2283" i="1"/>
  <c r="O2283" i="1"/>
  <c r="P2275" i="1"/>
  <c r="O2275" i="1"/>
  <c r="P2267" i="1"/>
  <c r="O2267" i="1"/>
  <c r="P2259" i="1"/>
  <c r="O2259" i="1"/>
  <c r="P2251" i="1"/>
  <c r="O2251" i="1"/>
  <c r="P2243" i="1"/>
  <c r="O2243" i="1"/>
  <c r="P2235" i="1"/>
  <c r="O2235" i="1"/>
  <c r="P2227" i="1"/>
  <c r="O2227" i="1"/>
  <c r="P2219" i="1"/>
  <c r="O2219" i="1"/>
  <c r="P2211" i="1"/>
  <c r="O2211" i="1"/>
  <c r="P2203" i="1"/>
  <c r="O2203" i="1"/>
  <c r="P2195" i="1"/>
  <c r="O2195" i="1"/>
  <c r="P2187" i="1"/>
  <c r="O2187" i="1"/>
  <c r="P2179" i="1"/>
  <c r="O2179" i="1"/>
  <c r="P2171" i="1"/>
  <c r="O2171" i="1"/>
  <c r="P2163" i="1"/>
  <c r="O2163" i="1"/>
  <c r="P2155" i="1"/>
  <c r="O2155" i="1"/>
  <c r="P2147" i="1"/>
  <c r="O2147" i="1"/>
  <c r="P2139" i="1"/>
  <c r="O2139" i="1"/>
  <c r="P2131" i="1"/>
  <c r="O2131" i="1"/>
  <c r="P2123" i="1"/>
  <c r="O2123" i="1"/>
  <c r="P2115" i="1"/>
  <c r="O2115" i="1"/>
  <c r="P2107" i="1"/>
  <c r="O2107" i="1"/>
  <c r="P2099" i="1"/>
  <c r="O2099" i="1"/>
  <c r="P2091" i="1"/>
  <c r="O2091" i="1"/>
  <c r="P2083" i="1"/>
  <c r="O2083" i="1"/>
  <c r="P2075" i="1"/>
  <c r="O2075" i="1"/>
  <c r="P2067" i="1"/>
  <c r="O2067" i="1"/>
  <c r="P2059" i="1"/>
  <c r="O2059" i="1"/>
  <c r="P2051" i="1"/>
  <c r="O2051" i="1"/>
  <c r="P2043" i="1"/>
  <c r="O2043" i="1"/>
  <c r="P2035" i="1"/>
  <c r="O2035" i="1"/>
  <c r="P2027" i="1"/>
  <c r="O2027" i="1"/>
  <c r="P2019" i="1"/>
  <c r="O2019" i="1"/>
  <c r="P2011" i="1"/>
  <c r="O2011" i="1"/>
  <c r="P2003" i="1"/>
  <c r="O2003" i="1"/>
  <c r="P1995" i="1"/>
  <c r="O1995" i="1"/>
  <c r="P1987" i="1"/>
  <c r="O1987" i="1"/>
  <c r="P1979" i="1"/>
  <c r="O1979" i="1"/>
  <c r="P1971" i="1"/>
  <c r="O1971" i="1"/>
  <c r="P1963" i="1"/>
  <c r="O1963" i="1"/>
  <c r="P1955" i="1"/>
  <c r="O1955" i="1"/>
  <c r="P1947" i="1"/>
  <c r="O1947" i="1"/>
  <c r="P1939" i="1"/>
  <c r="O1939" i="1"/>
  <c r="P1931" i="1"/>
  <c r="O1931" i="1"/>
  <c r="P1923" i="1"/>
  <c r="O1923" i="1"/>
  <c r="P1915" i="1"/>
  <c r="O1915" i="1"/>
  <c r="P1907" i="1"/>
  <c r="O1907" i="1"/>
  <c r="P1899" i="1"/>
  <c r="O1899" i="1"/>
  <c r="P1891" i="1"/>
  <c r="O1891" i="1"/>
  <c r="P1883" i="1"/>
  <c r="O1883" i="1"/>
  <c r="P1875" i="1"/>
  <c r="O1875" i="1"/>
  <c r="P1867" i="1"/>
  <c r="O1867" i="1"/>
  <c r="P1859" i="1"/>
  <c r="O1859" i="1"/>
  <c r="P1851" i="1"/>
  <c r="O1851" i="1"/>
  <c r="P1843" i="1"/>
  <c r="O1843" i="1"/>
  <c r="P1835" i="1"/>
  <c r="O1835" i="1"/>
  <c r="P1827" i="1"/>
  <c r="O1827" i="1"/>
  <c r="P1819" i="1"/>
  <c r="O1819" i="1"/>
  <c r="P1811" i="1"/>
  <c r="O1811" i="1"/>
  <c r="P1803" i="1"/>
  <c r="O1803" i="1"/>
  <c r="P1795" i="1"/>
  <c r="O1795" i="1"/>
  <c r="P1787" i="1"/>
  <c r="O1787" i="1"/>
  <c r="P1779" i="1"/>
  <c r="O1779" i="1"/>
  <c r="P1771" i="1"/>
  <c r="O1771" i="1"/>
  <c r="P1763" i="1"/>
  <c r="O1763" i="1"/>
  <c r="P1755" i="1"/>
  <c r="O1755" i="1"/>
  <c r="P1747" i="1"/>
  <c r="O1747" i="1"/>
  <c r="P1739" i="1"/>
  <c r="O1739" i="1"/>
  <c r="P1731" i="1"/>
  <c r="O1731" i="1"/>
  <c r="P1723" i="1"/>
  <c r="O1723" i="1"/>
  <c r="P1715" i="1"/>
  <c r="O1715" i="1"/>
  <c r="P1707" i="1"/>
  <c r="O1707" i="1"/>
  <c r="P1699" i="1"/>
  <c r="O1699" i="1"/>
  <c r="P1691" i="1"/>
  <c r="O1691" i="1"/>
  <c r="P1683" i="1"/>
  <c r="O1683" i="1"/>
  <c r="P1675" i="1"/>
  <c r="O1675" i="1"/>
  <c r="P1667" i="1"/>
  <c r="O1667" i="1"/>
  <c r="P1659" i="1"/>
  <c r="O1659" i="1"/>
  <c r="P1651" i="1"/>
  <c r="O1651" i="1"/>
  <c r="P1643" i="1"/>
  <c r="O1643" i="1"/>
  <c r="P1635" i="1"/>
  <c r="O1635" i="1"/>
  <c r="P1627" i="1"/>
  <c r="O1627" i="1"/>
  <c r="P1619" i="1"/>
  <c r="O1619" i="1"/>
  <c r="P1611" i="1"/>
  <c r="O1611" i="1"/>
  <c r="P1603" i="1"/>
  <c r="O1603" i="1"/>
  <c r="P1595" i="1"/>
  <c r="O1595" i="1"/>
  <c r="P1587" i="1"/>
  <c r="O1587" i="1"/>
  <c r="P1579" i="1"/>
  <c r="O1579" i="1"/>
  <c r="P1571" i="1"/>
  <c r="O1571" i="1"/>
  <c r="P1563" i="1"/>
  <c r="O1563" i="1"/>
  <c r="P1555" i="1"/>
  <c r="O1555" i="1"/>
  <c r="P1547" i="1"/>
  <c r="O1547" i="1"/>
  <c r="P1539" i="1"/>
  <c r="O1539" i="1"/>
  <c r="P1531" i="1"/>
  <c r="O1531" i="1"/>
  <c r="P1523" i="1"/>
  <c r="O1523" i="1"/>
  <c r="P1515" i="1"/>
  <c r="O1515" i="1"/>
  <c r="P1507" i="1"/>
  <c r="O1507" i="1"/>
  <c r="P1499" i="1"/>
  <c r="O1499" i="1"/>
  <c r="P1491" i="1"/>
  <c r="O1491" i="1"/>
  <c r="P1483" i="1"/>
  <c r="O1483" i="1"/>
  <c r="P1475" i="1"/>
  <c r="O1475" i="1"/>
  <c r="P1467" i="1"/>
  <c r="O1467" i="1"/>
  <c r="P1459" i="1"/>
  <c r="O1459" i="1"/>
  <c r="P1451" i="1"/>
  <c r="O1451" i="1"/>
  <c r="P1443" i="1"/>
  <c r="O1443" i="1"/>
  <c r="P1435" i="1"/>
  <c r="O1435" i="1"/>
  <c r="P1427" i="1"/>
  <c r="O1427" i="1"/>
  <c r="P1419" i="1"/>
  <c r="O1419" i="1"/>
  <c r="P1411" i="1"/>
  <c r="O1411" i="1"/>
  <c r="P1403" i="1"/>
  <c r="O1403" i="1"/>
  <c r="P1395" i="1"/>
  <c r="O1395" i="1"/>
  <c r="P1387" i="1"/>
  <c r="O1387" i="1"/>
  <c r="P1379" i="1"/>
  <c r="O1379" i="1"/>
  <c r="P1371" i="1"/>
  <c r="O1371" i="1"/>
  <c r="P1363" i="1"/>
  <c r="O1363" i="1"/>
  <c r="P1355" i="1"/>
  <c r="O1355" i="1"/>
  <c r="P1347" i="1"/>
  <c r="O1347" i="1"/>
  <c r="P1339" i="1"/>
  <c r="O1339" i="1"/>
  <c r="P1331" i="1"/>
  <c r="O1331" i="1"/>
  <c r="P1323" i="1"/>
  <c r="O1323" i="1"/>
  <c r="P1315" i="1"/>
  <c r="O1315" i="1"/>
  <c r="P1307" i="1"/>
  <c r="O1307" i="1"/>
  <c r="P1299" i="1"/>
  <c r="O1299" i="1"/>
  <c r="P1291" i="1"/>
  <c r="O1291" i="1"/>
  <c r="P1283" i="1"/>
  <c r="O1283" i="1"/>
  <c r="P1275" i="1"/>
  <c r="O1275" i="1"/>
  <c r="P1267" i="1"/>
  <c r="O1267" i="1"/>
  <c r="P1259" i="1"/>
  <c r="O1259" i="1"/>
  <c r="P1251" i="1"/>
  <c r="O1251" i="1"/>
  <c r="P1243" i="1"/>
  <c r="O1243" i="1"/>
  <c r="P1235" i="1"/>
  <c r="O1235" i="1"/>
  <c r="P1227" i="1"/>
  <c r="O1227" i="1"/>
  <c r="P1219" i="1"/>
  <c r="O1219" i="1"/>
  <c r="P1211" i="1"/>
  <c r="O1211" i="1"/>
  <c r="P1203" i="1"/>
  <c r="O1203" i="1"/>
  <c r="P1195" i="1"/>
  <c r="O1195" i="1"/>
  <c r="P1187" i="1"/>
  <c r="O1187" i="1"/>
  <c r="P1179" i="1"/>
  <c r="O1179" i="1"/>
  <c r="P1171" i="1"/>
  <c r="O1171" i="1"/>
  <c r="P1163" i="1"/>
  <c r="O1163" i="1"/>
  <c r="P1155" i="1"/>
  <c r="O1155" i="1"/>
  <c r="P1147" i="1"/>
  <c r="O1147" i="1"/>
  <c r="P1139" i="1"/>
  <c r="O1139" i="1"/>
  <c r="P1131" i="1"/>
  <c r="O1131" i="1"/>
  <c r="P1123" i="1"/>
  <c r="O1123" i="1"/>
  <c r="P1115" i="1"/>
  <c r="O1115" i="1"/>
  <c r="P1107" i="1"/>
  <c r="O1107" i="1"/>
  <c r="P1099" i="1"/>
  <c r="O1099" i="1"/>
  <c r="P1091" i="1"/>
  <c r="O1091" i="1"/>
  <c r="P1083" i="1"/>
  <c r="O1083" i="1"/>
  <c r="P1075" i="1"/>
  <c r="O1075" i="1"/>
  <c r="P1067" i="1"/>
  <c r="O1067" i="1"/>
  <c r="P1059" i="1"/>
  <c r="O1059" i="1"/>
  <c r="P1051" i="1"/>
  <c r="O1051" i="1"/>
  <c r="P1043" i="1"/>
  <c r="O1043" i="1"/>
  <c r="P1035" i="1"/>
  <c r="O1035" i="1"/>
  <c r="P1027" i="1"/>
  <c r="O1027" i="1"/>
  <c r="P1019" i="1"/>
  <c r="O1019" i="1"/>
  <c r="P1011" i="1"/>
  <c r="O1011" i="1"/>
  <c r="P1003" i="1"/>
  <c r="O1003" i="1"/>
  <c r="P995" i="1"/>
  <c r="O995" i="1"/>
  <c r="P987" i="1"/>
  <c r="O987" i="1"/>
  <c r="P979" i="1"/>
  <c r="O979" i="1"/>
  <c r="P971" i="1"/>
  <c r="O971" i="1"/>
  <c r="P963" i="1"/>
  <c r="O963" i="1"/>
  <c r="P955" i="1"/>
  <c r="O955" i="1"/>
  <c r="P947" i="1"/>
  <c r="O947" i="1"/>
  <c r="P939" i="1"/>
  <c r="O939" i="1"/>
  <c r="P931" i="1"/>
  <c r="O931" i="1"/>
  <c r="P923" i="1"/>
  <c r="O923" i="1"/>
  <c r="P915" i="1"/>
  <c r="O915" i="1"/>
  <c r="P907" i="1"/>
  <c r="O907" i="1"/>
  <c r="P899" i="1"/>
  <c r="O899" i="1"/>
  <c r="P891" i="1"/>
  <c r="O891" i="1"/>
  <c r="P883" i="1"/>
  <c r="O883" i="1"/>
  <c r="P875" i="1"/>
  <c r="O875" i="1"/>
  <c r="P867" i="1"/>
  <c r="O867" i="1"/>
  <c r="P859" i="1"/>
  <c r="O859" i="1"/>
  <c r="P851" i="1"/>
  <c r="O851" i="1"/>
  <c r="P843" i="1"/>
  <c r="O843" i="1"/>
  <c r="P835" i="1"/>
  <c r="O835" i="1"/>
  <c r="P827" i="1"/>
  <c r="O827" i="1"/>
  <c r="P819" i="1"/>
  <c r="O819" i="1"/>
  <c r="P811" i="1"/>
  <c r="O811" i="1"/>
  <c r="P803" i="1"/>
  <c r="O803" i="1"/>
  <c r="P795" i="1"/>
  <c r="O795" i="1"/>
  <c r="P787" i="1"/>
  <c r="O787" i="1"/>
  <c r="P779" i="1"/>
  <c r="O779" i="1"/>
  <c r="P771" i="1"/>
  <c r="O771" i="1"/>
  <c r="P763" i="1"/>
  <c r="O763" i="1"/>
  <c r="P755" i="1"/>
  <c r="O755" i="1"/>
  <c r="P747" i="1"/>
  <c r="O747" i="1"/>
  <c r="P739" i="1"/>
  <c r="O739" i="1"/>
  <c r="P731" i="1"/>
  <c r="O731" i="1"/>
  <c r="P723" i="1"/>
  <c r="O723" i="1"/>
  <c r="P715" i="1"/>
  <c r="O715" i="1"/>
  <c r="P707" i="1"/>
  <c r="O707" i="1"/>
  <c r="P699" i="1"/>
  <c r="O699" i="1"/>
  <c r="P691" i="1"/>
  <c r="O691" i="1"/>
  <c r="P683" i="1"/>
  <c r="O683" i="1"/>
  <c r="P675" i="1"/>
  <c r="O675" i="1"/>
  <c r="P667" i="1"/>
  <c r="O667" i="1"/>
  <c r="P659" i="1"/>
  <c r="O659" i="1"/>
  <c r="P651" i="1"/>
  <c r="O651" i="1"/>
  <c r="P643" i="1"/>
  <c r="O643" i="1"/>
  <c r="P635" i="1"/>
  <c r="O635" i="1"/>
  <c r="P627" i="1"/>
  <c r="O627" i="1"/>
  <c r="P619" i="1"/>
  <c r="O619" i="1"/>
  <c r="P611" i="1"/>
  <c r="O611" i="1"/>
  <c r="O2056" i="1"/>
  <c r="P1506" i="1"/>
  <c r="O1506" i="1"/>
  <c r="P1498" i="1"/>
  <c r="O1498" i="1"/>
  <c r="P1490" i="1"/>
  <c r="O1490" i="1"/>
  <c r="P1482" i="1"/>
  <c r="O1482" i="1"/>
  <c r="P1474" i="1"/>
  <c r="O1474" i="1"/>
  <c r="P1466" i="1"/>
  <c r="O1466" i="1"/>
  <c r="P1458" i="1"/>
  <c r="O1458" i="1"/>
  <c r="P1450" i="1"/>
  <c r="O1450" i="1"/>
  <c r="P1442" i="1"/>
  <c r="O1442" i="1"/>
  <c r="P1434" i="1"/>
  <c r="O1434" i="1"/>
  <c r="P1426" i="1"/>
  <c r="O1426" i="1"/>
  <c r="P1418" i="1"/>
  <c r="O1418" i="1"/>
  <c r="P1410" i="1"/>
  <c r="O1410" i="1"/>
  <c r="P1402" i="1"/>
  <c r="O1402" i="1"/>
  <c r="P1394" i="1"/>
  <c r="O1394" i="1"/>
  <c r="P1386" i="1"/>
  <c r="O1386" i="1"/>
  <c r="P1378" i="1"/>
  <c r="O1378" i="1"/>
  <c r="P1370" i="1"/>
  <c r="O1370" i="1"/>
  <c r="P1362" i="1"/>
  <c r="O1362" i="1"/>
  <c r="P1354" i="1"/>
  <c r="O1354" i="1"/>
  <c r="P1346" i="1"/>
  <c r="O1346" i="1"/>
  <c r="P1338" i="1"/>
  <c r="O1338" i="1"/>
  <c r="P1330" i="1"/>
  <c r="O1330" i="1"/>
  <c r="P1322" i="1"/>
  <c r="O1322" i="1"/>
  <c r="P1314" i="1"/>
  <c r="O1314" i="1"/>
  <c r="P1306" i="1"/>
  <c r="O1306" i="1"/>
  <c r="P1298" i="1"/>
  <c r="O1298" i="1"/>
  <c r="P1290" i="1"/>
  <c r="O1290" i="1"/>
  <c r="P1282" i="1"/>
  <c r="O1282" i="1"/>
  <c r="P1274" i="1"/>
  <c r="O1274" i="1"/>
  <c r="P1266" i="1"/>
  <c r="O1266" i="1"/>
  <c r="P1258" i="1"/>
  <c r="O1258" i="1"/>
  <c r="P1250" i="1"/>
  <c r="O1250" i="1"/>
  <c r="P1242" i="1"/>
  <c r="O1242" i="1"/>
  <c r="P1234" i="1"/>
  <c r="O1234" i="1"/>
  <c r="P1226" i="1"/>
  <c r="O1226" i="1"/>
  <c r="P1218" i="1"/>
  <c r="O1218" i="1"/>
  <c r="P1210" i="1"/>
  <c r="O1210" i="1"/>
  <c r="P1202" i="1"/>
  <c r="O1202" i="1"/>
  <c r="P1194" i="1"/>
  <c r="O1194" i="1"/>
  <c r="P1186" i="1"/>
  <c r="O1186" i="1"/>
  <c r="P1178" i="1"/>
  <c r="O1178" i="1"/>
  <c r="P1170" i="1"/>
  <c r="O1170" i="1"/>
  <c r="P1162" i="1"/>
  <c r="O1162" i="1"/>
  <c r="P1154" i="1"/>
  <c r="O1154" i="1"/>
  <c r="P1146" i="1"/>
  <c r="O1146" i="1"/>
  <c r="P1138" i="1"/>
  <c r="O1138" i="1"/>
  <c r="P1130" i="1"/>
  <c r="O1130" i="1"/>
  <c r="P1122" i="1"/>
  <c r="O1122" i="1"/>
  <c r="P1114" i="1"/>
  <c r="O1114" i="1"/>
  <c r="P1106" i="1"/>
  <c r="O1106" i="1"/>
  <c r="P1098" i="1"/>
  <c r="O1098" i="1"/>
  <c r="P1090" i="1"/>
  <c r="O1090" i="1"/>
  <c r="P1082" i="1"/>
  <c r="O1082" i="1"/>
  <c r="P1074" i="1"/>
  <c r="O1074" i="1"/>
  <c r="P1066" i="1"/>
  <c r="O1066" i="1"/>
  <c r="P1058" i="1"/>
  <c r="O1058" i="1"/>
  <c r="P1050" i="1"/>
  <c r="O1050" i="1"/>
  <c r="P1042" i="1"/>
  <c r="O1042" i="1"/>
  <c r="P1034" i="1"/>
  <c r="O1034" i="1"/>
  <c r="P1026" i="1"/>
  <c r="O1026" i="1"/>
  <c r="P1018" i="1"/>
  <c r="O1018" i="1"/>
  <c r="P1010" i="1"/>
  <c r="O1010" i="1"/>
  <c r="P1002" i="1"/>
  <c r="O1002" i="1"/>
  <c r="P994" i="1"/>
  <c r="O994" i="1"/>
  <c r="P986" i="1"/>
  <c r="O986" i="1"/>
  <c r="P978" i="1"/>
  <c r="O978" i="1"/>
  <c r="P970" i="1"/>
  <c r="O970" i="1"/>
  <c r="P962" i="1"/>
  <c r="O962" i="1"/>
  <c r="P954" i="1"/>
  <c r="O954" i="1"/>
  <c r="P946" i="1"/>
  <c r="O946" i="1"/>
  <c r="P938" i="1"/>
  <c r="O938" i="1"/>
  <c r="P930" i="1"/>
  <c r="O930" i="1"/>
  <c r="P922" i="1"/>
  <c r="O922" i="1"/>
  <c r="P914" i="1"/>
  <c r="O914" i="1"/>
  <c r="P906" i="1"/>
  <c r="O906" i="1"/>
  <c r="P898" i="1"/>
  <c r="O898" i="1"/>
  <c r="P890" i="1"/>
  <c r="O890" i="1"/>
  <c r="P882" i="1"/>
  <c r="O882" i="1"/>
  <c r="P874" i="1"/>
  <c r="O874" i="1"/>
  <c r="P866" i="1"/>
  <c r="O866" i="1"/>
  <c r="P858" i="1"/>
  <c r="O858" i="1"/>
  <c r="P850" i="1"/>
  <c r="O850" i="1"/>
  <c r="P842" i="1"/>
  <c r="O842" i="1"/>
  <c r="P834" i="1"/>
  <c r="O834" i="1"/>
  <c r="P826" i="1"/>
  <c r="O826" i="1"/>
  <c r="P818" i="1"/>
  <c r="O818" i="1"/>
  <c r="P810" i="1"/>
  <c r="O810" i="1"/>
  <c r="P802" i="1"/>
  <c r="O802" i="1"/>
  <c r="P794" i="1"/>
  <c r="O794" i="1"/>
  <c r="P786" i="1"/>
  <c r="O786" i="1"/>
  <c r="P778" i="1"/>
  <c r="O778" i="1"/>
  <c r="P770" i="1"/>
  <c r="O770" i="1"/>
  <c r="P762" i="1"/>
  <c r="O762" i="1"/>
  <c r="P754" i="1"/>
  <c r="O754" i="1"/>
  <c r="P746" i="1"/>
  <c r="O746" i="1"/>
  <c r="P738" i="1"/>
  <c r="O738" i="1"/>
  <c r="P730" i="1"/>
  <c r="O730" i="1"/>
  <c r="P722" i="1"/>
  <c r="O722" i="1"/>
  <c r="P714" i="1"/>
  <c r="O714" i="1"/>
  <c r="P706" i="1"/>
  <c r="O706" i="1"/>
  <c r="P698" i="1"/>
  <c r="O698" i="1"/>
  <c r="P690" i="1"/>
  <c r="O690" i="1"/>
  <c r="P682" i="1"/>
  <c r="O682" i="1"/>
  <c r="P674" i="1"/>
  <c r="O674" i="1"/>
  <c r="P666" i="1"/>
  <c r="O666" i="1"/>
  <c r="P658" i="1"/>
  <c r="O658" i="1"/>
  <c r="P650" i="1"/>
  <c r="O650" i="1"/>
  <c r="P642" i="1"/>
  <c r="O642" i="1"/>
  <c r="P634" i="1"/>
  <c r="O634" i="1"/>
  <c r="P626" i="1"/>
  <c r="O626" i="1"/>
  <c r="P618" i="1"/>
  <c r="O618" i="1"/>
  <c r="P610" i="1"/>
  <c r="O610" i="1"/>
  <c r="P602" i="1"/>
  <c r="O602" i="1"/>
  <c r="P594" i="1"/>
  <c r="O594" i="1"/>
  <c r="P586" i="1"/>
  <c r="O586" i="1"/>
  <c r="P578" i="1"/>
  <c r="O578" i="1"/>
  <c r="P570" i="1"/>
  <c r="O570" i="1"/>
  <c r="P562" i="1"/>
  <c r="O562" i="1"/>
  <c r="P554" i="1"/>
  <c r="O554" i="1"/>
  <c r="P546" i="1"/>
  <c r="O546" i="1"/>
  <c r="P538" i="1"/>
  <c r="O538" i="1"/>
  <c r="P530" i="1"/>
  <c r="O530" i="1"/>
  <c r="P522" i="1"/>
  <c r="O522" i="1"/>
  <c r="P514" i="1"/>
  <c r="O514" i="1"/>
  <c r="P506" i="1"/>
  <c r="O506" i="1"/>
  <c r="P498" i="1"/>
  <c r="O498" i="1"/>
  <c r="P490" i="1"/>
  <c r="O490" i="1"/>
  <c r="P482" i="1"/>
  <c r="O482" i="1"/>
  <c r="P474" i="1"/>
  <c r="O474" i="1"/>
  <c r="P466" i="1"/>
  <c r="O466" i="1"/>
  <c r="P458" i="1"/>
  <c r="O458" i="1"/>
  <c r="P450" i="1"/>
  <c r="O450" i="1"/>
  <c r="P442" i="1"/>
  <c r="O442" i="1"/>
  <c r="P434" i="1"/>
  <c r="O434" i="1"/>
  <c r="P426" i="1"/>
  <c r="O426" i="1"/>
  <c r="P418" i="1"/>
  <c r="O418" i="1"/>
  <c r="P410" i="1"/>
  <c r="O410" i="1"/>
  <c r="P402" i="1"/>
  <c r="O402" i="1"/>
  <c r="P394" i="1"/>
  <c r="O394" i="1"/>
  <c r="P386" i="1"/>
  <c r="O386" i="1"/>
  <c r="P378" i="1"/>
  <c r="O378" i="1"/>
  <c r="P370" i="1"/>
  <c r="O370" i="1"/>
  <c r="P362" i="1"/>
  <c r="O362" i="1"/>
  <c r="P354" i="1"/>
  <c r="O354" i="1"/>
  <c r="P346" i="1"/>
  <c r="O346" i="1"/>
  <c r="P338" i="1"/>
  <c r="O338" i="1"/>
  <c r="P330" i="1"/>
  <c r="O330" i="1"/>
  <c r="P322" i="1"/>
  <c r="O322" i="1"/>
  <c r="P314" i="1"/>
  <c r="O314" i="1"/>
  <c r="P306" i="1"/>
  <c r="O306" i="1"/>
  <c r="P298" i="1"/>
  <c r="O298" i="1"/>
  <c r="P290" i="1"/>
  <c r="O290" i="1"/>
  <c r="P282" i="1"/>
  <c r="O282" i="1"/>
  <c r="P274" i="1"/>
  <c r="O274" i="1"/>
  <c r="P266" i="1"/>
  <c r="O266" i="1"/>
  <c r="P258" i="1"/>
  <c r="O258" i="1"/>
  <c r="P250" i="1"/>
  <c r="O250" i="1"/>
  <c r="P242" i="1"/>
  <c r="O242" i="1"/>
  <c r="P234" i="1"/>
  <c r="O234" i="1"/>
  <c r="P226" i="1"/>
  <c r="O226" i="1"/>
  <c r="P218" i="1"/>
  <c r="O218" i="1"/>
  <c r="P210" i="1"/>
  <c r="O210" i="1"/>
  <c r="P202" i="1"/>
  <c r="O202" i="1"/>
  <c r="P194" i="1"/>
  <c r="O194" i="1"/>
  <c r="P186" i="1"/>
  <c r="O186" i="1"/>
  <c r="P178" i="1"/>
  <c r="O178" i="1"/>
  <c r="P170" i="1"/>
  <c r="O170" i="1"/>
  <c r="P162" i="1"/>
  <c r="O162" i="1"/>
  <c r="P154" i="1"/>
  <c r="O154" i="1"/>
  <c r="P146" i="1"/>
  <c r="O146" i="1"/>
  <c r="P138" i="1"/>
  <c r="O138" i="1"/>
  <c r="P130" i="1"/>
  <c r="O130" i="1"/>
  <c r="P122" i="1"/>
  <c r="O122" i="1"/>
  <c r="P114" i="1"/>
  <c r="O114" i="1"/>
  <c r="P106" i="1"/>
  <c r="O106" i="1"/>
  <c r="P98" i="1"/>
  <c r="O98" i="1"/>
  <c r="P90" i="1"/>
  <c r="O90" i="1"/>
  <c r="P82" i="1"/>
  <c r="O82" i="1"/>
  <c r="P74" i="1"/>
  <c r="O74" i="1"/>
  <c r="P66" i="1"/>
  <c r="O66" i="1"/>
  <c r="P58" i="1"/>
  <c r="O58" i="1"/>
  <c r="P50" i="1"/>
  <c r="O50" i="1"/>
  <c r="P42" i="1"/>
  <c r="O42" i="1"/>
  <c r="P34" i="1"/>
  <c r="O34" i="1"/>
  <c r="P26" i="1"/>
  <c r="O26" i="1"/>
  <c r="P18" i="1"/>
  <c r="O18" i="1"/>
  <c r="P10" i="1"/>
  <c r="O10" i="1"/>
  <c r="O1913" i="1"/>
  <c r="P2017" i="1"/>
  <c r="O2017" i="1"/>
  <c r="P2009" i="1"/>
  <c r="O2009" i="1"/>
  <c r="P2001" i="1"/>
  <c r="O2001" i="1"/>
  <c r="P1993" i="1"/>
  <c r="O1993" i="1"/>
  <c r="P1985" i="1"/>
  <c r="O1985" i="1"/>
  <c r="P1977" i="1"/>
  <c r="O1977" i="1"/>
  <c r="P1969" i="1"/>
  <c r="O1969" i="1"/>
  <c r="P1961" i="1"/>
  <c r="O1961" i="1"/>
  <c r="P1953" i="1"/>
  <c r="O1953" i="1"/>
  <c r="P1945" i="1"/>
  <c r="O1945" i="1"/>
  <c r="P1937" i="1"/>
  <c r="O1937" i="1"/>
  <c r="P1929" i="1"/>
  <c r="O1929" i="1"/>
  <c r="P1921" i="1"/>
  <c r="O1921" i="1"/>
  <c r="P1905" i="1"/>
  <c r="O1905" i="1"/>
  <c r="P1897" i="1"/>
  <c r="O1897" i="1"/>
  <c r="P1889" i="1"/>
  <c r="O1889" i="1"/>
  <c r="P1881" i="1"/>
  <c r="O1881" i="1"/>
  <c r="P1873" i="1"/>
  <c r="O1873" i="1"/>
  <c r="P1865" i="1"/>
  <c r="O1865" i="1"/>
  <c r="P1857" i="1"/>
  <c r="O1857" i="1"/>
  <c r="P1849" i="1"/>
  <c r="O1849" i="1"/>
  <c r="P1841" i="1"/>
  <c r="O1841" i="1"/>
  <c r="P1833" i="1"/>
  <c r="O1833" i="1"/>
  <c r="P1825" i="1"/>
  <c r="O1825" i="1"/>
  <c r="P1817" i="1"/>
  <c r="O1817" i="1"/>
  <c r="P1809" i="1"/>
  <c r="O1809" i="1"/>
  <c r="P1801" i="1"/>
  <c r="O1801" i="1"/>
  <c r="P1793" i="1"/>
  <c r="O1793" i="1"/>
  <c r="P1785" i="1"/>
  <c r="O1785" i="1"/>
  <c r="P1777" i="1"/>
  <c r="O1777" i="1"/>
  <c r="P1769" i="1"/>
  <c r="O1769" i="1"/>
  <c r="P1761" i="1"/>
  <c r="O1761" i="1"/>
  <c r="P1753" i="1"/>
  <c r="O1753" i="1"/>
  <c r="P1745" i="1"/>
  <c r="O1745" i="1"/>
  <c r="P1737" i="1"/>
  <c r="O1737" i="1"/>
  <c r="P1729" i="1"/>
  <c r="O1729" i="1"/>
  <c r="P1721" i="1"/>
  <c r="O1721" i="1"/>
  <c r="P1713" i="1"/>
  <c r="O1713" i="1"/>
  <c r="P1705" i="1"/>
  <c r="O1705" i="1"/>
  <c r="P1697" i="1"/>
  <c r="O1697" i="1"/>
  <c r="P1689" i="1"/>
  <c r="O1689" i="1"/>
  <c r="P1681" i="1"/>
  <c r="O1681" i="1"/>
  <c r="P1673" i="1"/>
  <c r="O1673" i="1"/>
  <c r="P1665" i="1"/>
  <c r="O1665" i="1"/>
  <c r="P1657" i="1"/>
  <c r="O1657" i="1"/>
  <c r="P1649" i="1"/>
  <c r="O1649" i="1"/>
  <c r="P1641" i="1"/>
  <c r="O1641" i="1"/>
  <c r="P1633" i="1"/>
  <c r="O1633" i="1"/>
  <c r="P1625" i="1"/>
  <c r="O1625" i="1"/>
  <c r="P1617" i="1"/>
  <c r="O1617" i="1"/>
  <c r="P1609" i="1"/>
  <c r="O1609" i="1"/>
  <c r="P1601" i="1"/>
  <c r="O1601" i="1"/>
  <c r="P1593" i="1"/>
  <c r="O1593" i="1"/>
  <c r="P1585" i="1"/>
  <c r="O1585" i="1"/>
  <c r="P1577" i="1"/>
  <c r="O1577" i="1"/>
  <c r="P1569" i="1"/>
  <c r="O1569" i="1"/>
  <c r="P1561" i="1"/>
  <c r="O1561" i="1"/>
  <c r="P1553" i="1"/>
  <c r="O1553" i="1"/>
  <c r="P1545" i="1"/>
  <c r="O1545" i="1"/>
  <c r="P1537" i="1"/>
  <c r="O1537" i="1"/>
  <c r="P1529" i="1"/>
  <c r="O1529" i="1"/>
  <c r="P1521" i="1"/>
  <c r="O1521" i="1"/>
  <c r="P1513" i="1"/>
  <c r="O1513" i="1"/>
  <c r="P1505" i="1"/>
  <c r="O1505" i="1"/>
  <c r="P1497" i="1"/>
  <c r="O1497" i="1"/>
  <c r="P1489" i="1"/>
  <c r="O1489" i="1"/>
  <c r="P1481" i="1"/>
  <c r="O1481" i="1"/>
  <c r="P1473" i="1"/>
  <c r="O1473" i="1"/>
  <c r="P1465" i="1"/>
  <c r="O1465" i="1"/>
  <c r="P1457" i="1"/>
  <c r="O1457" i="1"/>
  <c r="P1449" i="1"/>
  <c r="O1449" i="1"/>
  <c r="P1441" i="1"/>
  <c r="O1441" i="1"/>
  <c r="P1433" i="1"/>
  <c r="O1433" i="1"/>
  <c r="P1425" i="1"/>
  <c r="O1425" i="1"/>
  <c r="P1417" i="1"/>
  <c r="O1417" i="1"/>
  <c r="P1409" i="1"/>
  <c r="O1409" i="1"/>
  <c r="P1401" i="1"/>
  <c r="O1401" i="1"/>
  <c r="P1393" i="1"/>
  <c r="O1393" i="1"/>
  <c r="P1385" i="1"/>
  <c r="O1385" i="1"/>
  <c r="P1377" i="1"/>
  <c r="O1377" i="1"/>
  <c r="P1369" i="1"/>
  <c r="O1369" i="1"/>
  <c r="P1361" i="1"/>
  <c r="O1361" i="1"/>
  <c r="P1353" i="1"/>
  <c r="O1353" i="1"/>
  <c r="P1345" i="1"/>
  <c r="O1345" i="1"/>
  <c r="P1337" i="1"/>
  <c r="O1337" i="1"/>
  <c r="P1329" i="1"/>
  <c r="O1329" i="1"/>
  <c r="P1321" i="1"/>
  <c r="O1321" i="1"/>
  <c r="P1313" i="1"/>
  <c r="O1313" i="1"/>
  <c r="P1305" i="1"/>
  <c r="O1305" i="1"/>
  <c r="P1297" i="1"/>
  <c r="O1297" i="1"/>
  <c r="P1289" i="1"/>
  <c r="O1289" i="1"/>
  <c r="P1281" i="1"/>
  <c r="O1281" i="1"/>
  <c r="P1273" i="1"/>
  <c r="O1273" i="1"/>
  <c r="P1265" i="1"/>
  <c r="O1265" i="1"/>
  <c r="P1257" i="1"/>
  <c r="O1257" i="1"/>
  <c r="P1249" i="1"/>
  <c r="O1249" i="1"/>
  <c r="P1241" i="1"/>
  <c r="O1241" i="1"/>
  <c r="P1233" i="1"/>
  <c r="O1233" i="1"/>
  <c r="P1225" i="1"/>
  <c r="O1225" i="1"/>
  <c r="P1217" i="1"/>
  <c r="O1217" i="1"/>
  <c r="P1209" i="1"/>
  <c r="O1209" i="1"/>
  <c r="P1201" i="1"/>
  <c r="O1201" i="1"/>
  <c r="P1193" i="1"/>
  <c r="O1193" i="1"/>
  <c r="P1185" i="1"/>
  <c r="O1185" i="1"/>
  <c r="P1177" i="1"/>
  <c r="O1177" i="1"/>
  <c r="P1169" i="1"/>
  <c r="O1169" i="1"/>
  <c r="P1161" i="1"/>
  <c r="O1161" i="1"/>
  <c r="P1153" i="1"/>
  <c r="O1153" i="1"/>
  <c r="P1145" i="1"/>
  <c r="O1145" i="1"/>
  <c r="P1137" i="1"/>
  <c r="O1137" i="1"/>
  <c r="P1129" i="1"/>
  <c r="O1129" i="1"/>
  <c r="P1121" i="1"/>
  <c r="O1121" i="1"/>
  <c r="P1113" i="1"/>
  <c r="O1113" i="1"/>
  <c r="P1105" i="1"/>
  <c r="O1105" i="1"/>
  <c r="P1097" i="1"/>
  <c r="O1097" i="1"/>
  <c r="P1089" i="1"/>
  <c r="O1089" i="1"/>
  <c r="P1081" i="1"/>
  <c r="O1081" i="1"/>
  <c r="P1073" i="1"/>
  <c r="O1073" i="1"/>
  <c r="P1065" i="1"/>
  <c r="O1065" i="1"/>
  <c r="P1057" i="1"/>
  <c r="O1057" i="1"/>
  <c r="P1049" i="1"/>
  <c r="O1049" i="1"/>
  <c r="P1041" i="1"/>
  <c r="O1041" i="1"/>
  <c r="P1033" i="1"/>
  <c r="O1033" i="1"/>
  <c r="P1025" i="1"/>
  <c r="O1025" i="1"/>
  <c r="P1017" i="1"/>
  <c r="O1017" i="1"/>
  <c r="P1009" i="1"/>
  <c r="O1009" i="1"/>
  <c r="P1001" i="1"/>
  <c r="O1001" i="1"/>
  <c r="P993" i="1"/>
  <c r="O993" i="1"/>
  <c r="P985" i="1"/>
  <c r="O985" i="1"/>
  <c r="P977" i="1"/>
  <c r="O977" i="1"/>
  <c r="P969" i="1"/>
  <c r="O969" i="1"/>
  <c r="P961" i="1"/>
  <c r="O961" i="1"/>
  <c r="P953" i="1"/>
  <c r="O953" i="1"/>
  <c r="P945" i="1"/>
  <c r="O945" i="1"/>
  <c r="P937" i="1"/>
  <c r="O937" i="1"/>
  <c r="P929" i="1"/>
  <c r="O929" i="1"/>
  <c r="P921" i="1"/>
  <c r="O921" i="1"/>
  <c r="P913" i="1"/>
  <c r="O913" i="1"/>
  <c r="P905" i="1"/>
  <c r="O905" i="1"/>
  <c r="P897" i="1"/>
  <c r="O897" i="1"/>
  <c r="P889" i="1"/>
  <c r="O889" i="1"/>
  <c r="P881" i="1"/>
  <c r="O881" i="1"/>
  <c r="P873" i="1"/>
  <c r="O873" i="1"/>
  <c r="P865" i="1"/>
  <c r="O865" i="1"/>
  <c r="P857" i="1"/>
  <c r="O857" i="1"/>
  <c r="P849" i="1"/>
  <c r="O849" i="1"/>
  <c r="P841" i="1"/>
  <c r="O841" i="1"/>
  <c r="P833" i="1"/>
  <c r="O833" i="1"/>
  <c r="P825" i="1"/>
  <c r="O825" i="1"/>
  <c r="P817" i="1"/>
  <c r="O817" i="1"/>
  <c r="P809" i="1"/>
  <c r="O809" i="1"/>
  <c r="P801" i="1"/>
  <c r="O801" i="1"/>
  <c r="P793" i="1"/>
  <c r="O793" i="1"/>
  <c r="P785" i="1"/>
  <c r="O785" i="1"/>
  <c r="P777" i="1"/>
  <c r="O777" i="1"/>
  <c r="P769" i="1"/>
  <c r="O769" i="1"/>
  <c r="P761" i="1"/>
  <c r="O761" i="1"/>
  <c r="P753" i="1"/>
  <c r="O753" i="1"/>
  <c r="P745" i="1"/>
  <c r="O745" i="1"/>
  <c r="P737" i="1"/>
  <c r="O737" i="1"/>
  <c r="P729" i="1"/>
  <c r="O729" i="1"/>
  <c r="P721" i="1"/>
  <c r="O721" i="1"/>
  <c r="P713" i="1"/>
  <c r="O713" i="1"/>
  <c r="P705" i="1"/>
  <c r="O705" i="1"/>
  <c r="P697" i="1"/>
  <c r="O697" i="1"/>
  <c r="P689" i="1"/>
  <c r="O689" i="1"/>
  <c r="P681" i="1"/>
  <c r="O681" i="1"/>
  <c r="P673" i="1"/>
  <c r="O673" i="1"/>
  <c r="P665" i="1"/>
  <c r="O665" i="1"/>
  <c r="P657" i="1"/>
  <c r="O657" i="1"/>
  <c r="P649" i="1"/>
  <c r="O649" i="1"/>
  <c r="P641" i="1"/>
  <c r="O641" i="1"/>
  <c r="P633" i="1"/>
  <c r="O633" i="1"/>
  <c r="P625" i="1"/>
  <c r="O625" i="1"/>
  <c r="P617" i="1"/>
  <c r="O617" i="1"/>
  <c r="P609" i="1"/>
  <c r="O609" i="1"/>
  <c r="P601" i="1"/>
  <c r="O601" i="1"/>
  <c r="P593" i="1"/>
  <c r="O593" i="1"/>
  <c r="P585" i="1"/>
  <c r="O585" i="1"/>
  <c r="P577" i="1"/>
  <c r="O577" i="1"/>
  <c r="P569" i="1"/>
  <c r="O569" i="1"/>
  <c r="P561" i="1"/>
  <c r="O561" i="1"/>
  <c r="P553" i="1"/>
  <c r="O553" i="1"/>
  <c r="P545" i="1"/>
  <c r="O545" i="1"/>
  <c r="P537" i="1"/>
  <c r="O537" i="1"/>
  <c r="P529" i="1"/>
  <c r="O529" i="1"/>
  <c r="P521" i="1"/>
  <c r="O521" i="1"/>
  <c r="P513" i="1"/>
  <c r="O513" i="1"/>
  <c r="P505" i="1"/>
  <c r="O505" i="1"/>
  <c r="P497" i="1"/>
  <c r="O497" i="1"/>
  <c r="P489" i="1"/>
  <c r="O489" i="1"/>
  <c r="P481" i="1"/>
  <c r="O481" i="1"/>
  <c r="P473" i="1"/>
  <c r="O473" i="1"/>
  <c r="P465" i="1"/>
  <c r="O465" i="1"/>
  <c r="P457" i="1"/>
  <c r="O457" i="1"/>
  <c r="P449" i="1"/>
  <c r="O449" i="1"/>
  <c r="P441" i="1"/>
  <c r="O441" i="1"/>
  <c r="P433" i="1"/>
  <c r="O433" i="1"/>
  <c r="P425" i="1"/>
  <c r="O425" i="1"/>
  <c r="P417" i="1"/>
  <c r="O417" i="1"/>
  <c r="P409" i="1"/>
  <c r="O409" i="1"/>
  <c r="P401" i="1"/>
  <c r="O401" i="1"/>
  <c r="P393" i="1"/>
  <c r="O393" i="1"/>
  <c r="P385" i="1"/>
  <c r="O385" i="1"/>
  <c r="P377" i="1"/>
  <c r="O377" i="1"/>
  <c r="P369" i="1"/>
  <c r="O369" i="1"/>
  <c r="P361" i="1"/>
  <c r="O361" i="1"/>
  <c r="P353" i="1"/>
  <c r="O353" i="1"/>
  <c r="P345" i="1"/>
  <c r="O345" i="1"/>
  <c r="P337" i="1"/>
  <c r="O337" i="1"/>
  <c r="P329" i="1"/>
  <c r="O329" i="1"/>
  <c r="P321" i="1"/>
  <c r="O321" i="1"/>
  <c r="P313" i="1"/>
  <c r="O313" i="1"/>
  <c r="P305" i="1"/>
  <c r="O305" i="1"/>
  <c r="P297" i="1"/>
  <c r="O297" i="1"/>
  <c r="P289" i="1"/>
  <c r="O289" i="1"/>
  <c r="P281" i="1"/>
  <c r="O281" i="1"/>
  <c r="P273" i="1"/>
  <c r="O273" i="1"/>
  <c r="P265" i="1"/>
  <c r="O265" i="1"/>
  <c r="P257" i="1"/>
  <c r="O257" i="1"/>
  <c r="P249" i="1"/>
  <c r="O249" i="1"/>
  <c r="P241" i="1"/>
  <c r="O241" i="1"/>
  <c r="P233" i="1"/>
  <c r="O233" i="1"/>
  <c r="P225" i="1"/>
  <c r="O225" i="1"/>
  <c r="P217" i="1"/>
  <c r="O217" i="1"/>
  <c r="P209" i="1"/>
  <c r="O209" i="1"/>
  <c r="P201" i="1"/>
  <c r="O201" i="1"/>
  <c r="P193" i="1"/>
  <c r="O193" i="1"/>
  <c r="P185" i="1"/>
  <c r="O185" i="1"/>
  <c r="P177" i="1"/>
  <c r="O177" i="1"/>
  <c r="P169" i="1"/>
  <c r="O169" i="1"/>
  <c r="P161" i="1"/>
  <c r="O161" i="1"/>
  <c r="P153" i="1"/>
  <c r="O153" i="1"/>
  <c r="P145" i="1"/>
  <c r="O145" i="1"/>
  <c r="P137" i="1"/>
  <c r="O137" i="1"/>
  <c r="P129" i="1"/>
  <c r="O129" i="1"/>
  <c r="P121" i="1"/>
  <c r="O121" i="1"/>
  <c r="P113" i="1"/>
  <c r="O113" i="1"/>
  <c r="P105" i="1"/>
  <c r="O105" i="1"/>
  <c r="P97" i="1"/>
  <c r="O97" i="1"/>
  <c r="P89" i="1"/>
  <c r="O89" i="1"/>
  <c r="P81" i="1"/>
  <c r="O81" i="1"/>
  <c r="P73" i="1"/>
  <c r="O73" i="1"/>
  <c r="P65" i="1"/>
  <c r="O65" i="1"/>
  <c r="P57" i="1"/>
  <c r="O57" i="1"/>
  <c r="P49" i="1"/>
  <c r="O49" i="1"/>
  <c r="P41" i="1"/>
  <c r="O41" i="1"/>
  <c r="P33" i="1"/>
  <c r="O33" i="1"/>
  <c r="P25" i="1"/>
  <c r="O25" i="1"/>
  <c r="P17" i="1"/>
  <c r="O17" i="1"/>
  <c r="P9" i="1"/>
  <c r="O9" i="1"/>
  <c r="O1719" i="1"/>
  <c r="P2672" i="1"/>
  <c r="O2672" i="1"/>
  <c r="P2664" i="1"/>
  <c r="O2664" i="1"/>
  <c r="P2656" i="1"/>
  <c r="O2656" i="1"/>
  <c r="P2648" i="1"/>
  <c r="O2648" i="1"/>
  <c r="P2640" i="1"/>
  <c r="O2640" i="1"/>
  <c r="P2632" i="1"/>
  <c r="O2632" i="1"/>
  <c r="P2624" i="1"/>
  <c r="O2624" i="1"/>
  <c r="P2616" i="1"/>
  <c r="O2616" i="1"/>
  <c r="P2608" i="1"/>
  <c r="O2608" i="1"/>
  <c r="P2600" i="1"/>
  <c r="O2600" i="1"/>
  <c r="P2592" i="1"/>
  <c r="O2592" i="1"/>
  <c r="P2584" i="1"/>
  <c r="O2584" i="1"/>
  <c r="P2576" i="1"/>
  <c r="O2576" i="1"/>
  <c r="P2568" i="1"/>
  <c r="O2568" i="1"/>
  <c r="P2560" i="1"/>
  <c r="O2560" i="1"/>
  <c r="P2552" i="1"/>
  <c r="O2552" i="1"/>
  <c r="P2544" i="1"/>
  <c r="O2544" i="1"/>
  <c r="P2528" i="1"/>
  <c r="O2528" i="1"/>
  <c r="P2520" i="1"/>
  <c r="O2520" i="1"/>
  <c r="P2512" i="1"/>
  <c r="O2512" i="1"/>
  <c r="P2504" i="1"/>
  <c r="O2504" i="1"/>
  <c r="P2496" i="1"/>
  <c r="O2496" i="1"/>
  <c r="P2488" i="1"/>
  <c r="O2488" i="1"/>
  <c r="P2480" i="1"/>
  <c r="O2480" i="1"/>
  <c r="P2472" i="1"/>
  <c r="O2472" i="1"/>
  <c r="P2464" i="1"/>
  <c r="O2464" i="1"/>
  <c r="P2456" i="1"/>
  <c r="O2456" i="1"/>
  <c r="P2448" i="1"/>
  <c r="O2448" i="1"/>
  <c r="P2440" i="1"/>
  <c r="O2440" i="1"/>
  <c r="P2432" i="1"/>
  <c r="O2432" i="1"/>
  <c r="P2424" i="1"/>
  <c r="O2424" i="1"/>
  <c r="P2416" i="1"/>
  <c r="O2416" i="1"/>
  <c r="P2408" i="1"/>
  <c r="O2408" i="1"/>
  <c r="P2392" i="1"/>
  <c r="O2392" i="1"/>
  <c r="P2384" i="1"/>
  <c r="O2384" i="1"/>
  <c r="P2376" i="1"/>
  <c r="O2376" i="1"/>
  <c r="P2368" i="1"/>
  <c r="O2368" i="1"/>
  <c r="P2360" i="1"/>
  <c r="O2360" i="1"/>
  <c r="P2352" i="1"/>
  <c r="O2352" i="1"/>
  <c r="P2344" i="1"/>
  <c r="O2344" i="1"/>
  <c r="P2336" i="1"/>
  <c r="O2336" i="1"/>
  <c r="P2328" i="1"/>
  <c r="O2328" i="1"/>
  <c r="P2320" i="1"/>
  <c r="O2320" i="1"/>
  <c r="P2304" i="1"/>
  <c r="O2304" i="1"/>
  <c r="P2296" i="1"/>
  <c r="O2296" i="1"/>
  <c r="P2288" i="1"/>
  <c r="O2288" i="1"/>
  <c r="P2280" i="1"/>
  <c r="O2280" i="1"/>
  <c r="P2272" i="1"/>
  <c r="O2272" i="1"/>
  <c r="P2264" i="1"/>
  <c r="O2264" i="1"/>
  <c r="P2256" i="1"/>
  <c r="O2256" i="1"/>
  <c r="P2248" i="1"/>
  <c r="O2248" i="1"/>
  <c r="P2240" i="1"/>
  <c r="O2240" i="1"/>
  <c r="P2232" i="1"/>
  <c r="O2232" i="1"/>
  <c r="P2224" i="1"/>
  <c r="O2224" i="1"/>
  <c r="P2216" i="1"/>
  <c r="O2216" i="1"/>
  <c r="P2208" i="1"/>
  <c r="O2208" i="1"/>
  <c r="P2200" i="1"/>
  <c r="O2200" i="1"/>
  <c r="P2192" i="1"/>
  <c r="O2192" i="1"/>
  <c r="P2176" i="1"/>
  <c r="O2176" i="1"/>
  <c r="P2168" i="1"/>
  <c r="O2168" i="1"/>
  <c r="P2160" i="1"/>
  <c r="O2160" i="1"/>
  <c r="P2152" i="1"/>
  <c r="O2152" i="1"/>
  <c r="P2144" i="1"/>
  <c r="O2144" i="1"/>
  <c r="P2136" i="1"/>
  <c r="O2136" i="1"/>
  <c r="P2128" i="1"/>
  <c r="O2128" i="1"/>
  <c r="P2120" i="1"/>
  <c r="O2120" i="1"/>
  <c r="P2112" i="1"/>
  <c r="O2112" i="1"/>
  <c r="P2104" i="1"/>
  <c r="O2104" i="1"/>
  <c r="P2096" i="1"/>
  <c r="O2096" i="1"/>
  <c r="P2088" i="1"/>
  <c r="O2088" i="1"/>
  <c r="P2080" i="1"/>
  <c r="O2080" i="1"/>
  <c r="P2072" i="1"/>
  <c r="O2072" i="1"/>
  <c r="P2064" i="1"/>
  <c r="O2064" i="1"/>
  <c r="P2048" i="1"/>
  <c r="O2048" i="1"/>
  <c r="P2040" i="1"/>
  <c r="O2040" i="1"/>
  <c r="P2032" i="1"/>
  <c r="O2032" i="1"/>
  <c r="P2024" i="1"/>
  <c r="O2024" i="1"/>
  <c r="P2016" i="1"/>
  <c r="O2016" i="1"/>
  <c r="P2008" i="1"/>
  <c r="O2008" i="1"/>
  <c r="P2000" i="1"/>
  <c r="O2000" i="1"/>
  <c r="P1992" i="1"/>
  <c r="O1992" i="1"/>
  <c r="P1984" i="1"/>
  <c r="O1984" i="1"/>
  <c r="P1976" i="1"/>
  <c r="O1976" i="1"/>
  <c r="P1968" i="1"/>
  <c r="O1968" i="1"/>
  <c r="P1960" i="1"/>
  <c r="O1960" i="1"/>
  <c r="P1952" i="1"/>
  <c r="O1952" i="1"/>
  <c r="P1944" i="1"/>
  <c r="O1944" i="1"/>
  <c r="P1936" i="1"/>
  <c r="O1936" i="1"/>
  <c r="P1928" i="1"/>
  <c r="O1928" i="1"/>
  <c r="P1920" i="1"/>
  <c r="O1920" i="1"/>
  <c r="P1912" i="1"/>
  <c r="O1912" i="1"/>
  <c r="P1904" i="1"/>
  <c r="O1904" i="1"/>
  <c r="P1896" i="1"/>
  <c r="O1896" i="1"/>
  <c r="P1888" i="1"/>
  <c r="O1888" i="1"/>
  <c r="P1880" i="1"/>
  <c r="O1880" i="1"/>
  <c r="P1872" i="1"/>
  <c r="O1872" i="1"/>
  <c r="P1864" i="1"/>
  <c r="O1864" i="1"/>
  <c r="P1856" i="1"/>
  <c r="O1856" i="1"/>
  <c r="P1848" i="1"/>
  <c r="O1848" i="1"/>
  <c r="P1840" i="1"/>
  <c r="O1840" i="1"/>
  <c r="P1832" i="1"/>
  <c r="O1832" i="1"/>
  <c r="P1824" i="1"/>
  <c r="O1824" i="1"/>
  <c r="P1816" i="1"/>
  <c r="O1816" i="1"/>
  <c r="P1808" i="1"/>
  <c r="O1808" i="1"/>
  <c r="P1800" i="1"/>
  <c r="O1800" i="1"/>
  <c r="P1792" i="1"/>
  <c r="O1792" i="1"/>
  <c r="P1784" i="1"/>
  <c r="O1784" i="1"/>
  <c r="P1776" i="1"/>
  <c r="O1776" i="1"/>
  <c r="P1768" i="1"/>
  <c r="O1768" i="1"/>
  <c r="P1760" i="1"/>
  <c r="O1760" i="1"/>
  <c r="P1752" i="1"/>
  <c r="O1752" i="1"/>
  <c r="P1744" i="1"/>
  <c r="O1744" i="1"/>
  <c r="P1736" i="1"/>
  <c r="O1736" i="1"/>
  <c r="P1728" i="1"/>
  <c r="O1728" i="1"/>
  <c r="P1720" i="1"/>
  <c r="O1720" i="1"/>
  <c r="P1712" i="1"/>
  <c r="O1712" i="1"/>
  <c r="P1704" i="1"/>
  <c r="O1704" i="1"/>
  <c r="P1696" i="1"/>
  <c r="O1696" i="1"/>
  <c r="P1688" i="1"/>
  <c r="O1688" i="1"/>
  <c r="P1680" i="1"/>
  <c r="O1680" i="1"/>
  <c r="P1672" i="1"/>
  <c r="O1672" i="1"/>
  <c r="P1664" i="1"/>
  <c r="O1664" i="1"/>
  <c r="P1656" i="1"/>
  <c r="O1656" i="1"/>
  <c r="P1648" i="1"/>
  <c r="O1648" i="1"/>
  <c r="P1640" i="1"/>
  <c r="O1640" i="1"/>
  <c r="P1632" i="1"/>
  <c r="O1632" i="1"/>
  <c r="P1624" i="1"/>
  <c r="O1624" i="1"/>
  <c r="P1616" i="1"/>
  <c r="O1616" i="1"/>
  <c r="P1608" i="1"/>
  <c r="O1608" i="1"/>
  <c r="P1600" i="1"/>
  <c r="O1600" i="1"/>
  <c r="P1592" i="1"/>
  <c r="O1592" i="1"/>
  <c r="P1584" i="1"/>
  <c r="O1584" i="1"/>
  <c r="P1576" i="1"/>
  <c r="O1576" i="1"/>
  <c r="P1568" i="1"/>
  <c r="O1568" i="1"/>
  <c r="P1560" i="1"/>
  <c r="O1560" i="1"/>
  <c r="P1552" i="1"/>
  <c r="O1552" i="1"/>
  <c r="P1544" i="1"/>
  <c r="O1544" i="1"/>
  <c r="P1536" i="1"/>
  <c r="O1536" i="1"/>
  <c r="P1528" i="1"/>
  <c r="O1528" i="1"/>
  <c r="P1520" i="1"/>
  <c r="O1520" i="1"/>
  <c r="P1512" i="1"/>
  <c r="O1512" i="1"/>
  <c r="P1504" i="1"/>
  <c r="O1504" i="1"/>
  <c r="P1496" i="1"/>
  <c r="O1496" i="1"/>
  <c r="P1488" i="1"/>
  <c r="O1488" i="1"/>
  <c r="P1480" i="1"/>
  <c r="O1480" i="1"/>
  <c r="P1472" i="1"/>
  <c r="O1472" i="1"/>
  <c r="P1464" i="1"/>
  <c r="O1464" i="1"/>
  <c r="P1456" i="1"/>
  <c r="O1456" i="1"/>
  <c r="P1448" i="1"/>
  <c r="O1448" i="1"/>
  <c r="P1440" i="1"/>
  <c r="O1440" i="1"/>
  <c r="P1432" i="1"/>
  <c r="O1432" i="1"/>
  <c r="P1424" i="1"/>
  <c r="O1424" i="1"/>
  <c r="P1416" i="1"/>
  <c r="O1416" i="1"/>
  <c r="P1408" i="1"/>
  <c r="O1408" i="1"/>
  <c r="P1400" i="1"/>
  <c r="O1400" i="1"/>
  <c r="P1392" i="1"/>
  <c r="O1392" i="1"/>
  <c r="P1384" i="1"/>
  <c r="O1384" i="1"/>
  <c r="P1376" i="1"/>
  <c r="O1376" i="1"/>
  <c r="P1368" i="1"/>
  <c r="O1368" i="1"/>
  <c r="P1360" i="1"/>
  <c r="O1360" i="1"/>
  <c r="P1352" i="1"/>
  <c r="O1352" i="1"/>
  <c r="P1344" i="1"/>
  <c r="O1344" i="1"/>
  <c r="P1336" i="1"/>
  <c r="O1336" i="1"/>
  <c r="P1328" i="1"/>
  <c r="O1328" i="1"/>
  <c r="P1320" i="1"/>
  <c r="O1320" i="1"/>
  <c r="P1312" i="1"/>
  <c r="O1312" i="1"/>
  <c r="P1304" i="1"/>
  <c r="O1304" i="1"/>
  <c r="P1296" i="1"/>
  <c r="O1296" i="1"/>
  <c r="P1288" i="1"/>
  <c r="O1288" i="1"/>
  <c r="P1280" i="1"/>
  <c r="O1280" i="1"/>
  <c r="P1272" i="1"/>
  <c r="O1272" i="1"/>
  <c r="P1264" i="1"/>
  <c r="O1264" i="1"/>
  <c r="P1256" i="1"/>
  <c r="O1256" i="1"/>
  <c r="P1248" i="1"/>
  <c r="O1248" i="1"/>
  <c r="P1240" i="1"/>
  <c r="O1240" i="1"/>
  <c r="P1232" i="1"/>
  <c r="O1232" i="1"/>
  <c r="P1224" i="1"/>
  <c r="O1224" i="1"/>
  <c r="P1216" i="1"/>
  <c r="O1216" i="1"/>
  <c r="P1208" i="1"/>
  <c r="O1208" i="1"/>
  <c r="P1200" i="1"/>
  <c r="O1200" i="1"/>
  <c r="P1192" i="1"/>
  <c r="O1192" i="1"/>
  <c r="P1184" i="1"/>
  <c r="O1184" i="1"/>
  <c r="P1176" i="1"/>
  <c r="O1176" i="1"/>
  <c r="P1168" i="1"/>
  <c r="O1168" i="1"/>
  <c r="P1160" i="1"/>
  <c r="O1160" i="1"/>
  <c r="P1152" i="1"/>
  <c r="O1152" i="1"/>
  <c r="P1144" i="1"/>
  <c r="O1144" i="1"/>
  <c r="P1136" i="1"/>
  <c r="O1136" i="1"/>
  <c r="P1128" i="1"/>
  <c r="O1128" i="1"/>
  <c r="P1120" i="1"/>
  <c r="O1120" i="1"/>
  <c r="P1112" i="1"/>
  <c r="O1112" i="1"/>
  <c r="P1104" i="1"/>
  <c r="O1104" i="1"/>
  <c r="P1096" i="1"/>
  <c r="O1096" i="1"/>
  <c r="P1088" i="1"/>
  <c r="O1088" i="1"/>
  <c r="P1080" i="1"/>
  <c r="O1080" i="1"/>
  <c r="P1072" i="1"/>
  <c r="O1072" i="1"/>
  <c r="P1064" i="1"/>
  <c r="O1064" i="1"/>
  <c r="P1056" i="1"/>
  <c r="O1056" i="1"/>
  <c r="P1048" i="1"/>
  <c r="O1048" i="1"/>
  <c r="P1040" i="1"/>
  <c r="O1040" i="1"/>
  <c r="P1032" i="1"/>
  <c r="O1032" i="1"/>
  <c r="P1024" i="1"/>
  <c r="O1024" i="1"/>
  <c r="P1016" i="1"/>
  <c r="O1016" i="1"/>
  <c r="P1008" i="1"/>
  <c r="O1008" i="1"/>
  <c r="P1000" i="1"/>
  <c r="O1000" i="1"/>
  <c r="P992" i="1"/>
  <c r="O992" i="1"/>
  <c r="P984" i="1"/>
  <c r="O984" i="1"/>
  <c r="P976" i="1"/>
  <c r="O976" i="1"/>
  <c r="P968" i="1"/>
  <c r="O968" i="1"/>
  <c r="P960" i="1"/>
  <c r="O960" i="1"/>
  <c r="P952" i="1"/>
  <c r="O952" i="1"/>
  <c r="P944" i="1"/>
  <c r="O944" i="1"/>
  <c r="P936" i="1"/>
  <c r="O936" i="1"/>
  <c r="P928" i="1"/>
  <c r="O928" i="1"/>
  <c r="P920" i="1"/>
  <c r="O920" i="1"/>
  <c r="P912" i="1"/>
  <c r="O912" i="1"/>
  <c r="P904" i="1"/>
  <c r="O904" i="1"/>
  <c r="P896" i="1"/>
  <c r="O896" i="1"/>
  <c r="P888" i="1"/>
  <c r="O888" i="1"/>
  <c r="P880" i="1"/>
  <c r="O880" i="1"/>
  <c r="P872" i="1"/>
  <c r="O872" i="1"/>
  <c r="P864" i="1"/>
  <c r="O864" i="1"/>
  <c r="P856" i="1"/>
  <c r="O856" i="1"/>
  <c r="P848" i="1"/>
  <c r="O848" i="1"/>
  <c r="P840" i="1"/>
  <c r="O840" i="1"/>
  <c r="P832" i="1"/>
  <c r="O832" i="1"/>
  <c r="P824" i="1"/>
  <c r="O824" i="1"/>
  <c r="P816" i="1"/>
  <c r="O816" i="1"/>
  <c r="P808" i="1"/>
  <c r="O808" i="1"/>
  <c r="P800" i="1"/>
  <c r="O800" i="1"/>
  <c r="P792" i="1"/>
  <c r="O792" i="1"/>
  <c r="P784" i="1"/>
  <c r="O784" i="1"/>
  <c r="P776" i="1"/>
  <c r="O776" i="1"/>
  <c r="P768" i="1"/>
  <c r="O768" i="1"/>
  <c r="P760" i="1"/>
  <c r="O760" i="1"/>
  <c r="O2536" i="1"/>
  <c r="O1199" i="1"/>
  <c r="P2495" i="1"/>
  <c r="O2495" i="1"/>
  <c r="P2487" i="1"/>
  <c r="O2487" i="1"/>
  <c r="P2479" i="1"/>
  <c r="O2479" i="1"/>
  <c r="P2471" i="1"/>
  <c r="O2471" i="1"/>
  <c r="P2463" i="1"/>
  <c r="O2463" i="1"/>
  <c r="P2455" i="1"/>
  <c r="O2455" i="1"/>
  <c r="P2447" i="1"/>
  <c r="O2447" i="1"/>
  <c r="P2439" i="1"/>
  <c r="O2439" i="1"/>
  <c r="P2431" i="1"/>
  <c r="O2431" i="1"/>
  <c r="P2423" i="1"/>
  <c r="O2423" i="1"/>
  <c r="P2415" i="1"/>
  <c r="O2415" i="1"/>
  <c r="P2407" i="1"/>
  <c r="O2407" i="1"/>
  <c r="P2399" i="1"/>
  <c r="O2399" i="1"/>
  <c r="P2391" i="1"/>
  <c r="O2391" i="1"/>
  <c r="P2383" i="1"/>
  <c r="O2383" i="1"/>
  <c r="P2375" i="1"/>
  <c r="O2375" i="1"/>
  <c r="P2367" i="1"/>
  <c r="O2367" i="1"/>
  <c r="P2359" i="1"/>
  <c r="O2359" i="1"/>
  <c r="P2351" i="1"/>
  <c r="O2351" i="1"/>
  <c r="P2343" i="1"/>
  <c r="O2343" i="1"/>
  <c r="P2335" i="1"/>
  <c r="O2335" i="1"/>
  <c r="P2327" i="1"/>
  <c r="O2327" i="1"/>
  <c r="P2319" i="1"/>
  <c r="O2319" i="1"/>
  <c r="P2311" i="1"/>
  <c r="O2311" i="1"/>
  <c r="P2303" i="1"/>
  <c r="O2303" i="1"/>
  <c r="P2295" i="1"/>
  <c r="O2295" i="1"/>
  <c r="P2287" i="1"/>
  <c r="O2287" i="1"/>
  <c r="P2279" i="1"/>
  <c r="O2279" i="1"/>
  <c r="P2271" i="1"/>
  <c r="O2271" i="1"/>
  <c r="P2263" i="1"/>
  <c r="O2263" i="1"/>
  <c r="P2255" i="1"/>
  <c r="O2255" i="1"/>
  <c r="P2247" i="1"/>
  <c r="O2247" i="1"/>
  <c r="P2239" i="1"/>
  <c r="O2239" i="1"/>
  <c r="P2231" i="1"/>
  <c r="O2231" i="1"/>
  <c r="P2223" i="1"/>
  <c r="O2223" i="1"/>
  <c r="P2215" i="1"/>
  <c r="O2215" i="1"/>
  <c r="P2207" i="1"/>
  <c r="O2207" i="1"/>
  <c r="P2199" i="1"/>
  <c r="O2199" i="1"/>
  <c r="P2191" i="1"/>
  <c r="O2191" i="1"/>
  <c r="P2183" i="1"/>
  <c r="O2183" i="1"/>
  <c r="P2175" i="1"/>
  <c r="O2175" i="1"/>
  <c r="P2167" i="1"/>
  <c r="O2167" i="1"/>
  <c r="P2159" i="1"/>
  <c r="O2159" i="1"/>
  <c r="P2151" i="1"/>
  <c r="O2151" i="1"/>
  <c r="P2143" i="1"/>
  <c r="O2143" i="1"/>
  <c r="P2135" i="1"/>
  <c r="O2135" i="1"/>
  <c r="P2127" i="1"/>
  <c r="O2127" i="1"/>
  <c r="P2119" i="1"/>
  <c r="O2119" i="1"/>
  <c r="P2111" i="1"/>
  <c r="O2111" i="1"/>
  <c r="P2103" i="1"/>
  <c r="O2103" i="1"/>
  <c r="P2095" i="1"/>
  <c r="O2095" i="1"/>
  <c r="P2087" i="1"/>
  <c r="O2087" i="1"/>
  <c r="P2079" i="1"/>
  <c r="O2079" i="1"/>
  <c r="P2071" i="1"/>
  <c r="O2071" i="1"/>
  <c r="P2063" i="1"/>
  <c r="O2063" i="1"/>
  <c r="P2055" i="1"/>
  <c r="O2055" i="1"/>
  <c r="P2047" i="1"/>
  <c r="O2047" i="1"/>
  <c r="P2039" i="1"/>
  <c r="O2039" i="1"/>
  <c r="P2031" i="1"/>
  <c r="O2031" i="1"/>
  <c r="P2023" i="1"/>
  <c r="O2023" i="1"/>
  <c r="P2015" i="1"/>
  <c r="O2015" i="1"/>
  <c r="P2007" i="1"/>
  <c r="O2007" i="1"/>
  <c r="P1999" i="1"/>
  <c r="O1999" i="1"/>
  <c r="P1991" i="1"/>
  <c r="O1991" i="1"/>
  <c r="P1983" i="1"/>
  <c r="O1983" i="1"/>
  <c r="P1975" i="1"/>
  <c r="O1975" i="1"/>
  <c r="P1967" i="1"/>
  <c r="O1967" i="1"/>
  <c r="P1959" i="1"/>
  <c r="O1959" i="1"/>
  <c r="P1951" i="1"/>
  <c r="O1951" i="1"/>
  <c r="P1943" i="1"/>
  <c r="O1943" i="1"/>
  <c r="P1935" i="1"/>
  <c r="O1935" i="1"/>
  <c r="P1927" i="1"/>
  <c r="O1927" i="1"/>
  <c r="P1919" i="1"/>
  <c r="O1919" i="1"/>
  <c r="P1911" i="1"/>
  <c r="O1911" i="1"/>
  <c r="P1903" i="1"/>
  <c r="O1903" i="1"/>
  <c r="P1895" i="1"/>
  <c r="O1895" i="1"/>
  <c r="P1887" i="1"/>
  <c r="O1887" i="1"/>
  <c r="P1879" i="1"/>
  <c r="O1879" i="1"/>
  <c r="P1871" i="1"/>
  <c r="O1871" i="1"/>
  <c r="P1863" i="1"/>
  <c r="O1863" i="1"/>
  <c r="P1855" i="1"/>
  <c r="O1855" i="1"/>
  <c r="P1847" i="1"/>
  <c r="O1847" i="1"/>
  <c r="P1839" i="1"/>
  <c r="O1839" i="1"/>
  <c r="P1831" i="1"/>
  <c r="O1831" i="1"/>
  <c r="P1823" i="1"/>
  <c r="O1823" i="1"/>
  <c r="P1815" i="1"/>
  <c r="O1815" i="1"/>
  <c r="P1807" i="1"/>
  <c r="O1807" i="1"/>
  <c r="P1799" i="1"/>
  <c r="O1799" i="1"/>
  <c r="P1791" i="1"/>
  <c r="O1791" i="1"/>
  <c r="P1783" i="1"/>
  <c r="O1783" i="1"/>
  <c r="P1775" i="1"/>
  <c r="O1775" i="1"/>
  <c r="P1767" i="1"/>
  <c r="O1767" i="1"/>
  <c r="P1759" i="1"/>
  <c r="O1759" i="1"/>
  <c r="P1751" i="1"/>
  <c r="O1751" i="1"/>
  <c r="P1743" i="1"/>
  <c r="O1743" i="1"/>
  <c r="P1735" i="1"/>
  <c r="O1735" i="1"/>
  <c r="P1727" i="1"/>
  <c r="O1727" i="1"/>
  <c r="P1711" i="1"/>
  <c r="O1711" i="1"/>
  <c r="P1703" i="1"/>
  <c r="O1703" i="1"/>
  <c r="P1695" i="1"/>
  <c r="O1695" i="1"/>
  <c r="P1687" i="1"/>
  <c r="O1687" i="1"/>
  <c r="P1679" i="1"/>
  <c r="O1679" i="1"/>
  <c r="P1671" i="1"/>
  <c r="O1671" i="1"/>
  <c r="P1663" i="1"/>
  <c r="O1663" i="1"/>
  <c r="P1655" i="1"/>
  <c r="O1655" i="1"/>
  <c r="P1647" i="1"/>
  <c r="O1647" i="1"/>
  <c r="P1639" i="1"/>
  <c r="O1639" i="1"/>
  <c r="P1631" i="1"/>
  <c r="O1631" i="1"/>
  <c r="P1623" i="1"/>
  <c r="O1623" i="1"/>
  <c r="P1615" i="1"/>
  <c r="O1615" i="1"/>
  <c r="P1607" i="1"/>
  <c r="O1607" i="1"/>
  <c r="P1599" i="1"/>
  <c r="O1599" i="1"/>
  <c r="P1591" i="1"/>
  <c r="O1591" i="1"/>
  <c r="P1583" i="1"/>
  <c r="O1583" i="1"/>
  <c r="P1575" i="1"/>
  <c r="O1575" i="1"/>
  <c r="P1567" i="1"/>
  <c r="O1567" i="1"/>
  <c r="P1559" i="1"/>
  <c r="O1559" i="1"/>
  <c r="P1551" i="1"/>
  <c r="O1551" i="1"/>
  <c r="P1543" i="1"/>
  <c r="O1543" i="1"/>
  <c r="P1535" i="1"/>
  <c r="O1535" i="1"/>
  <c r="P1527" i="1"/>
  <c r="O1527" i="1"/>
  <c r="P1519" i="1"/>
  <c r="O1519" i="1"/>
  <c r="P1511" i="1"/>
  <c r="O1511" i="1"/>
  <c r="P1503" i="1"/>
  <c r="O1503" i="1"/>
  <c r="P1495" i="1"/>
  <c r="O1495" i="1"/>
  <c r="P1487" i="1"/>
  <c r="O1487" i="1"/>
  <c r="P1479" i="1"/>
  <c r="O1479" i="1"/>
  <c r="P1471" i="1"/>
  <c r="O1471" i="1"/>
  <c r="P1463" i="1"/>
  <c r="O1463" i="1"/>
  <c r="P1455" i="1"/>
  <c r="O1455" i="1"/>
  <c r="P1447" i="1"/>
  <c r="O1447" i="1"/>
  <c r="P1439" i="1"/>
  <c r="O1439" i="1"/>
  <c r="P1431" i="1"/>
  <c r="O1431" i="1"/>
  <c r="P1423" i="1"/>
  <c r="O1423" i="1"/>
  <c r="P1415" i="1"/>
  <c r="O1415" i="1"/>
  <c r="P1407" i="1"/>
  <c r="O1407" i="1"/>
  <c r="P1399" i="1"/>
  <c r="O1399" i="1"/>
  <c r="P1391" i="1"/>
  <c r="O1391" i="1"/>
  <c r="P1383" i="1"/>
  <c r="O1383" i="1"/>
  <c r="P1375" i="1"/>
  <c r="O1375" i="1"/>
  <c r="P1367" i="1"/>
  <c r="O1367" i="1"/>
  <c r="P1359" i="1"/>
  <c r="O1359" i="1"/>
  <c r="P1351" i="1"/>
  <c r="O1351" i="1"/>
  <c r="P1343" i="1"/>
  <c r="O1343" i="1"/>
  <c r="P1335" i="1"/>
  <c r="O1335" i="1"/>
  <c r="P1327" i="1"/>
  <c r="O1327" i="1"/>
  <c r="P1319" i="1"/>
  <c r="O1319" i="1"/>
  <c r="P1311" i="1"/>
  <c r="O1311" i="1"/>
  <c r="P1303" i="1"/>
  <c r="O1303" i="1"/>
  <c r="P1295" i="1"/>
  <c r="O1295" i="1"/>
  <c r="P1287" i="1"/>
  <c r="O1287" i="1"/>
  <c r="P1279" i="1"/>
  <c r="O1279" i="1"/>
  <c r="P1271" i="1"/>
  <c r="O1271" i="1"/>
  <c r="P1263" i="1"/>
  <c r="O1263" i="1"/>
  <c r="P1255" i="1"/>
  <c r="O1255" i="1"/>
  <c r="P1247" i="1"/>
  <c r="O1247" i="1"/>
  <c r="P1239" i="1"/>
  <c r="O1239" i="1"/>
  <c r="P1231" i="1"/>
  <c r="O1231" i="1"/>
  <c r="P1223" i="1"/>
  <c r="O1223" i="1"/>
  <c r="P1215" i="1"/>
  <c r="O1215" i="1"/>
  <c r="P1207" i="1"/>
  <c r="O1207" i="1"/>
  <c r="P1191" i="1"/>
  <c r="O1191" i="1"/>
  <c r="P1183" i="1"/>
  <c r="O1183" i="1"/>
  <c r="P1175" i="1"/>
  <c r="O1175" i="1"/>
  <c r="P1167" i="1"/>
  <c r="O1167" i="1"/>
  <c r="P1159" i="1"/>
  <c r="O1159" i="1"/>
  <c r="P1151" i="1"/>
  <c r="O1151" i="1"/>
  <c r="P1143" i="1"/>
  <c r="O1143" i="1"/>
  <c r="P1135" i="1"/>
  <c r="O1135" i="1"/>
  <c r="P1127" i="1"/>
  <c r="O1127" i="1"/>
  <c r="P1119" i="1"/>
  <c r="O1119" i="1"/>
  <c r="P1111" i="1"/>
  <c r="O1111" i="1"/>
  <c r="P1103" i="1"/>
  <c r="O1103" i="1"/>
  <c r="P1095" i="1"/>
  <c r="O1095" i="1"/>
  <c r="P1087" i="1"/>
  <c r="O1087" i="1"/>
  <c r="P1079" i="1"/>
  <c r="O1079" i="1"/>
  <c r="P1071" i="1"/>
  <c r="O1071" i="1"/>
  <c r="P1063" i="1"/>
  <c r="O1063" i="1"/>
  <c r="P1055" i="1"/>
  <c r="O1055" i="1"/>
  <c r="P1047" i="1"/>
  <c r="O1047" i="1"/>
  <c r="P1039" i="1"/>
  <c r="O1039" i="1"/>
  <c r="P1031" i="1"/>
  <c r="O1031" i="1"/>
  <c r="P1023" i="1"/>
  <c r="O1023" i="1"/>
  <c r="P1015" i="1"/>
  <c r="O1015" i="1"/>
  <c r="P1007" i="1"/>
  <c r="O1007" i="1"/>
  <c r="P999" i="1"/>
  <c r="O999" i="1"/>
  <c r="P991" i="1"/>
  <c r="O991" i="1"/>
  <c r="P983" i="1"/>
  <c r="O983" i="1"/>
  <c r="P975" i="1"/>
  <c r="O975" i="1"/>
  <c r="P967" i="1"/>
  <c r="O967" i="1"/>
  <c r="P959" i="1"/>
  <c r="O959" i="1"/>
  <c r="P951" i="1"/>
  <c r="O951" i="1"/>
  <c r="P943" i="1"/>
  <c r="O943" i="1"/>
  <c r="P935" i="1"/>
  <c r="O935" i="1"/>
  <c r="P927" i="1"/>
  <c r="O927" i="1"/>
  <c r="P919" i="1"/>
  <c r="O919" i="1"/>
  <c r="P911" i="1"/>
  <c r="O911" i="1"/>
  <c r="P903" i="1"/>
  <c r="O903" i="1"/>
  <c r="P895" i="1"/>
  <c r="O895" i="1"/>
  <c r="P887" i="1"/>
  <c r="O887" i="1"/>
  <c r="P879" i="1"/>
  <c r="O879" i="1"/>
  <c r="P871" i="1"/>
  <c r="O871" i="1"/>
  <c r="P863" i="1"/>
  <c r="O863" i="1"/>
  <c r="P855" i="1"/>
  <c r="O855" i="1"/>
  <c r="P847" i="1"/>
  <c r="O847" i="1"/>
  <c r="P839" i="1"/>
  <c r="O839" i="1"/>
  <c r="P831" i="1"/>
  <c r="O831" i="1"/>
  <c r="P823" i="1"/>
  <c r="O823" i="1"/>
  <c r="P815" i="1"/>
  <c r="O815" i="1"/>
  <c r="P807" i="1"/>
  <c r="O807" i="1"/>
  <c r="P799" i="1"/>
  <c r="O799" i="1"/>
  <c r="P791" i="1"/>
  <c r="O791" i="1"/>
  <c r="P783" i="1"/>
  <c r="O783" i="1"/>
  <c r="P775" i="1"/>
  <c r="O775" i="1"/>
  <c r="P767" i="1"/>
  <c r="O767" i="1"/>
  <c r="P759" i="1"/>
  <c r="O759" i="1"/>
  <c r="P751" i="1"/>
  <c r="O751" i="1"/>
  <c r="P743" i="1"/>
  <c r="O743" i="1"/>
  <c r="P735" i="1"/>
  <c r="O735" i="1"/>
  <c r="P727" i="1"/>
  <c r="O727" i="1"/>
  <c r="P719" i="1"/>
  <c r="O719" i="1"/>
  <c r="P711" i="1"/>
  <c r="O711" i="1"/>
  <c r="P703" i="1"/>
  <c r="O703" i="1"/>
  <c r="P695" i="1"/>
  <c r="O695" i="1"/>
  <c r="P687" i="1"/>
  <c r="O687" i="1"/>
  <c r="P679" i="1"/>
  <c r="O679" i="1"/>
  <c r="P671" i="1"/>
  <c r="O671" i="1"/>
  <c r="P663" i="1"/>
  <c r="O663" i="1"/>
  <c r="P655" i="1"/>
  <c r="O655" i="1"/>
  <c r="P647" i="1"/>
  <c r="O647" i="1"/>
  <c r="P639" i="1"/>
  <c r="O639" i="1"/>
  <c r="P631" i="1"/>
  <c r="O631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P2190" i="1"/>
  <c r="O2190" i="1"/>
  <c r="P2182" i="1"/>
  <c r="O2182" i="1"/>
  <c r="P2174" i="1"/>
  <c r="O2174" i="1"/>
  <c r="P2166" i="1"/>
  <c r="O2166" i="1"/>
  <c r="P2158" i="1"/>
  <c r="O2158" i="1"/>
  <c r="P2150" i="1"/>
  <c r="O2150" i="1"/>
  <c r="P2142" i="1"/>
  <c r="O2142" i="1"/>
  <c r="P2134" i="1"/>
  <c r="O2134" i="1"/>
  <c r="P2126" i="1"/>
  <c r="O2126" i="1"/>
  <c r="P2118" i="1"/>
  <c r="O2118" i="1"/>
  <c r="P2110" i="1"/>
  <c r="O2110" i="1"/>
  <c r="P2102" i="1"/>
  <c r="O2102" i="1"/>
  <c r="P2094" i="1"/>
  <c r="O2094" i="1"/>
  <c r="P2086" i="1"/>
  <c r="O2086" i="1"/>
  <c r="P2078" i="1"/>
  <c r="O2078" i="1"/>
  <c r="P2070" i="1"/>
  <c r="O2070" i="1"/>
  <c r="P2062" i="1"/>
  <c r="O2062" i="1"/>
  <c r="P2054" i="1"/>
  <c r="O2054" i="1"/>
  <c r="P2046" i="1"/>
  <c r="O2046" i="1"/>
  <c r="P2038" i="1"/>
  <c r="O2038" i="1"/>
  <c r="P2030" i="1"/>
  <c r="O2030" i="1"/>
  <c r="P2022" i="1"/>
  <c r="O2022" i="1"/>
  <c r="P2014" i="1"/>
  <c r="O2014" i="1"/>
  <c r="P2006" i="1"/>
  <c r="O2006" i="1"/>
  <c r="P1998" i="1"/>
  <c r="O1998" i="1"/>
  <c r="P1990" i="1"/>
  <c r="O1990" i="1"/>
  <c r="P1982" i="1"/>
  <c r="O1982" i="1"/>
  <c r="P1974" i="1"/>
  <c r="O1974" i="1"/>
  <c r="P1966" i="1"/>
  <c r="O1966" i="1"/>
  <c r="P1958" i="1"/>
  <c r="O1958" i="1"/>
  <c r="P1950" i="1"/>
  <c r="O1950" i="1"/>
  <c r="P1942" i="1"/>
  <c r="O1942" i="1"/>
  <c r="P1934" i="1"/>
  <c r="O1934" i="1"/>
  <c r="P1926" i="1"/>
  <c r="O1926" i="1"/>
  <c r="P1918" i="1"/>
  <c r="O1918" i="1"/>
  <c r="P1910" i="1"/>
  <c r="O1910" i="1"/>
  <c r="P1902" i="1"/>
  <c r="O1902" i="1"/>
  <c r="P1894" i="1"/>
  <c r="O1894" i="1"/>
  <c r="P1886" i="1"/>
  <c r="O1886" i="1"/>
  <c r="P1878" i="1"/>
  <c r="O1878" i="1"/>
  <c r="P1870" i="1"/>
  <c r="O1870" i="1"/>
  <c r="P1862" i="1"/>
  <c r="O1862" i="1"/>
  <c r="P1854" i="1"/>
  <c r="O1854" i="1"/>
  <c r="P1846" i="1"/>
  <c r="O1846" i="1"/>
  <c r="P1838" i="1"/>
  <c r="O1838" i="1"/>
  <c r="P1830" i="1"/>
  <c r="O1830" i="1"/>
  <c r="P1822" i="1"/>
  <c r="O1822" i="1"/>
  <c r="P1814" i="1"/>
  <c r="O1814" i="1"/>
  <c r="P1806" i="1"/>
  <c r="O1806" i="1"/>
  <c r="P1798" i="1"/>
  <c r="O1798" i="1"/>
  <c r="P1790" i="1"/>
  <c r="O1790" i="1"/>
  <c r="P1782" i="1"/>
  <c r="O1782" i="1"/>
  <c r="P1774" i="1"/>
  <c r="O1774" i="1"/>
  <c r="P1766" i="1"/>
  <c r="O1766" i="1"/>
  <c r="P1758" i="1"/>
  <c r="O1758" i="1"/>
  <c r="P1750" i="1"/>
  <c r="O1750" i="1"/>
  <c r="P1742" i="1"/>
  <c r="O1742" i="1"/>
  <c r="P1734" i="1"/>
  <c r="O1734" i="1"/>
  <c r="P1726" i="1"/>
  <c r="O1726" i="1"/>
  <c r="P1718" i="1"/>
  <c r="O1718" i="1"/>
  <c r="P1710" i="1"/>
  <c r="O1710" i="1"/>
  <c r="P1702" i="1"/>
  <c r="O1702" i="1"/>
  <c r="P1694" i="1"/>
  <c r="O1694" i="1"/>
  <c r="P1686" i="1"/>
  <c r="O1686" i="1"/>
  <c r="P1678" i="1"/>
  <c r="O1678" i="1"/>
  <c r="P1670" i="1"/>
  <c r="O1670" i="1"/>
  <c r="P1662" i="1"/>
  <c r="O1662" i="1"/>
  <c r="P1654" i="1"/>
  <c r="O1654" i="1"/>
  <c r="P1646" i="1"/>
  <c r="O1646" i="1"/>
  <c r="P1638" i="1"/>
  <c r="O1638" i="1"/>
  <c r="P1630" i="1"/>
  <c r="O1630" i="1"/>
  <c r="P1622" i="1"/>
  <c r="O1622" i="1"/>
  <c r="P1614" i="1"/>
  <c r="O1614" i="1"/>
  <c r="P1606" i="1"/>
  <c r="O1606" i="1"/>
  <c r="P1598" i="1"/>
  <c r="O1598" i="1"/>
  <c r="P1590" i="1"/>
  <c r="O1590" i="1"/>
  <c r="P1582" i="1"/>
  <c r="O1582" i="1"/>
  <c r="P1574" i="1"/>
  <c r="O1574" i="1"/>
  <c r="P1566" i="1"/>
  <c r="O1566" i="1"/>
  <c r="P1558" i="1"/>
  <c r="O1558" i="1"/>
  <c r="P1550" i="1"/>
  <c r="O1550" i="1"/>
  <c r="P1542" i="1"/>
  <c r="O1542" i="1"/>
  <c r="P1534" i="1"/>
  <c r="O1534" i="1"/>
  <c r="P1526" i="1"/>
  <c r="O1526" i="1"/>
  <c r="P1518" i="1"/>
  <c r="O1518" i="1"/>
  <c r="P1510" i="1"/>
  <c r="O1510" i="1"/>
  <c r="P1502" i="1"/>
  <c r="O1502" i="1"/>
  <c r="P1494" i="1"/>
  <c r="O1494" i="1"/>
  <c r="P1486" i="1"/>
  <c r="O1486" i="1"/>
  <c r="P1478" i="1"/>
  <c r="O1478" i="1"/>
  <c r="P1470" i="1"/>
  <c r="O1470" i="1"/>
  <c r="P1462" i="1"/>
  <c r="O1462" i="1"/>
  <c r="P1454" i="1"/>
  <c r="O1454" i="1"/>
  <c r="P1446" i="1"/>
  <c r="O1446" i="1"/>
  <c r="P1438" i="1"/>
  <c r="O1438" i="1"/>
  <c r="P1430" i="1"/>
  <c r="O1430" i="1"/>
  <c r="P1422" i="1"/>
  <c r="O1422" i="1"/>
  <c r="P1414" i="1"/>
  <c r="O1414" i="1"/>
  <c r="P1406" i="1"/>
  <c r="O1406" i="1"/>
  <c r="P1398" i="1"/>
  <c r="O1398" i="1"/>
  <c r="P1390" i="1"/>
  <c r="O1390" i="1"/>
  <c r="P1382" i="1"/>
  <c r="O1382" i="1"/>
  <c r="P1374" i="1"/>
  <c r="O1374" i="1"/>
  <c r="P1366" i="1"/>
  <c r="O1366" i="1"/>
  <c r="P1358" i="1"/>
  <c r="O1358" i="1"/>
  <c r="P1350" i="1"/>
  <c r="O1350" i="1"/>
  <c r="P1342" i="1"/>
  <c r="O1342" i="1"/>
  <c r="P1334" i="1"/>
  <c r="O1334" i="1"/>
  <c r="P1326" i="1"/>
  <c r="O1326" i="1"/>
  <c r="P1318" i="1"/>
  <c r="O1318" i="1"/>
  <c r="P1310" i="1"/>
  <c r="O1310" i="1"/>
  <c r="P1302" i="1"/>
  <c r="O1302" i="1"/>
  <c r="P1294" i="1"/>
  <c r="O1294" i="1"/>
  <c r="P1286" i="1"/>
  <c r="O1286" i="1"/>
  <c r="P1278" i="1"/>
  <c r="O1278" i="1"/>
  <c r="P1270" i="1"/>
  <c r="O1270" i="1"/>
  <c r="P1262" i="1"/>
  <c r="O1262" i="1"/>
  <c r="P1254" i="1"/>
  <c r="O1254" i="1"/>
  <c r="P1246" i="1"/>
  <c r="O1246" i="1"/>
  <c r="P1238" i="1"/>
  <c r="O1238" i="1"/>
  <c r="P1230" i="1"/>
  <c r="O1230" i="1"/>
  <c r="P1222" i="1"/>
  <c r="O1222" i="1"/>
  <c r="P1214" i="1"/>
  <c r="O1214" i="1"/>
  <c r="P1206" i="1"/>
  <c r="O1206" i="1"/>
  <c r="P1198" i="1"/>
  <c r="O1198" i="1"/>
  <c r="P1190" i="1"/>
  <c r="O1190" i="1"/>
  <c r="P1182" i="1"/>
  <c r="O1182" i="1"/>
  <c r="P1174" i="1"/>
  <c r="O1174" i="1"/>
  <c r="P1166" i="1"/>
  <c r="O1166" i="1"/>
  <c r="P1158" i="1"/>
  <c r="O1158" i="1"/>
  <c r="P1150" i="1"/>
  <c r="O1150" i="1"/>
  <c r="P1142" i="1"/>
  <c r="O1142" i="1"/>
  <c r="P1134" i="1"/>
  <c r="O1134" i="1"/>
  <c r="P1126" i="1"/>
  <c r="O1126" i="1"/>
  <c r="P1118" i="1"/>
  <c r="O1118" i="1"/>
  <c r="P1110" i="1"/>
  <c r="O1110" i="1"/>
  <c r="P1102" i="1"/>
  <c r="O1102" i="1"/>
  <c r="P1094" i="1"/>
  <c r="O1094" i="1"/>
  <c r="P1086" i="1"/>
  <c r="O1086" i="1"/>
  <c r="P1078" i="1"/>
  <c r="O1078" i="1"/>
  <c r="P1070" i="1"/>
  <c r="O1070" i="1"/>
  <c r="P1062" i="1"/>
  <c r="O1062" i="1"/>
  <c r="P1054" i="1"/>
  <c r="O1054" i="1"/>
  <c r="P1046" i="1"/>
  <c r="O1046" i="1"/>
  <c r="P1038" i="1"/>
  <c r="O1038" i="1"/>
  <c r="P1030" i="1"/>
  <c r="O1030" i="1"/>
  <c r="P1022" i="1"/>
  <c r="O1022" i="1"/>
  <c r="P1014" i="1"/>
  <c r="O1014" i="1"/>
  <c r="P1006" i="1"/>
  <c r="O1006" i="1"/>
  <c r="P998" i="1"/>
  <c r="O998" i="1"/>
  <c r="P990" i="1"/>
  <c r="O990" i="1"/>
  <c r="P982" i="1"/>
  <c r="O982" i="1"/>
  <c r="P974" i="1"/>
  <c r="O974" i="1"/>
  <c r="P966" i="1"/>
  <c r="O966" i="1"/>
  <c r="P958" i="1"/>
  <c r="O958" i="1"/>
  <c r="P950" i="1"/>
  <c r="O950" i="1"/>
  <c r="P942" i="1"/>
  <c r="O942" i="1"/>
  <c r="P934" i="1"/>
  <c r="O934" i="1"/>
  <c r="P926" i="1"/>
  <c r="O926" i="1"/>
  <c r="P918" i="1"/>
  <c r="O918" i="1"/>
  <c r="P910" i="1"/>
  <c r="O910" i="1"/>
  <c r="P902" i="1"/>
  <c r="O902" i="1"/>
  <c r="P894" i="1"/>
  <c r="O894" i="1"/>
  <c r="P886" i="1"/>
  <c r="O886" i="1"/>
  <c r="P878" i="1"/>
  <c r="O878" i="1"/>
  <c r="P870" i="1"/>
  <c r="O870" i="1"/>
  <c r="P862" i="1"/>
  <c r="O862" i="1"/>
  <c r="P854" i="1"/>
  <c r="O854" i="1"/>
  <c r="P846" i="1"/>
  <c r="O846" i="1"/>
  <c r="P838" i="1"/>
  <c r="O838" i="1"/>
  <c r="P830" i="1"/>
  <c r="O830" i="1"/>
  <c r="P822" i="1"/>
  <c r="O822" i="1"/>
  <c r="P814" i="1"/>
  <c r="O814" i="1"/>
  <c r="P806" i="1"/>
  <c r="O806" i="1"/>
  <c r="P798" i="1"/>
  <c r="O798" i="1"/>
  <c r="P790" i="1"/>
  <c r="O790" i="1"/>
  <c r="P782" i="1"/>
  <c r="O782" i="1"/>
  <c r="P774" i="1"/>
  <c r="O774" i="1"/>
  <c r="P766" i="1"/>
  <c r="O766" i="1"/>
  <c r="P758" i="1"/>
  <c r="O758" i="1"/>
  <c r="P750" i="1"/>
  <c r="O750" i="1"/>
  <c r="P742" i="1"/>
  <c r="O742" i="1"/>
  <c r="P734" i="1"/>
  <c r="O734" i="1"/>
  <c r="P726" i="1"/>
  <c r="O726" i="1"/>
  <c r="P718" i="1"/>
  <c r="O718" i="1"/>
  <c r="P710" i="1"/>
  <c r="O710" i="1"/>
  <c r="P702" i="1"/>
  <c r="O702" i="1"/>
  <c r="P694" i="1"/>
  <c r="O694" i="1"/>
  <c r="P686" i="1"/>
  <c r="O686" i="1"/>
  <c r="P678" i="1"/>
  <c r="O678" i="1"/>
  <c r="P670" i="1"/>
  <c r="O670" i="1"/>
  <c r="P662" i="1"/>
  <c r="O662" i="1"/>
  <c r="P654" i="1"/>
  <c r="O654" i="1"/>
  <c r="P646" i="1"/>
  <c r="O646" i="1"/>
  <c r="P638" i="1"/>
  <c r="O638" i="1"/>
  <c r="P630" i="1"/>
  <c r="O630" i="1"/>
  <c r="P622" i="1"/>
  <c r="O622" i="1"/>
  <c r="P614" i="1"/>
  <c r="O614" i="1"/>
  <c r="P606" i="1"/>
  <c r="O606" i="1"/>
  <c r="P598" i="1"/>
  <c r="O598" i="1"/>
  <c r="P590" i="1"/>
  <c r="O590" i="1"/>
  <c r="O2400" i="1"/>
  <c r="P629" i="1"/>
  <c r="O629" i="1"/>
  <c r="P621" i="1"/>
  <c r="O621" i="1"/>
  <c r="P613" i="1"/>
  <c r="O613" i="1"/>
  <c r="P605" i="1"/>
  <c r="O605" i="1"/>
  <c r="P597" i="1"/>
  <c r="O597" i="1"/>
  <c r="P589" i="1"/>
  <c r="O589" i="1"/>
  <c r="P581" i="1"/>
  <c r="O581" i="1"/>
  <c r="P573" i="1"/>
  <c r="O573" i="1"/>
  <c r="P565" i="1"/>
  <c r="O565" i="1"/>
  <c r="P557" i="1"/>
  <c r="O557" i="1"/>
  <c r="P549" i="1"/>
  <c r="O549" i="1"/>
  <c r="P541" i="1"/>
  <c r="O541" i="1"/>
  <c r="P533" i="1"/>
  <c r="O533" i="1"/>
  <c r="P525" i="1"/>
  <c r="O525" i="1"/>
  <c r="P517" i="1"/>
  <c r="O517" i="1"/>
  <c r="P509" i="1"/>
  <c r="O509" i="1"/>
  <c r="P501" i="1"/>
  <c r="O501" i="1"/>
  <c r="P493" i="1"/>
  <c r="O493" i="1"/>
  <c r="P485" i="1"/>
  <c r="O485" i="1"/>
  <c r="P477" i="1"/>
  <c r="O477" i="1"/>
  <c r="P469" i="1"/>
  <c r="O469" i="1"/>
  <c r="P461" i="1"/>
  <c r="O461" i="1"/>
  <c r="P453" i="1"/>
  <c r="O453" i="1"/>
  <c r="P445" i="1"/>
  <c r="O445" i="1"/>
  <c r="P437" i="1"/>
  <c r="O437" i="1"/>
  <c r="P429" i="1"/>
  <c r="O429" i="1"/>
  <c r="P421" i="1"/>
  <c r="O421" i="1"/>
  <c r="P413" i="1"/>
  <c r="O413" i="1"/>
  <c r="P405" i="1"/>
  <c r="O405" i="1"/>
  <c r="P397" i="1"/>
  <c r="O397" i="1"/>
  <c r="P389" i="1"/>
  <c r="O389" i="1"/>
  <c r="P381" i="1"/>
  <c r="O381" i="1"/>
  <c r="P373" i="1"/>
  <c r="O373" i="1"/>
  <c r="P365" i="1"/>
  <c r="O365" i="1"/>
  <c r="P357" i="1"/>
  <c r="O357" i="1"/>
  <c r="P349" i="1"/>
  <c r="O349" i="1"/>
  <c r="P341" i="1"/>
  <c r="O341" i="1"/>
  <c r="P333" i="1"/>
  <c r="O333" i="1"/>
  <c r="P325" i="1"/>
  <c r="O325" i="1"/>
  <c r="P317" i="1"/>
  <c r="O317" i="1"/>
  <c r="P309" i="1"/>
  <c r="O309" i="1"/>
  <c r="P301" i="1"/>
  <c r="O301" i="1"/>
  <c r="P293" i="1"/>
  <c r="O293" i="1"/>
  <c r="P285" i="1"/>
  <c r="O285" i="1"/>
  <c r="P277" i="1"/>
  <c r="O277" i="1"/>
  <c r="P269" i="1"/>
  <c r="O269" i="1"/>
  <c r="P261" i="1"/>
  <c r="O261" i="1"/>
  <c r="P253" i="1"/>
  <c r="O253" i="1"/>
  <c r="P245" i="1"/>
  <c r="O245" i="1"/>
  <c r="P237" i="1"/>
  <c r="O237" i="1"/>
  <c r="P229" i="1"/>
  <c r="O229" i="1"/>
  <c r="P221" i="1"/>
  <c r="O221" i="1"/>
  <c r="P213" i="1"/>
  <c r="O213" i="1"/>
  <c r="P205" i="1"/>
  <c r="O205" i="1"/>
  <c r="P197" i="1"/>
  <c r="O197" i="1"/>
  <c r="P189" i="1"/>
  <c r="O189" i="1"/>
  <c r="P181" i="1"/>
  <c r="O181" i="1"/>
  <c r="P173" i="1"/>
  <c r="O173" i="1"/>
  <c r="P165" i="1"/>
  <c r="O165" i="1"/>
  <c r="P157" i="1"/>
  <c r="O157" i="1"/>
  <c r="P149" i="1"/>
  <c r="O149" i="1"/>
  <c r="P141" i="1"/>
  <c r="O141" i="1"/>
  <c r="P133" i="1"/>
  <c r="O133" i="1"/>
  <c r="P125" i="1"/>
  <c r="O125" i="1"/>
  <c r="P117" i="1"/>
  <c r="O117" i="1"/>
  <c r="P109" i="1"/>
  <c r="O109" i="1"/>
  <c r="P101" i="1"/>
  <c r="O101" i="1"/>
  <c r="P93" i="1"/>
  <c r="O93" i="1"/>
  <c r="P85" i="1"/>
  <c r="O85" i="1"/>
  <c r="P77" i="1"/>
  <c r="O77" i="1"/>
  <c r="P69" i="1"/>
  <c r="O69" i="1"/>
  <c r="P61" i="1"/>
  <c r="O61" i="1"/>
  <c r="P53" i="1"/>
  <c r="O53" i="1"/>
  <c r="P45" i="1"/>
  <c r="O45" i="1"/>
  <c r="P37" i="1"/>
  <c r="O37" i="1"/>
  <c r="P29" i="1"/>
  <c r="O29" i="1"/>
  <c r="P21" i="1"/>
  <c r="O21" i="1"/>
  <c r="P13" i="1"/>
  <c r="O13" i="1"/>
  <c r="P5" i="1"/>
  <c r="O5" i="1"/>
  <c r="P684" i="1"/>
  <c r="O684" i="1"/>
  <c r="P676" i="1"/>
  <c r="O676" i="1"/>
  <c r="P668" i="1"/>
  <c r="O668" i="1"/>
  <c r="P660" i="1"/>
  <c r="O660" i="1"/>
  <c r="P652" i="1"/>
  <c r="O652" i="1"/>
  <c r="P644" i="1"/>
  <c r="O644" i="1"/>
  <c r="P636" i="1"/>
  <c r="O636" i="1"/>
  <c r="P628" i="1"/>
  <c r="O628" i="1"/>
  <c r="P620" i="1"/>
  <c r="O620" i="1"/>
  <c r="P612" i="1"/>
  <c r="O612" i="1"/>
  <c r="P604" i="1"/>
  <c r="O604" i="1"/>
  <c r="P596" i="1"/>
  <c r="O596" i="1"/>
  <c r="P588" i="1"/>
  <c r="O588" i="1"/>
  <c r="P580" i="1"/>
  <c r="O580" i="1"/>
  <c r="P572" i="1"/>
  <c r="O572" i="1"/>
  <c r="P564" i="1"/>
  <c r="O564" i="1"/>
  <c r="P556" i="1"/>
  <c r="O556" i="1"/>
  <c r="P548" i="1"/>
  <c r="O548" i="1"/>
  <c r="P540" i="1"/>
  <c r="O540" i="1"/>
  <c r="P532" i="1"/>
  <c r="O532" i="1"/>
  <c r="P524" i="1"/>
  <c r="O524" i="1"/>
  <c r="P516" i="1"/>
  <c r="O516" i="1"/>
  <c r="P508" i="1"/>
  <c r="O508" i="1"/>
  <c r="P500" i="1"/>
  <c r="O500" i="1"/>
  <c r="P492" i="1"/>
  <c r="O492" i="1"/>
  <c r="P484" i="1"/>
  <c r="O484" i="1"/>
  <c r="P476" i="1"/>
  <c r="O476" i="1"/>
  <c r="P468" i="1"/>
  <c r="O468" i="1"/>
  <c r="P460" i="1"/>
  <c r="O460" i="1"/>
  <c r="P452" i="1"/>
  <c r="O452" i="1"/>
  <c r="P444" i="1"/>
  <c r="O444" i="1"/>
  <c r="P436" i="1"/>
  <c r="O436" i="1"/>
  <c r="P428" i="1"/>
  <c r="O428" i="1"/>
  <c r="P420" i="1"/>
  <c r="O420" i="1"/>
  <c r="P412" i="1"/>
  <c r="O412" i="1"/>
  <c r="P404" i="1"/>
  <c r="O404" i="1"/>
  <c r="P396" i="1"/>
  <c r="O396" i="1"/>
  <c r="P388" i="1"/>
  <c r="O388" i="1"/>
  <c r="P380" i="1"/>
  <c r="O380" i="1"/>
  <c r="P372" i="1"/>
  <c r="O372" i="1"/>
  <c r="P364" i="1"/>
  <c r="O364" i="1"/>
  <c r="P356" i="1"/>
  <c r="O356" i="1"/>
  <c r="P348" i="1"/>
  <c r="O348" i="1"/>
  <c r="P340" i="1"/>
  <c r="O340" i="1"/>
  <c r="P332" i="1"/>
  <c r="O332" i="1"/>
  <c r="P324" i="1"/>
  <c r="O324" i="1"/>
  <c r="P316" i="1"/>
  <c r="O316" i="1"/>
  <c r="P308" i="1"/>
  <c r="O308" i="1"/>
  <c r="P300" i="1"/>
  <c r="O300" i="1"/>
  <c r="P292" i="1"/>
  <c r="O292" i="1"/>
  <c r="P284" i="1"/>
  <c r="O284" i="1"/>
  <c r="P276" i="1"/>
  <c r="O276" i="1"/>
  <c r="P268" i="1"/>
  <c r="O268" i="1"/>
  <c r="P260" i="1"/>
  <c r="O260" i="1"/>
  <c r="P252" i="1"/>
  <c r="O252" i="1"/>
  <c r="P244" i="1"/>
  <c r="O244" i="1"/>
  <c r="P236" i="1"/>
  <c r="O236" i="1"/>
  <c r="P228" i="1"/>
  <c r="O228" i="1"/>
  <c r="P220" i="1"/>
  <c r="O220" i="1"/>
  <c r="P212" i="1"/>
  <c r="O212" i="1"/>
  <c r="P204" i="1"/>
  <c r="O204" i="1"/>
  <c r="P196" i="1"/>
  <c r="O196" i="1"/>
  <c r="P188" i="1"/>
  <c r="O188" i="1"/>
  <c r="P180" i="1"/>
  <c r="O180" i="1"/>
  <c r="P172" i="1"/>
  <c r="O172" i="1"/>
  <c r="P164" i="1"/>
  <c r="O164" i="1"/>
  <c r="P156" i="1"/>
  <c r="O156" i="1"/>
  <c r="P148" i="1"/>
  <c r="O148" i="1"/>
  <c r="P140" i="1"/>
  <c r="O140" i="1"/>
  <c r="P132" i="1"/>
  <c r="O132" i="1"/>
  <c r="P124" i="1"/>
  <c r="O124" i="1"/>
  <c r="P116" i="1"/>
  <c r="O116" i="1"/>
  <c r="P108" i="1"/>
  <c r="O108" i="1"/>
  <c r="P100" i="1"/>
  <c r="O100" i="1"/>
  <c r="P92" i="1"/>
  <c r="O92" i="1"/>
  <c r="P84" i="1"/>
  <c r="O84" i="1"/>
  <c r="P76" i="1"/>
  <c r="O76" i="1"/>
  <c r="P68" i="1"/>
  <c r="O68" i="1"/>
  <c r="P60" i="1"/>
  <c r="O60" i="1"/>
  <c r="P52" i="1"/>
  <c r="O52" i="1"/>
  <c r="P44" i="1"/>
  <c r="O44" i="1"/>
  <c r="P36" i="1"/>
  <c r="O36" i="1"/>
  <c r="P28" i="1"/>
  <c r="O28" i="1"/>
  <c r="P20" i="1"/>
  <c r="O20" i="1"/>
  <c r="P12" i="1"/>
  <c r="O12" i="1"/>
  <c r="P4" i="1"/>
  <c r="O4" i="1"/>
  <c r="P603" i="1"/>
  <c r="O603" i="1"/>
  <c r="P595" i="1"/>
  <c r="O595" i="1"/>
  <c r="P587" i="1"/>
  <c r="O587" i="1"/>
  <c r="P579" i="1"/>
  <c r="O579" i="1"/>
  <c r="P571" i="1"/>
  <c r="O571" i="1"/>
  <c r="P563" i="1"/>
  <c r="O563" i="1"/>
  <c r="P555" i="1"/>
  <c r="O555" i="1"/>
  <c r="P547" i="1"/>
  <c r="O547" i="1"/>
  <c r="P539" i="1"/>
  <c r="O539" i="1"/>
  <c r="P531" i="1"/>
  <c r="O531" i="1"/>
  <c r="P523" i="1"/>
  <c r="O523" i="1"/>
  <c r="P515" i="1"/>
  <c r="O515" i="1"/>
  <c r="P507" i="1"/>
  <c r="O507" i="1"/>
  <c r="P499" i="1"/>
  <c r="O499" i="1"/>
  <c r="P491" i="1"/>
  <c r="O491" i="1"/>
  <c r="P483" i="1"/>
  <c r="O483" i="1"/>
  <c r="P475" i="1"/>
  <c r="O475" i="1"/>
  <c r="P467" i="1"/>
  <c r="O467" i="1"/>
  <c r="P459" i="1"/>
  <c r="O459" i="1"/>
  <c r="P451" i="1"/>
  <c r="O451" i="1"/>
  <c r="P443" i="1"/>
  <c r="O443" i="1"/>
  <c r="P435" i="1"/>
  <c r="O435" i="1"/>
  <c r="P427" i="1"/>
  <c r="O427" i="1"/>
  <c r="P419" i="1"/>
  <c r="O419" i="1"/>
  <c r="P411" i="1"/>
  <c r="O411" i="1"/>
  <c r="P403" i="1"/>
  <c r="O403" i="1"/>
  <c r="P395" i="1"/>
  <c r="O395" i="1"/>
  <c r="P387" i="1"/>
  <c r="O387" i="1"/>
  <c r="P379" i="1"/>
  <c r="O379" i="1"/>
  <c r="P371" i="1"/>
  <c r="O371" i="1"/>
  <c r="P363" i="1"/>
  <c r="O363" i="1"/>
  <c r="P355" i="1"/>
  <c r="O355" i="1"/>
  <c r="P347" i="1"/>
  <c r="O347" i="1"/>
  <c r="P339" i="1"/>
  <c r="O339" i="1"/>
  <c r="P331" i="1"/>
  <c r="O331" i="1"/>
  <c r="P323" i="1"/>
  <c r="O323" i="1"/>
  <c r="P315" i="1"/>
  <c r="O315" i="1"/>
  <c r="P307" i="1"/>
  <c r="O307" i="1"/>
  <c r="P299" i="1"/>
  <c r="O299" i="1"/>
  <c r="P291" i="1"/>
  <c r="O291" i="1"/>
  <c r="P283" i="1"/>
  <c r="O283" i="1"/>
  <c r="P275" i="1"/>
  <c r="O275" i="1"/>
  <c r="P267" i="1"/>
  <c r="O267" i="1"/>
  <c r="P259" i="1"/>
  <c r="O259" i="1"/>
  <c r="P251" i="1"/>
  <c r="O251" i="1"/>
  <c r="P243" i="1"/>
  <c r="O243" i="1"/>
  <c r="P235" i="1"/>
  <c r="O235" i="1"/>
  <c r="P227" i="1"/>
  <c r="O227" i="1"/>
  <c r="P219" i="1"/>
  <c r="O219" i="1"/>
  <c r="P211" i="1"/>
  <c r="O211" i="1"/>
  <c r="P203" i="1"/>
  <c r="O203" i="1"/>
  <c r="P195" i="1"/>
  <c r="O195" i="1"/>
  <c r="P187" i="1"/>
  <c r="O187" i="1"/>
  <c r="P179" i="1"/>
  <c r="O179" i="1"/>
  <c r="P171" i="1"/>
  <c r="O171" i="1"/>
  <c r="P163" i="1"/>
  <c r="O163" i="1"/>
  <c r="P155" i="1"/>
  <c r="O155" i="1"/>
  <c r="P147" i="1"/>
  <c r="O147" i="1"/>
  <c r="P139" i="1"/>
  <c r="O139" i="1"/>
  <c r="P131" i="1"/>
  <c r="O131" i="1"/>
  <c r="P123" i="1"/>
  <c r="O123" i="1"/>
  <c r="P115" i="1"/>
  <c r="O115" i="1"/>
  <c r="P107" i="1"/>
  <c r="O107" i="1"/>
  <c r="P99" i="1"/>
  <c r="O99" i="1"/>
  <c r="P91" i="1"/>
  <c r="O91" i="1"/>
  <c r="P83" i="1"/>
  <c r="O83" i="1"/>
  <c r="P75" i="1"/>
  <c r="O75" i="1"/>
  <c r="P67" i="1"/>
  <c r="O67" i="1"/>
  <c r="P59" i="1"/>
  <c r="O59" i="1"/>
  <c r="P51" i="1"/>
  <c r="O51" i="1"/>
  <c r="P43" i="1"/>
  <c r="O43" i="1"/>
  <c r="P35" i="1"/>
  <c r="O35" i="1"/>
  <c r="P27" i="1"/>
  <c r="O27" i="1"/>
  <c r="P19" i="1"/>
  <c r="O19" i="1"/>
  <c r="P11" i="1"/>
  <c r="O11" i="1"/>
  <c r="P3" i="1"/>
  <c r="O3" i="1"/>
  <c r="P752" i="1"/>
  <c r="O752" i="1"/>
  <c r="P744" i="1"/>
  <c r="O744" i="1"/>
  <c r="P736" i="1"/>
  <c r="O736" i="1"/>
  <c r="P728" i="1"/>
  <c r="O728" i="1"/>
  <c r="P720" i="1"/>
  <c r="O720" i="1"/>
  <c r="P712" i="1"/>
  <c r="O712" i="1"/>
  <c r="P704" i="1"/>
  <c r="O704" i="1"/>
  <c r="P696" i="1"/>
  <c r="O696" i="1"/>
  <c r="P688" i="1"/>
  <c r="O688" i="1"/>
  <c r="P680" i="1"/>
  <c r="O680" i="1"/>
  <c r="P672" i="1"/>
  <c r="O672" i="1"/>
  <c r="P664" i="1"/>
  <c r="O664" i="1"/>
  <c r="P656" i="1"/>
  <c r="O656" i="1"/>
  <c r="P648" i="1"/>
  <c r="O648" i="1"/>
  <c r="P640" i="1"/>
  <c r="O640" i="1"/>
  <c r="P632" i="1"/>
  <c r="O632" i="1"/>
  <c r="P624" i="1"/>
  <c r="O624" i="1"/>
  <c r="P616" i="1"/>
  <c r="O616" i="1"/>
  <c r="P608" i="1"/>
  <c r="O608" i="1"/>
  <c r="P600" i="1"/>
  <c r="O600" i="1"/>
  <c r="P592" i="1"/>
  <c r="O592" i="1"/>
  <c r="P584" i="1"/>
  <c r="O584" i="1"/>
  <c r="P576" i="1"/>
  <c r="O576" i="1"/>
  <c r="P568" i="1"/>
  <c r="O568" i="1"/>
  <c r="P560" i="1"/>
  <c r="O560" i="1"/>
  <c r="P552" i="1"/>
  <c r="O552" i="1"/>
  <c r="P544" i="1"/>
  <c r="O544" i="1"/>
  <c r="P536" i="1"/>
  <c r="O536" i="1"/>
  <c r="P528" i="1"/>
  <c r="O528" i="1"/>
  <c r="P520" i="1"/>
  <c r="O520" i="1"/>
  <c r="P512" i="1"/>
  <c r="O512" i="1"/>
  <c r="P504" i="1"/>
  <c r="O504" i="1"/>
  <c r="P496" i="1"/>
  <c r="O496" i="1"/>
  <c r="P488" i="1"/>
  <c r="O488" i="1"/>
  <c r="P480" i="1"/>
  <c r="O480" i="1"/>
  <c r="P472" i="1"/>
  <c r="O472" i="1"/>
  <c r="P464" i="1"/>
  <c r="O464" i="1"/>
  <c r="P456" i="1"/>
  <c r="O456" i="1"/>
  <c r="P448" i="1"/>
  <c r="O448" i="1"/>
  <c r="P440" i="1"/>
  <c r="O440" i="1"/>
  <c r="P432" i="1"/>
  <c r="O432" i="1"/>
  <c r="P424" i="1"/>
  <c r="O424" i="1"/>
  <c r="P416" i="1"/>
  <c r="O416" i="1"/>
  <c r="P408" i="1"/>
  <c r="O408" i="1"/>
  <c r="P400" i="1"/>
  <c r="O400" i="1"/>
  <c r="P392" i="1"/>
  <c r="O392" i="1"/>
  <c r="P384" i="1"/>
  <c r="O384" i="1"/>
  <c r="P376" i="1"/>
  <c r="O376" i="1"/>
  <c r="P368" i="1"/>
  <c r="O368" i="1"/>
  <c r="P360" i="1"/>
  <c r="O360" i="1"/>
  <c r="P352" i="1"/>
  <c r="O352" i="1"/>
  <c r="P344" i="1"/>
  <c r="O344" i="1"/>
  <c r="P336" i="1"/>
  <c r="O336" i="1"/>
  <c r="P328" i="1"/>
  <c r="O328" i="1"/>
  <c r="P320" i="1"/>
  <c r="O320" i="1"/>
  <c r="P312" i="1"/>
  <c r="O312" i="1"/>
  <c r="P304" i="1"/>
  <c r="O304" i="1"/>
  <c r="P296" i="1"/>
  <c r="O296" i="1"/>
  <c r="P288" i="1"/>
  <c r="O288" i="1"/>
  <c r="P280" i="1"/>
  <c r="O280" i="1"/>
  <c r="P272" i="1"/>
  <c r="O272" i="1"/>
  <c r="P264" i="1"/>
  <c r="O264" i="1"/>
  <c r="P256" i="1"/>
  <c r="O256" i="1"/>
  <c r="P248" i="1"/>
  <c r="O248" i="1"/>
  <c r="P240" i="1"/>
  <c r="O240" i="1"/>
  <c r="P232" i="1"/>
  <c r="O232" i="1"/>
  <c r="P224" i="1"/>
  <c r="O224" i="1"/>
  <c r="P216" i="1"/>
  <c r="O216" i="1"/>
  <c r="P208" i="1"/>
  <c r="O208" i="1"/>
  <c r="P200" i="1"/>
  <c r="O200" i="1"/>
  <c r="P192" i="1"/>
  <c r="O192" i="1"/>
  <c r="P184" i="1"/>
  <c r="O184" i="1"/>
  <c r="P176" i="1"/>
  <c r="O176" i="1"/>
  <c r="P168" i="1"/>
  <c r="O168" i="1"/>
  <c r="P160" i="1"/>
  <c r="O160" i="1"/>
  <c r="P152" i="1"/>
  <c r="O152" i="1"/>
  <c r="P144" i="1"/>
  <c r="O144" i="1"/>
  <c r="P136" i="1"/>
  <c r="O136" i="1"/>
  <c r="P128" i="1"/>
  <c r="O128" i="1"/>
  <c r="P120" i="1"/>
  <c r="O120" i="1"/>
  <c r="P112" i="1"/>
  <c r="O112" i="1"/>
  <c r="P104" i="1"/>
  <c r="O104" i="1"/>
  <c r="P96" i="1"/>
  <c r="O96" i="1"/>
  <c r="P88" i="1"/>
  <c r="O88" i="1"/>
  <c r="P80" i="1"/>
  <c r="O80" i="1"/>
  <c r="P72" i="1"/>
  <c r="O72" i="1"/>
  <c r="P64" i="1"/>
  <c r="O64" i="1"/>
  <c r="P56" i="1"/>
  <c r="O56" i="1"/>
  <c r="P48" i="1"/>
  <c r="O48" i="1"/>
  <c r="P40" i="1"/>
  <c r="O40" i="1"/>
  <c r="P32" i="1"/>
  <c r="O32" i="1"/>
  <c r="P24" i="1"/>
  <c r="O24" i="1"/>
  <c r="P16" i="1"/>
  <c r="O16" i="1"/>
  <c r="P8" i="1"/>
  <c r="O8" i="1"/>
  <c r="O342" i="1"/>
  <c r="P623" i="1"/>
  <c r="O623" i="1"/>
  <c r="P615" i="1"/>
  <c r="O615" i="1"/>
  <c r="P607" i="1"/>
  <c r="O607" i="1"/>
  <c r="P599" i="1"/>
  <c r="O599" i="1"/>
  <c r="P591" i="1"/>
  <c r="O591" i="1"/>
  <c r="P583" i="1"/>
  <c r="O583" i="1"/>
  <c r="P575" i="1"/>
  <c r="O575" i="1"/>
  <c r="P567" i="1"/>
  <c r="O567" i="1"/>
  <c r="P559" i="1"/>
  <c r="O559" i="1"/>
  <c r="P551" i="1"/>
  <c r="O551" i="1"/>
  <c r="P543" i="1"/>
  <c r="O543" i="1"/>
  <c r="P535" i="1"/>
  <c r="O535" i="1"/>
  <c r="P527" i="1"/>
  <c r="O527" i="1"/>
  <c r="P519" i="1"/>
  <c r="O519" i="1"/>
  <c r="P511" i="1"/>
  <c r="O511" i="1"/>
  <c r="P503" i="1"/>
  <c r="O503" i="1"/>
  <c r="P495" i="1"/>
  <c r="O495" i="1"/>
  <c r="P487" i="1"/>
  <c r="O487" i="1"/>
  <c r="P479" i="1"/>
  <c r="O479" i="1"/>
  <c r="P471" i="1"/>
  <c r="O471" i="1"/>
  <c r="P463" i="1"/>
  <c r="O463" i="1"/>
  <c r="P455" i="1"/>
  <c r="O455" i="1"/>
  <c r="P447" i="1"/>
  <c r="O447" i="1"/>
  <c r="P439" i="1"/>
  <c r="O439" i="1"/>
  <c r="P431" i="1"/>
  <c r="O431" i="1"/>
  <c r="P423" i="1"/>
  <c r="O423" i="1"/>
  <c r="P415" i="1"/>
  <c r="O415" i="1"/>
  <c r="P407" i="1"/>
  <c r="O407" i="1"/>
  <c r="P399" i="1"/>
  <c r="O399" i="1"/>
  <c r="P391" i="1"/>
  <c r="O391" i="1"/>
  <c r="P383" i="1"/>
  <c r="O383" i="1"/>
  <c r="P375" i="1"/>
  <c r="O375" i="1"/>
  <c r="P367" i="1"/>
  <c r="O367" i="1"/>
  <c r="P359" i="1"/>
  <c r="O359" i="1"/>
  <c r="P351" i="1"/>
  <c r="O351" i="1"/>
  <c r="P343" i="1"/>
  <c r="O343" i="1"/>
  <c r="P335" i="1"/>
  <c r="O335" i="1"/>
  <c r="P327" i="1"/>
  <c r="O327" i="1"/>
  <c r="P319" i="1"/>
  <c r="O319" i="1"/>
  <c r="P311" i="1"/>
  <c r="O311" i="1"/>
  <c r="P303" i="1"/>
  <c r="O303" i="1"/>
  <c r="P295" i="1"/>
  <c r="O295" i="1"/>
  <c r="P287" i="1"/>
  <c r="O287" i="1"/>
  <c r="P279" i="1"/>
  <c r="O279" i="1"/>
  <c r="P271" i="1"/>
  <c r="O271" i="1"/>
  <c r="P263" i="1"/>
  <c r="O263" i="1"/>
  <c r="P255" i="1"/>
  <c r="O255" i="1"/>
  <c r="P247" i="1"/>
  <c r="O247" i="1"/>
  <c r="P239" i="1"/>
  <c r="O239" i="1"/>
  <c r="P231" i="1"/>
  <c r="O231" i="1"/>
  <c r="P223" i="1"/>
  <c r="O223" i="1"/>
  <c r="P215" i="1"/>
  <c r="O215" i="1"/>
  <c r="P207" i="1"/>
  <c r="O207" i="1"/>
  <c r="P199" i="1"/>
  <c r="O199" i="1"/>
  <c r="P191" i="1"/>
  <c r="O191" i="1"/>
  <c r="P183" i="1"/>
  <c r="O183" i="1"/>
  <c r="P175" i="1"/>
  <c r="O175" i="1"/>
  <c r="P167" i="1"/>
  <c r="O167" i="1"/>
  <c r="P159" i="1"/>
  <c r="O159" i="1"/>
  <c r="P151" i="1"/>
  <c r="O151" i="1"/>
  <c r="P143" i="1"/>
  <c r="O143" i="1"/>
  <c r="P135" i="1"/>
  <c r="O135" i="1"/>
  <c r="P127" i="1"/>
  <c r="O127" i="1"/>
  <c r="P119" i="1"/>
  <c r="O119" i="1"/>
  <c r="P111" i="1"/>
  <c r="O111" i="1"/>
  <c r="P103" i="1"/>
  <c r="O103" i="1"/>
  <c r="P95" i="1"/>
  <c r="O95" i="1"/>
  <c r="P87" i="1"/>
  <c r="O87" i="1"/>
  <c r="P79" i="1"/>
  <c r="O79" i="1"/>
  <c r="P71" i="1"/>
  <c r="O71" i="1"/>
  <c r="P63" i="1"/>
  <c r="O63" i="1"/>
  <c r="P55" i="1"/>
  <c r="O55" i="1"/>
  <c r="P47" i="1"/>
  <c r="O47" i="1"/>
  <c r="P39" i="1"/>
  <c r="O39" i="1"/>
  <c r="P31" i="1"/>
  <c r="O31" i="1"/>
  <c r="P23" i="1"/>
  <c r="O23" i="1"/>
  <c r="P15" i="1"/>
  <c r="O15" i="1"/>
  <c r="P7" i="1"/>
  <c r="O7" i="1"/>
  <c r="P582" i="1"/>
  <c r="O582" i="1"/>
  <c r="P574" i="1"/>
  <c r="O574" i="1"/>
  <c r="P566" i="1"/>
  <c r="O566" i="1"/>
  <c r="P558" i="1"/>
  <c r="O558" i="1"/>
  <c r="P550" i="1"/>
  <c r="O550" i="1"/>
  <c r="P542" i="1"/>
  <c r="O542" i="1"/>
  <c r="P534" i="1"/>
  <c r="O534" i="1"/>
  <c r="P526" i="1"/>
  <c r="O526" i="1"/>
  <c r="P518" i="1"/>
  <c r="O518" i="1"/>
  <c r="P510" i="1"/>
  <c r="O510" i="1"/>
  <c r="P502" i="1"/>
  <c r="O502" i="1"/>
  <c r="P494" i="1"/>
  <c r="O494" i="1"/>
  <c r="P486" i="1"/>
  <c r="O486" i="1"/>
  <c r="P478" i="1"/>
  <c r="O478" i="1"/>
  <c r="P470" i="1"/>
  <c r="O470" i="1"/>
  <c r="P462" i="1"/>
  <c r="O462" i="1"/>
  <c r="P454" i="1"/>
  <c r="O454" i="1"/>
  <c r="P446" i="1"/>
  <c r="O446" i="1"/>
  <c r="P438" i="1"/>
  <c r="O438" i="1"/>
  <c r="P430" i="1"/>
  <c r="O430" i="1"/>
  <c r="P422" i="1"/>
  <c r="O422" i="1"/>
  <c r="P414" i="1"/>
  <c r="O414" i="1"/>
  <c r="P406" i="1"/>
  <c r="O406" i="1"/>
  <c r="P398" i="1"/>
  <c r="O398" i="1"/>
  <c r="P390" i="1"/>
  <c r="O390" i="1"/>
  <c r="P382" i="1"/>
  <c r="O382" i="1"/>
  <c r="P374" i="1"/>
  <c r="O374" i="1"/>
  <c r="P366" i="1"/>
  <c r="O366" i="1"/>
  <c r="P358" i="1"/>
  <c r="O358" i="1"/>
  <c r="P350" i="1"/>
  <c r="O350" i="1"/>
  <c r="P334" i="1"/>
  <c r="O334" i="1"/>
  <c r="P326" i="1"/>
  <c r="O326" i="1"/>
  <c r="P318" i="1"/>
  <c r="O318" i="1"/>
  <c r="P310" i="1"/>
  <c r="O310" i="1"/>
  <c r="P302" i="1"/>
  <c r="O302" i="1"/>
  <c r="P294" i="1"/>
  <c r="O294" i="1"/>
  <c r="P286" i="1"/>
  <c r="O286" i="1"/>
  <c r="P278" i="1"/>
  <c r="O278" i="1"/>
  <c r="P270" i="1"/>
  <c r="O270" i="1"/>
  <c r="P262" i="1"/>
  <c r="O262" i="1"/>
  <c r="P254" i="1"/>
  <c r="O254" i="1"/>
  <c r="P246" i="1"/>
  <c r="O246" i="1"/>
  <c r="P238" i="1"/>
  <c r="O238" i="1"/>
  <c r="P230" i="1"/>
  <c r="O230" i="1"/>
  <c r="P222" i="1"/>
  <c r="O222" i="1"/>
  <c r="P214" i="1"/>
  <c r="O214" i="1"/>
  <c r="P206" i="1"/>
  <c r="O206" i="1"/>
  <c r="P198" i="1"/>
  <c r="O198" i="1"/>
  <c r="P190" i="1"/>
  <c r="O190" i="1"/>
  <c r="P182" i="1"/>
  <c r="O182" i="1"/>
  <c r="P174" i="1"/>
  <c r="O174" i="1"/>
  <c r="P166" i="1"/>
  <c r="O166" i="1"/>
  <c r="P158" i="1"/>
  <c r="O158" i="1"/>
  <c r="P150" i="1"/>
  <c r="O150" i="1"/>
  <c r="P142" i="1"/>
  <c r="O142" i="1"/>
  <c r="P134" i="1"/>
  <c r="O134" i="1"/>
  <c r="P126" i="1"/>
  <c r="O126" i="1"/>
  <c r="P118" i="1"/>
  <c r="O118" i="1"/>
  <c r="P110" i="1"/>
  <c r="O110" i="1"/>
  <c r="P102" i="1"/>
  <c r="O102" i="1"/>
  <c r="P94" i="1"/>
  <c r="O94" i="1"/>
  <c r="P86" i="1"/>
  <c r="O86" i="1"/>
  <c r="P78" i="1"/>
  <c r="O78" i="1"/>
  <c r="P70" i="1"/>
  <c r="O70" i="1"/>
  <c r="P62" i="1"/>
  <c r="O62" i="1"/>
  <c r="P54" i="1"/>
  <c r="O54" i="1"/>
  <c r="P46" i="1"/>
  <c r="O46" i="1"/>
  <c r="P38" i="1"/>
  <c r="O38" i="1"/>
  <c r="P30" i="1"/>
  <c r="O30" i="1"/>
  <c r="P22" i="1"/>
  <c r="O22" i="1"/>
  <c r="P14" i="1"/>
  <c r="O14" i="1"/>
  <c r="P6" i="1"/>
  <c r="O6" i="1"/>
</calcChain>
</file>

<file path=xl/sharedStrings.xml><?xml version="1.0" encoding="utf-8"?>
<sst xmlns="http://schemas.openxmlformats.org/spreadsheetml/2006/main" count="24782" uniqueCount="8355">
  <si>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</si>
  <si>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</si>
  <si>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</si>
  <si>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</si>
  <si>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</si>
  <si>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</si>
  <si>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</si>
  <si>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</si>
  <si>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</si>
  <si>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</si>
  <si>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</si>
  <si>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</si>
  <si>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</si>
  <si>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</si>
  <si>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</si>
  <si>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</si>
  <si>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</si>
  <si>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</si>
  <si>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</si>
  <si>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</si>
  <si>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</si>
  <si>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</si>
  <si>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</si>
  <si>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</si>
  <si>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</si>
  <si>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</si>
  <si>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</si>
  <si>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</si>
  <si>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</si>
  <si>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</si>
  <si>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</si>
  <si>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</si>
  <si>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</si>
  <si>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</si>
  <si>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</si>
  <si>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</si>
  <si>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</si>
  <si>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</si>
  <si>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</si>
  <si>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</si>
  <si>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</si>
  <si>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</si>
  <si>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</si>
  <si>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</si>
  <si>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</si>
  <si>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</si>
  <si>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</si>
  <si>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</si>
  <si>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</si>
  <si>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</si>
  <si>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</si>
  <si>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</si>
  <si>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</si>
  <si>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</si>
  <si>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</si>
  <si>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</si>
  <si>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</si>
  <si>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</si>
  <si>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</si>
  <si>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</si>
  <si>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</si>
  <si>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</si>
  <si>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</si>
  <si>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</si>
  <si>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</si>
  <si>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</si>
  <si>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</si>
  <si>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</si>
  <si>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</si>
  <si>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</si>
  <si>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</si>
  <si>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</si>
  <si>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</si>
  <si>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</si>
  <si>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</si>
  <si>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</si>
  <si>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</si>
  <si>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</si>
  <si>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</si>
  <si>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</si>
  <si>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</si>
  <si>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</si>
  <si>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</si>
  <si>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</si>
  <si>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</si>
  <si>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</si>
  <si>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</si>
  <si>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</si>
  <si>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</si>
  <si>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</si>
  <si>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</si>
  <si>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</si>
  <si>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</si>
  <si>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</si>
  <si>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</si>
  <si>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</si>
  <si>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</si>
  <si>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</si>
  <si>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</si>
  <si>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</si>
  <si>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</si>
  <si>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</si>
  <si>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</si>
  <si>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</si>
  <si>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</si>
  <si>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</si>
  <si>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</si>
  <si>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</si>
  <si>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</si>
  <si>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</si>
  <si>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</si>
  <si>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</si>
  <si>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</si>
  <si>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</si>
  <si>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</si>
  <si>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</si>
  <si>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</si>
  <si>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</si>
  <si>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</si>
  <si>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</si>
  <si>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</si>
  <si>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</si>
  <si>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</si>
  <si>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</si>
  <si>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</si>
  <si>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</si>
  <si>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</si>
  <si>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</si>
  <si>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</si>
  <si>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</si>
  <si>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</si>
  <si>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</si>
  <si>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</si>
  <si>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</si>
  <si>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</si>
  <si>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</si>
  <si>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</si>
  <si>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</si>
  <si>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</si>
  <si>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</si>
  <si>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</si>
  <si>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</si>
  <si>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</si>
  <si>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</si>
  <si>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</si>
  <si>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</si>
  <si>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</si>
  <si>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</si>
  <si>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</si>
  <si>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</si>
  <si>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</si>
  <si>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</si>
  <si>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</si>
  <si>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</si>
  <si>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</si>
  <si>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</si>
  <si>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</si>
  <si>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</si>
  <si>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</si>
  <si>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</si>
  <si>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</si>
  <si>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</si>
  <si>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</si>
  <si>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</si>
  <si>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</si>
  <si>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</si>
  <si>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</si>
  <si>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</si>
  <si>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</si>
  <si>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</si>
  <si>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</si>
  <si>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</si>
  <si>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</si>
  <si>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</si>
  <si>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</si>
  <si>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</si>
  <si>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</si>
  <si>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</si>
  <si>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</si>
  <si>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</si>
  <si>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</si>
  <si>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</si>
  <si>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</si>
  <si>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</si>
  <si>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</si>
  <si>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</si>
  <si>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</si>
  <si>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</si>
  <si>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</si>
  <si>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</si>
  <si>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</si>
  <si>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</si>
  <si>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</si>
  <si>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</si>
  <si>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</si>
  <si>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</si>
  <si>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</si>
  <si>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</si>
  <si>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</si>
  <si>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</si>
  <si>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</si>
  <si>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</si>
  <si>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</si>
  <si>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</si>
  <si>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</si>
  <si>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</si>
  <si>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</si>
  <si>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</si>
  <si>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</si>
  <si>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</si>
  <si>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</si>
  <si>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</si>
  <si>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</si>
  <si>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</si>
  <si>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</si>
  <si>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</si>
  <si>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</si>
  <si>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</si>
  <si>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</si>
  <si>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</si>
  <si>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</si>
  <si>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</si>
  <si>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</si>
  <si>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</si>
  <si>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</si>
  <si>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</si>
  <si>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</si>
  <si>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</si>
  <si>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</si>
  <si>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</si>
  <si>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</si>
  <si>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</si>
  <si>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</si>
  <si>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</si>
  <si>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</si>
  <si>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</si>
  <si>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</si>
  <si>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</si>
  <si>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</si>
  <si>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</si>
  <si>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</si>
  <si>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</si>
  <si>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</si>
  <si>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</si>
  <si>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</si>
  <si>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</si>
  <si>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</si>
  <si>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</si>
  <si>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</si>
  <si>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</si>
  <si>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</si>
  <si>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</si>
  <si>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</si>
  <si>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</si>
  <si>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</si>
  <si>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</si>
  <si>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</si>
  <si>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</si>
  <si>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</si>
  <si>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</si>
  <si>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</si>
  <si>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</si>
  <si>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</si>
  <si>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</si>
  <si>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</si>
  <si>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</si>
  <si>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</si>
  <si>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</si>
  <si>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</si>
  <si>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</si>
  <si>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</si>
  <si>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</si>
  <si>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</si>
  <si>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</si>
  <si>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</si>
  <si>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</si>
  <si>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</si>
  <si>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</si>
  <si>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</si>
  <si>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</si>
  <si>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</si>
  <si>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</si>
  <si>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</si>
  <si>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</si>
  <si>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</si>
  <si>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</si>
  <si>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</si>
  <si>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</si>
  <si>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</si>
  <si>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</si>
  <si>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</si>
  <si>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</si>
  <si>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</si>
  <si>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</si>
  <si>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</si>
  <si>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</si>
  <si>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</si>
  <si>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</si>
  <si>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</si>
  <si>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</si>
  <si>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</si>
  <si>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</si>
  <si>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</si>
  <si>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</si>
  <si>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</si>
  <si>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</si>
  <si>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</si>
  <si>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</si>
  <si>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</si>
  <si>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</si>
  <si>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</si>
  <si>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</si>
  <si>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</si>
  <si>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</si>
  <si>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</si>
  <si>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</si>
  <si>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</si>
  <si>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</si>
  <si>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</si>
  <si>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</si>
  <si>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</si>
  <si>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</si>
  <si>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</si>
  <si>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</si>
  <si>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</si>
  <si>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</si>
  <si>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</si>
  <si>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</si>
  <si>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</si>
  <si>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</si>
  <si>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</si>
  <si>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</si>
  <si>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</si>
  <si>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</si>
  <si>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</si>
  <si>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</si>
  <si>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</si>
  <si>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</si>
  <si>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</si>
  <si>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</si>
  <si>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</si>
  <si>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</si>
  <si>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</si>
  <si>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</si>
  <si>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</si>
  <si>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</si>
  <si>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</si>
  <si>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</si>
  <si>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</si>
  <si>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</si>
  <si>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</si>
  <si>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</si>
  <si>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</si>
  <si>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</si>
  <si>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</si>
  <si>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</si>
  <si>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</si>
  <si>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</si>
  <si>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</si>
  <si>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</si>
  <si>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</si>
  <si>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</si>
  <si>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</si>
  <si>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</si>
  <si>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</si>
  <si>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</si>
  <si>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</si>
  <si>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</si>
  <si>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</si>
  <si>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</si>
  <si>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</si>
  <si>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</si>
  <si>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</si>
  <si>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</si>
  <si>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</si>
  <si>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</si>
  <si>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</si>
  <si>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</si>
  <si>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</si>
  <si>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</si>
  <si>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</si>
  <si>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</si>
  <si>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</si>
  <si>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</si>
  <si>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</si>
  <si>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</si>
  <si>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</si>
  <si>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</si>
  <si>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</si>
  <si>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</si>
  <si>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</si>
  <si>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</si>
  <si>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</si>
  <si>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</si>
  <si>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</si>
  <si>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</si>
  <si>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</si>
  <si>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</si>
  <si>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</si>
  <si>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</si>
  <si>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</si>
  <si>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</si>
  <si>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</si>
  <si>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</si>
  <si>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</si>
  <si>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</si>
  <si>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</si>
  <si>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</si>
  <si>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</si>
  <si>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</si>
  <si>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</si>
  <si>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</si>
  <si>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</si>
  <si>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</si>
  <si>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</si>
  <si>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</si>
  <si>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</si>
  <si>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</si>
  <si>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</si>
  <si>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</si>
  <si>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</si>
  <si>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</si>
  <si>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</si>
  <si>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</si>
  <si>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</si>
  <si>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</si>
  <si>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</si>
  <si>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</si>
  <si>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</si>
  <si>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</si>
  <si>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</si>
  <si>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</si>
  <si>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</si>
  <si>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</si>
  <si>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</si>
  <si>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</si>
  <si>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</si>
  <si>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</si>
  <si>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</si>
  <si>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</si>
  <si>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</si>
  <si>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</si>
  <si>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</si>
  <si>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</si>
  <si>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</si>
  <si>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</si>
  <si>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</si>
  <si>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</si>
  <si>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</si>
  <si>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</si>
  <si>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</si>
  <si>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</si>
  <si>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</si>
  <si>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</si>
  <si>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</si>
  <si>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</si>
  <si>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</si>
  <si>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</si>
  <si>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</si>
  <si>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</si>
  <si>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</si>
  <si>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</si>
  <si>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</si>
  <si>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</si>
  <si>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</si>
  <si>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</si>
  <si>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</si>
  <si>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</si>
  <si>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</si>
  <si>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</si>
  <si>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</si>
  <si>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</si>
  <si>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</si>
  <si>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</si>
  <si>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</si>
  <si>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</si>
  <si>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</si>
  <si>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</si>
  <si>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</si>
  <si>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</si>
  <si>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</si>
  <si>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</si>
  <si>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</si>
  <si>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</si>
  <si>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</si>
  <si>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</si>
  <si>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</si>
  <si>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</si>
  <si>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</si>
  <si>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</si>
  <si>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</si>
  <si>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</si>
  <si>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</si>
  <si>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</si>
  <si>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</si>
  <si>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</si>
  <si>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</si>
  <si>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</si>
  <si>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</si>
  <si>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</si>
  <si>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</si>
  <si>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</si>
  <si>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</si>
  <si>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</si>
  <si>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</si>
  <si>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</si>
  <si>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</si>
  <si>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</si>
  <si>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</si>
  <si>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</si>
  <si>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</si>
  <si>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</si>
  <si>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</si>
  <si>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</si>
  <si>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</si>
  <si>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</si>
  <si>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</si>
  <si>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</si>
  <si>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</si>
  <si>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</si>
  <si>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</si>
  <si>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</si>
  <si>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</si>
  <si>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</si>
  <si>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</si>
  <si>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</si>
  <si>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</si>
  <si>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</si>
  <si>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</si>
  <si>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</si>
  <si>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</si>
  <si>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</si>
  <si>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</si>
  <si>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</si>
  <si>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</si>
  <si>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</si>
  <si>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</si>
  <si>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</si>
  <si>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</si>
  <si>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</si>
  <si>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</si>
  <si>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</si>
  <si>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</si>
  <si>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</si>
  <si>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</si>
  <si>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</si>
  <si>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</si>
  <si>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</si>
  <si>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</si>
  <si>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</si>
  <si>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</si>
  <si>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</si>
  <si>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</si>
  <si>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</si>
  <si>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</si>
  <si>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</si>
  <si>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</si>
  <si>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</si>
  <si>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</si>
  <si>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</si>
  <si>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</si>
  <si>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</si>
  <si>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</si>
  <si>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</si>
  <si>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</si>
  <si>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</si>
  <si>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</si>
  <si>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</si>
  <si>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</si>
  <si>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</si>
  <si>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</si>
  <si>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</si>
  <si>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</si>
  <si>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</si>
  <si>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</si>
  <si>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</si>
  <si>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</si>
  <si>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</si>
  <si>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</si>
  <si>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</si>
  <si>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</si>
  <si>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</si>
  <si>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</si>
  <si>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</si>
  <si>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</si>
  <si>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</si>
  <si>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</si>
  <si>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</si>
  <si>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</si>
  <si>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</si>
  <si>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</si>
  <si>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</si>
  <si>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</si>
  <si>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</si>
  <si>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</si>
  <si>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</si>
  <si>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</si>
  <si>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</si>
  <si>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</si>
  <si>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</si>
  <si>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</si>
  <si>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</si>
  <si>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</si>
  <si>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</si>
  <si>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</si>
  <si>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</si>
  <si>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</si>
  <si>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</si>
  <si>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</si>
  <si>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</si>
  <si>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</si>
  <si>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</si>
  <si>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</si>
  <si>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</si>
  <si>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</si>
  <si>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</si>
  <si>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</si>
  <si>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</si>
  <si>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</si>
  <si>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</si>
  <si>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</si>
  <si>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</si>
  <si>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</si>
  <si>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</si>
  <si>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</si>
  <si>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</si>
  <si>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</si>
  <si>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</si>
  <si>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</si>
  <si>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</si>
  <si>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</si>
  <si>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</si>
  <si>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</si>
  <si>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</si>
  <si>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</si>
  <si>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</si>
  <si>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</si>
  <si>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</si>
  <si>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</si>
  <si>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</si>
  <si>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</si>
  <si>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</si>
  <si>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</si>
  <si>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</si>
  <si>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</si>
  <si>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</si>
  <si>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</si>
  <si>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</si>
  <si>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</si>
  <si>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</si>
  <si>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</si>
  <si>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</si>
  <si>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</si>
  <si>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</si>
  <si>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</si>
  <si>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</si>
  <si>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</si>
  <si>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</si>
  <si>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</si>
  <si>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</si>
  <si>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</si>
  <si>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</si>
  <si>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</si>
  <si>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</si>
  <si>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</si>
  <si>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</si>
  <si>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</si>
  <si>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</si>
  <si>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</si>
  <si>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</si>
  <si>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</si>
  <si>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</si>
  <si>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</si>
  <si>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</si>
  <si>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</si>
  <si>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</si>
  <si>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</si>
  <si>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</si>
  <si>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</si>
  <si>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</si>
  <si>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</si>
  <si>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</si>
  <si>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</si>
  <si>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</si>
  <si>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</si>
  <si>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</si>
  <si>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</si>
  <si>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</si>
  <si>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</si>
  <si>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</si>
  <si>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</si>
  <si>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</si>
  <si>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</si>
  <si>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</si>
  <si>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</si>
  <si>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</si>
  <si>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</si>
  <si>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</si>
  <si>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</si>
  <si>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</si>
  <si>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</si>
  <si>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</si>
  <si>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</si>
  <si>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</si>
  <si>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</si>
  <si>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</si>
  <si>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</si>
  <si>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</si>
  <si>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</si>
  <si>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</si>
  <si>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</si>
  <si>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</si>
  <si>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</si>
  <si>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</si>
  <si>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</si>
  <si>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</si>
  <si>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</si>
  <si>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</si>
  <si>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</si>
  <si>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</si>
  <si>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</si>
  <si>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</si>
  <si>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</si>
  <si>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</si>
  <si>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</si>
  <si>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</si>
  <si>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</si>
  <si>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</si>
  <si>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</si>
  <si>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</si>
  <si>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</si>
  <si>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</si>
  <si>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</si>
  <si>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</si>
  <si>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</si>
  <si>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</si>
  <si>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</si>
  <si>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</si>
  <si>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</si>
  <si>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</si>
  <si>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</si>
  <si>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</si>
  <si>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</si>
  <si>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</si>
  <si>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</si>
  <si>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</si>
  <si>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</si>
  <si>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</si>
  <si>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</si>
  <si>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</si>
  <si>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</si>
  <si>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</si>
  <si>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</si>
  <si>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</si>
  <si>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</si>
  <si>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</si>
  <si>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</si>
  <si>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</si>
  <si>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</si>
  <si>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</si>
  <si>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</si>
  <si>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</si>
  <si>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</si>
  <si>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</si>
  <si>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</si>
  <si>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</si>
  <si>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</si>
  <si>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</si>
  <si>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</si>
  <si>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</si>
  <si>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</si>
  <si>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</si>
  <si>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</si>
  <si>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</si>
  <si>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</si>
  <si>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</si>
  <si>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</si>
  <si>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</si>
  <si>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</si>
  <si>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</si>
  <si>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</si>
  <si>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</si>
  <si>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</si>
  <si>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</si>
  <si>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</si>
  <si>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</si>
  <si>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</si>
  <si>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</si>
  <si>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</si>
  <si>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</si>
  <si>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</si>
  <si>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</si>
  <si>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</si>
  <si>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</si>
  <si>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</si>
  <si>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</si>
  <si>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</si>
  <si>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</si>
  <si>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</si>
  <si>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</si>
  <si>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</si>
  <si>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</si>
  <si>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</si>
  <si>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</si>
  <si>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</si>
  <si>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</si>
  <si>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</si>
  <si>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</si>
  <si>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</si>
  <si>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</si>
  <si>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</si>
  <si>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</si>
  <si>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</si>
  <si>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</si>
  <si>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</si>
  <si>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</si>
  <si>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</si>
  <si>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</si>
  <si>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</si>
  <si>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</si>
  <si>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</si>
  <si>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</si>
  <si>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</si>
  <si>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</si>
  <si>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</si>
  <si>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</si>
  <si>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</si>
  <si>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</si>
  <si>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</si>
  <si>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</si>
  <si>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</si>
  <si>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</si>
  <si>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</si>
  <si>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</si>
  <si>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</si>
  <si>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</si>
  <si>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</si>
  <si>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</si>
  <si>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</si>
  <si>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</si>
  <si>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</si>
  <si>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</si>
  <si>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</si>
  <si>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</si>
  <si>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</si>
  <si>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</si>
  <si>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</si>
  <si>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</si>
  <si>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</si>
  <si>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</si>
  <si>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</si>
  <si>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</si>
  <si>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</si>
  <si>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</si>
  <si>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</si>
  <si>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</si>
  <si>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</si>
  <si>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</si>
  <si>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</si>
  <si>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</si>
  <si>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</si>
  <si>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</si>
  <si>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</si>
  <si>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</si>
  <si>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</si>
  <si>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</si>
  <si>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</si>
  <si>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</si>
  <si>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</si>
  <si>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</si>
  <si>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</si>
  <si>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</si>
  <si>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</si>
  <si>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</si>
  <si>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</si>
  <si>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</si>
  <si>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</si>
  <si>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</si>
  <si>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</si>
  <si>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</si>
  <si>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</si>
  <si>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</si>
  <si>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</si>
  <si>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</si>
  <si>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</si>
  <si>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</si>
  <si>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</si>
  <si>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</si>
  <si>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</si>
  <si>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</si>
  <si>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</si>
  <si>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</si>
  <si>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</si>
  <si>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</si>
  <si>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</si>
  <si>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</si>
  <si>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</si>
  <si>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</si>
  <si>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</si>
  <si>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</si>
  <si>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</si>
  <si>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</si>
  <si>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</si>
  <si>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</si>
  <si>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</si>
  <si>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</si>
  <si>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</si>
  <si>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</si>
  <si>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</si>
  <si>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</si>
  <si>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</si>
  <si>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</si>
  <si>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</si>
  <si>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</si>
  <si>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</si>
  <si>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</si>
  <si>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</si>
  <si>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</si>
  <si>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</si>
  <si>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</si>
  <si>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</si>
  <si>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</si>
  <si>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</si>
  <si>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</si>
  <si>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</si>
  <si>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</si>
  <si>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</si>
  <si>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</si>
  <si>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</si>
  <si>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</si>
  <si>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</si>
  <si>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</si>
  <si>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</si>
  <si>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</si>
  <si>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</si>
  <si>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</si>
  <si>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</si>
  <si>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</si>
  <si>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</si>
  <si>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</si>
  <si>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</si>
  <si>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</si>
  <si>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</si>
  <si>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</si>
  <si>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</si>
  <si>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</si>
  <si>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</si>
  <si>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</si>
  <si>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</si>
  <si>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</si>
  <si>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</si>
  <si>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</si>
  <si>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</si>
  <si>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</si>
  <si>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</si>
  <si>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</si>
  <si>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</si>
  <si>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</si>
  <si>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</si>
  <si>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</si>
  <si>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</si>
  <si>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</si>
  <si>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</si>
  <si>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</si>
  <si>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</si>
  <si>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</si>
  <si>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</si>
  <si>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</si>
  <si>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</si>
  <si>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</si>
  <si>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</si>
  <si>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</si>
  <si>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</si>
  <si>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</si>
  <si>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</si>
  <si>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</si>
  <si>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</si>
  <si>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</si>
  <si>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</si>
  <si>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</si>
  <si>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</si>
  <si>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</si>
  <si>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</si>
  <si>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</si>
  <si>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</si>
  <si>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</si>
  <si>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</si>
  <si>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</si>
  <si>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</si>
  <si>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</si>
  <si>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</si>
  <si>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</si>
  <si>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</si>
  <si>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</si>
  <si>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</si>
  <si>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</si>
  <si>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</si>
  <si>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</si>
  <si>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</si>
  <si>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</si>
  <si>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</si>
  <si>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</si>
  <si>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</si>
  <si>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</si>
  <si>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</si>
  <si>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</si>
  <si>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</si>
  <si>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</si>
  <si>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</si>
  <si>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</si>
  <si>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</si>
  <si>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</si>
  <si>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</si>
  <si>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</si>
  <si>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</si>
  <si>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</si>
  <si>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</si>
  <si>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</si>
  <si>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</si>
  <si>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</si>
  <si>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</si>
  <si>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</si>
  <si>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</si>
  <si>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</si>
  <si>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</si>
  <si>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</si>
  <si>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</si>
  <si>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</si>
  <si>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</si>
  <si>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</si>
  <si>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</si>
  <si>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</si>
  <si>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</si>
  <si>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</si>
  <si>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</si>
  <si>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</si>
  <si>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</si>
  <si>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</si>
  <si>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</si>
  <si>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</si>
  <si>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</si>
  <si>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</si>
  <si>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</si>
  <si>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</si>
  <si>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</si>
  <si>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</si>
  <si>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</si>
  <si>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</si>
  <si>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</si>
  <si>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</si>
  <si>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</si>
  <si>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</si>
  <si>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</si>
  <si>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</si>
  <si>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</si>
  <si>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</si>
  <si>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</si>
  <si>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</si>
  <si>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</si>
  <si>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</si>
  <si>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</si>
  <si>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</si>
  <si>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</si>
  <si>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</si>
  <si>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</si>
  <si>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</si>
  <si>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</si>
  <si>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</si>
  <si>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</si>
  <si>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</si>
  <si>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</si>
  <si>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</si>
  <si>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</si>
  <si>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</si>
  <si>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</si>
  <si>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</si>
  <si>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</si>
  <si>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</si>
  <si>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</si>
  <si>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</si>
  <si>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</si>
  <si>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</si>
  <si>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</si>
  <si>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</si>
  <si>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</si>
  <si>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</si>
  <si>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</si>
  <si>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</si>
  <si>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</si>
  <si>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</si>
  <si>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</si>
  <si>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</si>
  <si>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</si>
  <si>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</si>
  <si>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</si>
  <si>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</si>
  <si>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</si>
  <si>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</si>
  <si>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</si>
  <si>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</si>
  <si>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</si>
  <si>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</si>
  <si>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</si>
  <si>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</si>
  <si>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</si>
  <si>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</si>
  <si>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</si>
  <si>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</si>
  <si>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</si>
  <si>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</si>
  <si>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</si>
  <si>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</si>
  <si>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</si>
  <si>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</si>
  <si>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</si>
  <si>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</si>
  <si>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</si>
  <si>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</si>
  <si>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</si>
  <si>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</si>
  <si>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</si>
  <si>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</si>
  <si>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</si>
  <si>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</si>
  <si>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</si>
  <si>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</si>
  <si>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</si>
  <si>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</si>
  <si>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</si>
  <si>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</si>
  <si>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</si>
  <si>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</si>
  <si>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</si>
  <si>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</si>
  <si>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</si>
  <si>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</si>
  <si>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</si>
  <si>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</si>
  <si>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</si>
  <si>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</si>
  <si>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</si>
  <si>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</si>
  <si>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</si>
  <si>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</si>
  <si>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</si>
  <si>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</si>
  <si>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</si>
  <si>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</si>
  <si>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</si>
  <si>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</si>
  <si>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</si>
  <si>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</si>
  <si>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</si>
  <si>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</si>
  <si>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</si>
  <si>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</si>
  <si>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</si>
  <si>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</si>
  <si>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</si>
  <si>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</si>
  <si>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</si>
  <si>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</si>
  <si>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</si>
  <si>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</si>
  <si>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</si>
  <si>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</si>
  <si>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</si>
  <si>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</si>
  <si>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</si>
  <si>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</si>
  <si>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</si>
  <si>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</si>
  <si>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</si>
  <si>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</si>
  <si>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</si>
  <si>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</si>
  <si>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</si>
  <si>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</si>
  <si>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</si>
  <si>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</si>
  <si>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</si>
  <si>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</si>
  <si>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</si>
  <si>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</si>
  <si>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</si>
  <si>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</si>
  <si>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</si>
  <si>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</si>
  <si>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</si>
  <si>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</si>
  <si>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</si>
  <si>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</si>
  <si>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</si>
  <si>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</si>
  <si>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</si>
  <si>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</si>
  <si>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</si>
  <si>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</si>
  <si>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</si>
  <si>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</si>
  <si>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</si>
  <si>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</si>
  <si>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</si>
  <si>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</si>
  <si>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</si>
  <si>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</si>
  <si>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</si>
  <si>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</si>
  <si>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</si>
  <si>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</si>
  <si>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</si>
  <si>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</si>
  <si>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</si>
  <si>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</si>
  <si>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</si>
  <si>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</si>
  <si>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</si>
  <si>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</si>
  <si>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</si>
  <si>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</si>
  <si>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</si>
  <si>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</si>
  <si>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</si>
  <si>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</si>
  <si>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</si>
  <si>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</si>
  <si>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</si>
  <si>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</si>
  <si>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</si>
  <si>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</si>
  <si>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</si>
  <si>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</si>
  <si>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</si>
  <si>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</si>
  <si>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</si>
  <si>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</si>
  <si>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</si>
  <si>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</si>
  <si>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</si>
  <si>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</si>
  <si>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</si>
  <si>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</si>
  <si>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</si>
  <si>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</si>
  <si>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</si>
  <si>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</si>
  <si>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</si>
  <si>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</si>
  <si>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</si>
  <si>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</si>
  <si>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</si>
  <si>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</si>
  <si>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</si>
  <si>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</si>
  <si>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</si>
  <si>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</si>
  <si>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</si>
  <si>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</si>
  <si>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</si>
  <si>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</si>
  <si>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</si>
  <si>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</si>
  <si>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</si>
  <si>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</si>
  <si>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</si>
  <si>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</si>
  <si>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</si>
  <si>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</si>
  <si>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</si>
  <si>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</si>
  <si>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</si>
  <si>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</si>
  <si>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</si>
  <si>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</si>
  <si>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</si>
  <si>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</si>
  <si>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</si>
  <si>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</si>
  <si>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</si>
  <si>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</si>
  <si>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</si>
  <si>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</si>
  <si>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</si>
  <si>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</si>
  <si>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</si>
  <si>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</si>
  <si>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</si>
  <si>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</si>
  <si>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</si>
  <si>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</si>
  <si>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</si>
  <si>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</si>
  <si>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</si>
  <si>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</si>
  <si>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</si>
  <si>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</si>
  <si>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</si>
  <si>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</si>
  <si>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</si>
  <si>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</si>
  <si>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</si>
  <si>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</si>
  <si>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</si>
  <si>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</si>
  <si>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</si>
  <si>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</si>
  <si>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</si>
  <si>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</si>
  <si>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</si>
  <si>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</si>
  <si>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</si>
  <si>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</si>
  <si>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</si>
  <si>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</si>
  <si>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</si>
  <si>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</si>
  <si>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</si>
  <si>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</si>
  <si>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</si>
  <si>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</si>
  <si>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</si>
  <si>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</si>
  <si>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</si>
  <si>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</si>
  <si>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</si>
  <si>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</si>
  <si>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</si>
  <si>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</si>
  <si>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</si>
  <si>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</si>
  <si>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</si>
  <si>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</si>
  <si>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</si>
  <si>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</si>
  <si>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</si>
  <si>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</si>
  <si>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</si>
  <si>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</si>
  <si>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</si>
  <si>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</si>
  <si>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</si>
  <si>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</si>
  <si>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</si>
  <si>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</si>
  <si>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</si>
  <si>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</si>
  <si>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</si>
  <si>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</si>
  <si>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</si>
  <si>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</si>
  <si>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</si>
  <si>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</si>
  <si>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</si>
  <si>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</si>
  <si>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</si>
  <si>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</si>
  <si>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</si>
  <si>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</si>
  <si>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</si>
  <si>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</si>
  <si>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</si>
  <si>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</si>
  <si>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</si>
  <si>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</si>
  <si>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</si>
  <si>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</si>
  <si>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</si>
  <si>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</si>
  <si>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</si>
  <si>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</si>
  <si>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</si>
  <si>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</si>
  <si>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</si>
  <si>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</si>
  <si>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</si>
  <si>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</si>
  <si>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</si>
  <si>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</si>
  <si>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</si>
  <si>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</si>
  <si>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</si>
  <si>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</si>
  <si>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</si>
  <si>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</si>
  <si>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</si>
  <si>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</si>
  <si>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</si>
  <si>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</si>
  <si>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</si>
  <si>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</si>
  <si>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</si>
  <si>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</si>
  <si>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</si>
  <si>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</si>
  <si>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</si>
  <si>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</si>
  <si>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</si>
  <si>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</si>
  <si>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</si>
  <si>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</si>
  <si>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</si>
  <si>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</si>
  <si>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</si>
  <si>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</si>
  <si>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</si>
  <si>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</si>
  <si>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</si>
  <si>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</si>
  <si>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</si>
  <si>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</si>
  <si>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</si>
  <si>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</si>
  <si>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</si>
  <si>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</si>
  <si>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</si>
  <si>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</si>
  <si>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</si>
  <si>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</si>
  <si>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</si>
  <si>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</si>
  <si>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</si>
  <si>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</si>
  <si>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</si>
  <si>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</si>
  <si>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</si>
  <si>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</si>
  <si>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</si>
  <si>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</si>
  <si>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</si>
  <si>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</si>
  <si>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</si>
  <si>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</si>
  <si>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</si>
  <si>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</si>
  <si>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</si>
  <si>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</si>
  <si>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</si>
  <si>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</si>
  <si>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</si>
  <si>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</si>
  <si>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</si>
  <si>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</si>
  <si>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</si>
  <si>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</si>
  <si>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</si>
  <si>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</si>
  <si>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</si>
  <si>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</si>
  <si>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</si>
  <si>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</si>
  <si>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</si>
  <si>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</si>
  <si>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</si>
  <si>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</si>
  <si>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</si>
  <si>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</si>
  <si>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</si>
  <si>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</si>
  <si>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</si>
  <si>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</si>
  <si>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</si>
  <si>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</si>
  <si>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</si>
  <si>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</si>
  <si>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</si>
  <si>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</si>
  <si>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</si>
  <si>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</si>
  <si>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</si>
  <si>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</si>
  <si>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</si>
  <si>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</si>
  <si>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</si>
  <si>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</si>
  <si>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</si>
  <si>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</si>
  <si>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</si>
  <si>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</si>
  <si>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</si>
  <si>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</si>
  <si>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</si>
  <si>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</si>
  <si>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</si>
  <si>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</si>
  <si>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</si>
  <si>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</si>
  <si>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</si>
  <si>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</si>
  <si>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</si>
  <si>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</si>
  <si>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</si>
  <si>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</si>
  <si>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</si>
  <si>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</si>
  <si>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</si>
  <si>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</si>
  <si>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</si>
  <si>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</si>
  <si>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</si>
  <si>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</si>
  <si>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</si>
  <si>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</si>
  <si>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</si>
  <si>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</si>
  <si>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</si>
  <si>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</si>
  <si>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</si>
  <si>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</si>
  <si>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</si>
  <si>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</si>
  <si>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</si>
  <si>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</si>
  <si>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</si>
  <si>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</si>
  <si>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</si>
  <si>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</si>
  <si>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</si>
  <si>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</si>
  <si>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</si>
  <si>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</si>
  <si>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</si>
  <si>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</si>
  <si>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</si>
  <si>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</si>
  <si>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</si>
  <si>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</si>
  <si>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</si>
  <si>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</si>
  <si>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</si>
  <si>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</si>
  <si>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</si>
  <si>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</si>
  <si>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</si>
  <si>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</si>
  <si>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</si>
  <si>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</si>
  <si>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</si>
  <si>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</si>
  <si>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</si>
  <si>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</si>
  <si>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</si>
  <si>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</si>
  <si>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</si>
  <si>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</si>
  <si>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</si>
  <si>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</si>
  <si>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</si>
  <si>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</si>
  <si>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</si>
  <si>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</si>
  <si>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</si>
  <si>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</si>
  <si>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</si>
  <si>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</si>
  <si>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</si>
  <si>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</si>
  <si>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</si>
  <si>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</si>
  <si>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</si>
  <si>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</si>
  <si>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</si>
  <si>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</si>
  <si>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</si>
  <si>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</si>
  <si>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</si>
  <si>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</si>
  <si>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</si>
  <si>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</si>
  <si>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</si>
  <si>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</si>
  <si>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</si>
  <si>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</si>
  <si>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</si>
  <si>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</si>
  <si>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</si>
  <si>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</si>
  <si>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</si>
  <si>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</si>
  <si>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</si>
  <si>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</si>
  <si>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</si>
  <si>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</si>
  <si>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</si>
  <si>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</si>
  <si>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</si>
  <si>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</si>
  <si>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</si>
  <si>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</si>
  <si>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</si>
  <si>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</si>
  <si>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</si>
  <si>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</si>
  <si>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</si>
  <si>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</si>
  <si>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</si>
  <si>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</si>
  <si>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</si>
  <si>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</si>
  <si>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</si>
  <si>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</si>
  <si>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</si>
  <si>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</si>
  <si>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</si>
  <si>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</si>
  <si>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</si>
  <si>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</si>
  <si>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</si>
  <si>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</si>
  <si>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</si>
  <si>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</si>
  <si>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</si>
  <si>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</si>
  <si>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</si>
  <si>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</si>
  <si>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</si>
  <si>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</si>
  <si>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</si>
  <si>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</si>
  <si>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</si>
  <si>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</si>
  <si>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</si>
  <si>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</si>
  <si>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</si>
  <si>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</si>
  <si>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</si>
  <si>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</si>
  <si>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</si>
  <si>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</si>
  <si>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</si>
  <si>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</si>
  <si>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</si>
  <si>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</si>
  <si>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</si>
  <si>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</si>
  <si>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</si>
  <si>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</si>
  <si>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</si>
  <si>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</si>
  <si>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</si>
  <si>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</si>
  <si>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</si>
  <si>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</si>
  <si>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</si>
  <si>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</si>
  <si>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</si>
  <si>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</si>
  <si>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</si>
  <si>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</si>
  <si>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</si>
  <si>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</si>
  <si>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</si>
  <si>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</si>
  <si>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</si>
  <si>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</si>
  <si>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</si>
  <si>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</si>
  <si>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</si>
  <si>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</si>
  <si>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</si>
  <si>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</si>
  <si>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</si>
  <si>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</si>
  <si>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</si>
  <si>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</si>
  <si>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</si>
  <si>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</si>
  <si>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</si>
  <si>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</si>
  <si>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</si>
  <si>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</si>
  <si>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</si>
  <si>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</si>
  <si>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</si>
  <si>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</si>
  <si>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</si>
  <si>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</si>
  <si>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</si>
  <si>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</si>
  <si>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</si>
  <si>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</si>
  <si>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</si>
  <si>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</si>
  <si>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</si>
  <si>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</si>
  <si>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</si>
  <si>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</si>
  <si>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</si>
  <si>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</si>
  <si>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</si>
  <si>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</si>
  <si>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</si>
  <si>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</si>
  <si>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</si>
  <si>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</si>
  <si>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</si>
  <si>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</si>
  <si>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</si>
  <si>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</si>
  <si>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</si>
  <si>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</si>
  <si>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</si>
  <si>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</si>
  <si>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</si>
  <si>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</si>
  <si>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</si>
  <si>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</si>
  <si>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</si>
  <si>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</si>
  <si>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</si>
  <si>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</si>
  <si>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</si>
  <si>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</si>
  <si>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</si>
  <si>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</si>
  <si>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</si>
  <si>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</si>
  <si>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</si>
  <si>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</si>
  <si>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</si>
  <si>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</si>
  <si>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</si>
  <si>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</si>
  <si>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</si>
  <si>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</si>
  <si>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</si>
  <si>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</si>
  <si>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</si>
  <si>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</si>
  <si>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</si>
  <si>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</si>
  <si>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</si>
  <si>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</si>
  <si>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</si>
  <si>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</si>
  <si>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</si>
  <si>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</si>
  <si>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</si>
  <si>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</si>
  <si>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</si>
  <si>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</si>
  <si>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</si>
  <si>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</si>
  <si>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</si>
  <si>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</si>
  <si>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</si>
  <si>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</si>
  <si>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</si>
  <si>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</si>
  <si>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</si>
  <si>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</si>
  <si>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</si>
  <si>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</si>
  <si>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</si>
  <si>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</si>
  <si>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</si>
  <si>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</si>
  <si>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</si>
  <si>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</si>
  <si>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</si>
  <si>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</si>
  <si>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</si>
  <si>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</si>
  <si>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</si>
  <si>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</si>
  <si>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</si>
  <si>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</si>
  <si>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</si>
  <si>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</si>
  <si>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</si>
  <si>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</si>
  <si>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</si>
  <si>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</si>
  <si>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</si>
  <si>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</si>
  <si>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</si>
  <si>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</si>
  <si>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</si>
  <si>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</si>
  <si>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</si>
  <si>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</si>
  <si>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</si>
  <si>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</si>
  <si>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</si>
  <si>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</si>
  <si>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</si>
  <si>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</si>
  <si>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</si>
  <si>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</si>
  <si>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</si>
  <si>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</si>
  <si>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</si>
  <si>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</si>
  <si>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</si>
  <si>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</si>
  <si>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</si>
  <si>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</si>
  <si>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</si>
  <si>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</si>
  <si>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</si>
  <si>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</si>
  <si>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</si>
  <si>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</si>
  <si>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</si>
  <si>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</si>
  <si>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</si>
  <si>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</si>
  <si>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</si>
  <si>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</si>
  <si>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</si>
  <si>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</si>
  <si>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</si>
  <si>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</si>
  <si>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</si>
  <si>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</si>
  <si>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</si>
  <si>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</si>
  <si>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</si>
  <si>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</si>
  <si>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</si>
  <si>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</si>
  <si>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</si>
  <si>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</si>
  <si>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</si>
  <si>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</si>
  <si>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</si>
  <si>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</si>
  <si>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</si>
  <si>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</si>
  <si>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</si>
  <si>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</si>
  <si>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</si>
  <si>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</si>
  <si>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</si>
  <si>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</si>
  <si>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</si>
  <si>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</si>
  <si>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</si>
  <si>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</si>
  <si>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</si>
  <si>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</si>
  <si>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</si>
  <si>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</si>
  <si>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</si>
  <si>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</si>
  <si>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</si>
  <si>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</si>
  <si>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</si>
  <si>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</si>
  <si>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</si>
  <si>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</si>
  <si>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</si>
  <si>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</si>
  <si>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</si>
  <si>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</si>
  <si>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</si>
  <si>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</si>
  <si>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</si>
  <si>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</si>
  <si>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</si>
  <si>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</si>
  <si>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</si>
  <si>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</si>
  <si>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</si>
  <si>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</si>
  <si>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</si>
  <si>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</si>
  <si>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</si>
  <si>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</si>
  <si>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</si>
  <si>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</si>
  <si>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</si>
  <si>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</si>
  <si>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</si>
  <si>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</si>
  <si>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</si>
  <si>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</si>
  <si>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</si>
  <si>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</si>
  <si>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</si>
  <si>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</si>
  <si>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</si>
  <si>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</si>
  <si>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</si>
  <si>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</si>
  <si>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</si>
  <si>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</si>
  <si>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</si>
  <si>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</si>
  <si>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</si>
  <si>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</si>
  <si>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</si>
  <si>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</si>
  <si>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</si>
  <si>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</si>
  <si>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</si>
  <si>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</si>
  <si>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</si>
  <si>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</si>
  <si>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</si>
  <si>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</si>
  <si>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</si>
  <si>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</si>
  <si>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</si>
  <si>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</si>
  <si>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</si>
  <si>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</si>
  <si>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</si>
  <si>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</si>
  <si>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</si>
  <si>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</si>
  <si>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</si>
  <si>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</si>
  <si>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</si>
  <si>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</si>
  <si>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</si>
  <si>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</si>
  <si>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</si>
  <si>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</si>
  <si>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</si>
  <si>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</si>
  <si>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</si>
  <si>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</si>
  <si>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</si>
  <si>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</si>
  <si>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</si>
  <si>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</si>
  <si>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</si>
  <si>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</si>
  <si>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</si>
  <si>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</si>
  <si>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</si>
  <si>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</si>
  <si>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</si>
  <si>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</si>
  <si>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</si>
  <si>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</si>
  <si>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</si>
  <si>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</si>
  <si>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</si>
  <si>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</si>
  <si>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</si>
  <si>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</si>
  <si>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</si>
  <si>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</si>
  <si>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</si>
  <si>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</si>
  <si>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</si>
  <si>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</si>
  <si>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</si>
  <si>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</si>
  <si>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</si>
  <si>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</si>
  <si>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</si>
  <si>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</si>
  <si>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</si>
  <si>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</si>
  <si>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</si>
  <si>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</si>
  <si>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</si>
  <si>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</si>
  <si>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</si>
  <si>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</si>
  <si>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</si>
  <si>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</si>
  <si>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</si>
  <si>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</si>
  <si>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</si>
  <si>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</si>
  <si>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</si>
  <si>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</si>
  <si>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</si>
  <si>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</si>
  <si>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</si>
  <si>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</si>
  <si>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</si>
  <si>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</si>
  <si>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</si>
  <si>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</si>
  <si>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</si>
  <si>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</si>
  <si>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</si>
  <si>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</si>
  <si>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</si>
  <si>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</si>
  <si>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</si>
  <si>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</si>
  <si>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</si>
  <si>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</si>
  <si>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</si>
  <si>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</si>
  <si>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</si>
  <si>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</si>
  <si>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</si>
  <si>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</si>
  <si>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</si>
  <si>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</si>
  <si>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</si>
  <si>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</si>
  <si>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</si>
  <si>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</si>
  <si>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</si>
  <si>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</si>
  <si>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</si>
  <si>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</si>
  <si>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</si>
  <si>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</si>
  <si>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</si>
  <si>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</si>
  <si>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</si>
  <si>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</si>
  <si>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</si>
  <si>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</si>
  <si>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</si>
  <si>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</si>
  <si>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</si>
  <si>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</si>
  <si>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</si>
  <si>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</si>
  <si>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</si>
  <si>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</si>
  <si>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</si>
  <si>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</si>
  <si>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</si>
  <si>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</si>
  <si>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</si>
  <si>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</si>
  <si>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</si>
  <si>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</si>
  <si>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</si>
  <si>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</si>
  <si>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</si>
  <si>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</si>
  <si>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</si>
  <si>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</si>
  <si>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</si>
  <si>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</si>
  <si>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</si>
  <si>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</si>
  <si>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</si>
  <si>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</si>
  <si>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</si>
  <si>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</si>
  <si>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</si>
  <si>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</si>
  <si>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</si>
  <si>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</si>
  <si>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</si>
  <si>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</si>
  <si>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</si>
  <si>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</si>
  <si>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</si>
  <si>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</si>
  <si>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</si>
  <si>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</si>
  <si>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</si>
  <si>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</si>
  <si>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</si>
  <si>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</si>
  <si>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</si>
  <si>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</si>
  <si>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</si>
  <si>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</si>
  <si>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</si>
  <si>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</si>
  <si>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</si>
  <si>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</si>
  <si>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</si>
  <si>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</si>
  <si>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</si>
  <si>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</si>
  <si>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</si>
  <si>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</si>
  <si>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</si>
  <si>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</si>
  <si>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</si>
  <si>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</si>
  <si>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</si>
  <si>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</si>
  <si>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</si>
  <si>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</si>
  <si>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</si>
  <si>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</si>
  <si>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</si>
  <si>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</si>
  <si>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</si>
  <si>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</si>
  <si>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</si>
  <si>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</si>
  <si>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</si>
  <si>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</si>
  <si>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</si>
  <si>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</si>
  <si>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</si>
  <si>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</si>
  <si>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</si>
  <si>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</si>
  <si>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</si>
  <si>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</si>
  <si>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</si>
  <si>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</si>
  <si>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</si>
  <si>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</si>
  <si>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</si>
  <si>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</si>
  <si>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</si>
  <si>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</si>
  <si>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</si>
  <si>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</si>
  <si>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</si>
  <si>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</si>
  <si>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</si>
  <si>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</si>
  <si>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</si>
  <si>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</si>
  <si>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</si>
  <si>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</si>
  <si>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</si>
  <si>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</si>
  <si>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</si>
  <si>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</si>
  <si>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</si>
  <si>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</si>
  <si>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</si>
  <si>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</si>
  <si>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</si>
  <si>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</si>
  <si>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</si>
  <si>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</si>
  <si>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</si>
  <si>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</si>
  <si>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</si>
  <si>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</si>
  <si>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</si>
  <si>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</si>
  <si>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</si>
  <si>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</si>
  <si>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</si>
  <si>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</si>
  <si>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</si>
  <si>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</si>
  <si>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</si>
  <si>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</si>
  <si>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</si>
  <si>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</si>
  <si>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</si>
  <si>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</si>
  <si>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</si>
  <si>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</si>
  <si>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</si>
  <si>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</si>
  <si>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</si>
  <si>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</si>
  <si>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</si>
  <si>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</si>
  <si>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</si>
  <si>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</si>
  <si>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</si>
  <si>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</si>
  <si>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</si>
  <si>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</si>
  <si>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</si>
  <si>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</si>
  <si>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</si>
  <si>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</si>
  <si>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</si>
  <si>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</si>
  <si>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</si>
  <si>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</si>
  <si>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</si>
  <si>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</si>
  <si>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</si>
  <si>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</si>
  <si>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</si>
  <si>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</si>
  <si>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</si>
  <si>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</si>
  <si>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</si>
  <si>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</si>
  <si>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</si>
  <si>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</si>
  <si>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</si>
  <si>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</si>
  <si>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</si>
  <si>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</si>
  <si>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</si>
  <si>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</si>
  <si>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</si>
  <si>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</si>
  <si>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</si>
  <si>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</si>
  <si>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</si>
  <si>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</si>
  <si>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</si>
  <si>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</si>
  <si>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</si>
  <si>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</si>
  <si>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</si>
  <si>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</si>
  <si>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</si>
  <si>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</si>
  <si>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</si>
  <si>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</si>
  <si>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</si>
  <si>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</si>
  <si>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</si>
  <si>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</si>
  <si>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</si>
  <si>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</si>
  <si>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</si>
  <si>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</si>
  <si>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</si>
  <si>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</si>
  <si>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</si>
  <si>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</si>
  <si>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</si>
  <si>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</si>
  <si>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</si>
  <si>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</si>
  <si>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</si>
  <si>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</si>
  <si>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</si>
  <si>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</si>
  <si>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</si>
  <si>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</si>
  <si>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</si>
  <si>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</si>
  <si>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</si>
  <si>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</si>
  <si>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</si>
  <si>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</si>
  <si>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</si>
  <si>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</si>
  <si>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</si>
  <si>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</si>
  <si>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</si>
  <si>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</si>
  <si>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</si>
  <si>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</si>
  <si>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</si>
  <si>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</si>
  <si>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</si>
  <si>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</si>
  <si>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</si>
  <si>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</si>
  <si>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</si>
  <si>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</si>
  <si>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</si>
  <si>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</si>
  <si>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</si>
  <si>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</si>
  <si>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</si>
  <si>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</si>
  <si>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</si>
  <si>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</si>
  <si>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</si>
  <si>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</si>
  <si>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</si>
  <si>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</si>
  <si>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</si>
  <si>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</si>
  <si>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</si>
  <si>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</si>
  <si>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</si>
  <si>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</si>
  <si>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</si>
  <si>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</si>
  <si>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</si>
  <si>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</si>
  <si>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</si>
  <si>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</si>
  <si>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</si>
  <si>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</si>
  <si>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</si>
  <si>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</si>
  <si>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</si>
  <si>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</si>
  <si>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</si>
  <si>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</si>
  <si>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</si>
  <si>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</si>
  <si>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</si>
  <si>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</si>
  <si>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</si>
  <si>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</si>
  <si>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</si>
  <si>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</si>
  <si>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</si>
  <si>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</si>
  <si>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</si>
  <si>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</si>
  <si>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</si>
  <si>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</si>
  <si>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</si>
  <si>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</si>
  <si>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</si>
  <si>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</si>
  <si>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</si>
  <si>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</si>
  <si>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</si>
  <si>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</si>
  <si>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</si>
  <si>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</si>
  <si>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</si>
  <si>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</si>
  <si>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</si>
  <si>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</si>
  <si>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</si>
  <si>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</si>
  <si>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</si>
  <si>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</si>
  <si>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</si>
  <si>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</si>
  <si>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</si>
  <si>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</si>
  <si>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</si>
  <si>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</si>
  <si>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</si>
  <si>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</si>
  <si>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</si>
  <si>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</si>
  <si>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</si>
  <si>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</si>
  <si>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</si>
  <si>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</si>
  <si>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</si>
  <si>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</si>
  <si>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</si>
  <si>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</si>
  <si>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</si>
  <si>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</si>
  <si>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</si>
  <si>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</si>
  <si>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</si>
  <si>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</si>
  <si>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</si>
  <si>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</si>
  <si>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</si>
  <si>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</si>
  <si>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</si>
  <si>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</si>
  <si>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</si>
  <si>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</si>
  <si>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</si>
  <si>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</si>
  <si>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</si>
  <si>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</si>
  <si>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</si>
  <si>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</si>
  <si>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</si>
  <si>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</si>
  <si>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</si>
  <si>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</si>
  <si>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</si>
  <si>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</si>
  <si>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</si>
  <si>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</si>
  <si>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</si>
  <si>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</si>
  <si>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</si>
  <si>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</si>
  <si>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</si>
  <si>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</si>
  <si>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</si>
  <si>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</si>
  <si>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</si>
  <si>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</si>
  <si>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</si>
  <si>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</si>
  <si>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</si>
  <si>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</si>
  <si>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</si>
  <si>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</si>
  <si>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</si>
  <si>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</si>
  <si>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</si>
  <si>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</si>
  <si>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</si>
  <si>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</si>
  <si>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</si>
  <si>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</si>
  <si>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</si>
  <si>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</si>
  <si>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</si>
  <si>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</si>
  <si>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</si>
  <si>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</si>
  <si>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</si>
  <si>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</si>
  <si>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</si>
  <si>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</si>
  <si>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</si>
  <si>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</si>
  <si>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</si>
  <si>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</si>
  <si>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</si>
  <si>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</si>
  <si>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</si>
  <si>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</si>
  <si>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</si>
  <si>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</si>
  <si>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</si>
  <si>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</si>
  <si>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</si>
  <si>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</si>
  <si>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</si>
  <si>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</si>
  <si>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</si>
  <si>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</si>
  <si>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</si>
  <si>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</si>
  <si>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</si>
  <si>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</si>
  <si>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</si>
  <si>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</si>
  <si>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</si>
  <si>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</si>
  <si>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</si>
  <si>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</si>
  <si>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</si>
  <si>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</si>
  <si>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</si>
  <si>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</si>
  <si>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</si>
  <si>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</si>
  <si>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</si>
  <si>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</si>
  <si>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</si>
  <si>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</si>
  <si>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</si>
  <si>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</si>
  <si>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</si>
  <si>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</si>
  <si>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</si>
  <si>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</si>
  <si>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</si>
  <si>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</si>
  <si>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</si>
  <si>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</si>
  <si>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</si>
  <si>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</si>
  <si>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</si>
  <si>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</si>
  <si>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</si>
  <si>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</si>
  <si>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</si>
  <si>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</si>
  <si>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</si>
  <si>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</si>
  <si>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</si>
  <si>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</si>
  <si>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</si>
  <si>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</si>
  <si>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</si>
  <si>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</si>
  <si>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</si>
  <si>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</si>
  <si>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</si>
  <si>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</si>
  <si>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</si>
  <si>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</si>
  <si>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</si>
  <si>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</si>
  <si>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</si>
  <si>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</si>
  <si>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</si>
  <si>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</si>
  <si>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</si>
  <si>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</si>
  <si>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</si>
  <si>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</si>
  <si>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</si>
  <si>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</si>
  <si>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</si>
  <si>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</si>
  <si>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</si>
  <si>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</si>
  <si>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</si>
  <si>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</si>
  <si>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</si>
  <si>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</si>
  <si>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</si>
  <si>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</si>
  <si>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</si>
  <si>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</si>
  <si>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</si>
  <si>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</si>
  <si>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</si>
  <si>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</si>
  <si>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</si>
  <si>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</si>
  <si>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</si>
  <si>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</si>
  <si>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</si>
  <si>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</si>
  <si>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</si>
  <si>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</si>
  <si>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</si>
  <si>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</si>
  <si>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</si>
  <si>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</si>
  <si>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</si>
  <si>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</si>
  <si>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</si>
  <si>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</si>
  <si>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</si>
  <si>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</si>
  <si>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</si>
  <si>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</si>
  <si>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</si>
  <si>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</si>
  <si>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</si>
  <si>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</si>
  <si>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</si>
  <si>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</si>
  <si>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</si>
  <si>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</si>
  <si>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</si>
  <si>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</si>
  <si>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</si>
  <si>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</si>
  <si>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</si>
  <si>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</si>
  <si>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</si>
  <si>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</si>
  <si>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</si>
  <si>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</si>
  <si>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</si>
  <si>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</si>
  <si>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</si>
  <si>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</si>
  <si>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</si>
  <si>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</si>
  <si>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</si>
  <si>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</si>
  <si>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</si>
  <si>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</si>
  <si>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</si>
  <si>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</si>
  <si>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</si>
  <si>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</si>
  <si>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</si>
  <si>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</si>
  <si>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</si>
  <si>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</si>
  <si>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</si>
  <si>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</si>
  <si>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</si>
  <si>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</si>
  <si>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</si>
  <si>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</si>
  <si>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</si>
  <si>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</si>
  <si>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</si>
  <si>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</si>
  <si>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</si>
  <si>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</si>
  <si>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</si>
  <si>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</si>
  <si>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</si>
  <si>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</si>
  <si>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</si>
  <si>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</si>
  <si>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</si>
  <si>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</si>
  <si>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</si>
  <si>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</si>
  <si>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</si>
  <si>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</si>
  <si>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</si>
  <si>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</si>
  <si>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</si>
  <si>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</si>
  <si>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</si>
  <si>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</si>
  <si>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</si>
  <si>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</si>
  <si>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</si>
  <si>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</si>
  <si>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</si>
  <si>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</si>
  <si>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</si>
  <si>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</si>
  <si>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</si>
  <si>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</si>
  <si>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</si>
  <si>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</si>
  <si>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</si>
  <si>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</si>
  <si>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</si>
  <si>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</si>
  <si>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</si>
  <si>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</si>
  <si>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</si>
  <si>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</si>
  <si>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</si>
  <si>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</si>
  <si>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</si>
  <si>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</si>
  <si>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</si>
  <si>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</si>
  <si>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</si>
  <si>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</si>
  <si>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</si>
  <si>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</si>
  <si>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</si>
  <si>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</si>
  <si>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</si>
  <si>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</si>
  <si>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</si>
  <si>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</si>
  <si>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</si>
  <si>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</si>
  <si>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</si>
  <si>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</si>
  <si>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</si>
  <si>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</si>
  <si>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</si>
  <si>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</si>
  <si>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</si>
  <si>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</si>
  <si>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</si>
  <si>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</si>
  <si>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</si>
  <si>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</si>
  <si>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</si>
  <si>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</si>
  <si>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</si>
  <si>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</si>
  <si>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</si>
  <si>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</si>
  <si>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</si>
  <si>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</si>
  <si>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</si>
  <si>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</si>
  <si>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</si>
  <si>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</si>
  <si>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</si>
  <si>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</si>
  <si>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</si>
  <si>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</si>
  <si>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</si>
  <si>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</si>
  <si>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</si>
  <si>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</si>
  <si>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</si>
  <si>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</si>
  <si>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</si>
  <si>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</si>
  <si>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</si>
  <si>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</si>
  <si>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</si>
  <si>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</si>
  <si>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</si>
  <si>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</si>
  <si>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</si>
  <si>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</si>
  <si>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</si>
  <si>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</si>
  <si>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</si>
  <si>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</si>
  <si>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</si>
  <si>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</si>
  <si>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</si>
  <si>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</si>
  <si>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</si>
  <si>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</si>
  <si>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</si>
  <si>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</si>
  <si>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</si>
  <si>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</si>
  <si>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</si>
  <si>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</si>
  <si>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</si>
  <si>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</si>
  <si>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</si>
  <si>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</si>
  <si>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</si>
  <si>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</si>
  <si>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</si>
  <si>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</si>
  <si>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</si>
  <si>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</si>
  <si>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</si>
  <si>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</si>
  <si>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</si>
  <si>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</si>
  <si>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</si>
  <si>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</si>
  <si>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</si>
  <si>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</si>
  <si>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</si>
  <si>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</si>
  <si>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</si>
  <si>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</si>
  <si>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</si>
  <si>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</si>
  <si>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</si>
  <si>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</si>
  <si>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</si>
  <si>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</si>
  <si>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</si>
  <si>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</si>
  <si>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</si>
  <si>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</si>
  <si>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</si>
  <si>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</si>
  <si>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</si>
  <si>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</si>
  <si>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</si>
  <si>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</si>
  <si>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</si>
  <si>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</si>
  <si>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</si>
  <si>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</si>
  <si>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</si>
  <si>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</si>
  <si>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</si>
  <si>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</si>
  <si>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</si>
  <si>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</si>
  <si>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</si>
  <si>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</si>
  <si>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</si>
  <si>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</si>
  <si>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</si>
  <si>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</si>
  <si>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</si>
  <si>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</si>
  <si>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</si>
  <si>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</si>
  <si>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</si>
  <si>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</si>
  <si>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</si>
  <si>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</si>
  <si>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</si>
  <si>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</si>
  <si>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</si>
  <si>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</si>
  <si>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</si>
  <si>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</si>
  <si>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</si>
  <si>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</si>
  <si>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</si>
  <si>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</si>
  <si>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</si>
  <si>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</si>
  <si>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</si>
  <si>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</si>
  <si>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</si>
  <si>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</si>
  <si>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</si>
  <si>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</si>
  <si>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</si>
  <si>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</si>
  <si>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</si>
  <si>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</si>
  <si>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</si>
  <si>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</si>
  <si>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</si>
  <si>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</si>
  <si>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</si>
  <si>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</si>
  <si>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</si>
  <si>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</si>
  <si>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</si>
  <si>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</si>
  <si>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</si>
  <si>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</si>
  <si>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</si>
  <si>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</si>
  <si>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</si>
  <si>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</si>
  <si>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</si>
  <si>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</si>
  <si>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</si>
  <si>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</si>
  <si>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</si>
  <si>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</si>
  <si>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</si>
  <si>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</si>
  <si>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</si>
  <si>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</si>
  <si>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</si>
  <si>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</si>
  <si>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</si>
  <si>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</si>
  <si>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</si>
  <si>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</si>
  <si>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</si>
  <si>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</si>
  <si>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</si>
  <si>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</si>
  <si>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</si>
  <si>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</si>
  <si>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</si>
  <si>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</si>
  <si>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</si>
  <si>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</si>
  <si>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</si>
  <si>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</si>
  <si>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</si>
  <si>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</si>
  <si>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</si>
  <si>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</si>
  <si>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</si>
  <si>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</si>
  <si>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</si>
  <si>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</si>
  <si>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</si>
  <si>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</si>
  <si>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</si>
  <si>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</si>
  <si>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</si>
  <si>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</si>
  <si>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</si>
  <si>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</si>
  <si>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</si>
  <si>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</si>
  <si>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</si>
  <si>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</si>
  <si>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</si>
  <si>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</si>
  <si>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</si>
  <si>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</si>
  <si>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</si>
  <si>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</si>
  <si>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</si>
  <si>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</si>
  <si>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</si>
  <si>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</si>
  <si>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</si>
  <si>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</si>
  <si>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</si>
  <si>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</si>
  <si>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</si>
  <si>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</si>
  <si>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</si>
  <si>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</si>
  <si>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</si>
  <si>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</si>
  <si>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</si>
  <si>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</si>
  <si>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</si>
  <si>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</si>
  <si>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</si>
  <si>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</si>
  <si>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</si>
  <si>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</si>
  <si>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</si>
  <si>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</si>
  <si>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</si>
  <si>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</si>
  <si>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</si>
  <si>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</si>
  <si>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</si>
  <si>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</si>
  <si>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</si>
  <si>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</si>
  <si>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</si>
  <si>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</si>
  <si>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</si>
  <si>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</si>
  <si>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</si>
  <si>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</si>
  <si>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</si>
  <si>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</si>
  <si>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</si>
  <si>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</si>
  <si>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</si>
  <si>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</si>
  <si>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</si>
  <si>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</si>
  <si>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</si>
  <si>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</si>
  <si>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</si>
  <si>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</si>
  <si>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</si>
  <si>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</si>
  <si>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</si>
  <si>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</si>
  <si>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</si>
  <si>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</si>
  <si>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</si>
  <si>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</si>
  <si>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</si>
  <si>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</si>
  <si>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</si>
  <si>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</si>
  <si>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</si>
  <si>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</si>
  <si>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</si>
  <si>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</si>
  <si>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</si>
  <si>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</si>
  <si>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</si>
  <si>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</si>
  <si>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</si>
  <si>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</si>
  <si>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</si>
  <si>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</si>
  <si>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</si>
  <si>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</si>
  <si>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</si>
  <si>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</si>
  <si>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</si>
  <si>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</si>
  <si>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</si>
  <si>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</si>
  <si>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</si>
  <si>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</si>
  <si>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</si>
  <si>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</si>
  <si>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</si>
  <si>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</si>
  <si>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</si>
  <si>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</si>
  <si>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</si>
  <si>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</si>
  <si>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</si>
  <si>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</si>
  <si>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</si>
  <si>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</si>
  <si>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</si>
  <si>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</si>
  <si>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</si>
  <si>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</si>
  <si>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</si>
  <si>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</si>
  <si>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</si>
  <si>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</si>
  <si>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</si>
  <si>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</si>
  <si>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</si>
  <si>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</si>
  <si>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</si>
  <si>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</si>
  <si>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</si>
  <si>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</si>
  <si>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</si>
  <si>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</si>
  <si>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</si>
  <si>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</si>
  <si>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</si>
  <si>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</si>
  <si>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</si>
  <si>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</si>
  <si>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</si>
  <si>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</si>
  <si>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</si>
  <si>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</si>
  <si>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</si>
  <si>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</si>
  <si>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</si>
  <si>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</si>
  <si>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</si>
  <si>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</si>
  <si>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</si>
  <si>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</si>
  <si>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</si>
  <si>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</si>
  <si>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</si>
  <si>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</si>
  <si>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</si>
  <si>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</si>
  <si>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</si>
  <si>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</si>
  <si>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</si>
  <si>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</si>
  <si>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</si>
  <si>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</si>
  <si>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</si>
  <si>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</si>
  <si>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</si>
  <si>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</si>
  <si>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</si>
  <si>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</si>
  <si>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</si>
  <si>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</si>
  <si>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</si>
  <si>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</si>
  <si>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</si>
  <si>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</si>
  <si>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</si>
  <si>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</si>
  <si>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</si>
  <si>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</si>
  <si>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</si>
  <si>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</si>
  <si>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</si>
  <si>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</si>
  <si>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</si>
  <si>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</si>
  <si>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</si>
  <si>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</si>
  <si>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</si>
  <si>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</si>
  <si>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</si>
  <si>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</si>
  <si>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</si>
  <si>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</si>
  <si>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</si>
  <si>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</si>
  <si>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</si>
  <si>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</si>
  <si>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</si>
  <si>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</si>
  <si>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</si>
  <si>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</si>
  <si>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</si>
  <si>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</si>
  <si>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</si>
  <si>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</si>
  <si>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</si>
  <si>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</si>
  <si>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</si>
  <si>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</si>
  <si>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</si>
  <si>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</si>
  <si>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</si>
  <si>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</si>
  <si>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</si>
  <si>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</si>
  <si>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</si>
  <si>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</si>
  <si>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</si>
  <si>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</si>
  <si>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</si>
  <si>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</si>
  <si>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</si>
  <si>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</si>
  <si>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</si>
  <si>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</si>
  <si>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</si>
  <si>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</si>
  <si>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</si>
  <si>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</si>
  <si>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</si>
  <si>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</si>
  <si>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</si>
  <si>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</si>
  <si>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</si>
  <si>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</si>
  <si>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</si>
  <si>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</si>
  <si>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</si>
  <si>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</si>
  <si>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</si>
  <si>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</si>
  <si>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</si>
  <si>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</si>
  <si>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</si>
  <si>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</si>
  <si>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</si>
  <si>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</si>
  <si>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</si>
  <si>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</si>
  <si>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</si>
  <si>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</si>
  <si>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</si>
  <si>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</si>
  <si>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</si>
  <si>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</si>
  <si>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</si>
  <si>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</si>
  <si>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</si>
  <si>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</si>
  <si>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</si>
  <si>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</si>
  <si>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</si>
  <si>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</si>
  <si>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</si>
  <si>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</si>
  <si>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</si>
  <si>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</si>
  <si>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</si>
  <si>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</si>
  <si>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</si>
  <si>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</si>
  <si>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</si>
  <si>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</si>
  <si>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</si>
  <si>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</si>
  <si>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</si>
  <si>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</si>
  <si>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</si>
  <si>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</si>
  <si>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</si>
  <si>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</si>
  <si>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</si>
  <si>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</si>
  <si>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</si>
  <si>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</si>
  <si>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</si>
  <si>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</si>
  <si>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</si>
  <si>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</si>
  <si>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</si>
  <si>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</si>
  <si>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</si>
  <si>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</si>
  <si>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</si>
  <si>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</si>
  <si>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</si>
  <si>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</si>
  <si>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</si>
  <si>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</si>
  <si>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</si>
  <si>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</si>
  <si>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</si>
  <si>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</si>
  <si>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</si>
  <si>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</si>
  <si>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</si>
  <si>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</si>
  <si>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</si>
  <si>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</si>
  <si>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</si>
  <si>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</si>
  <si>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</si>
  <si>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</si>
  <si>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</si>
  <si>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</si>
  <si>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</si>
  <si>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</si>
  <si>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</si>
  <si>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</si>
  <si>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</si>
  <si>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</si>
  <si>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</si>
  <si>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</si>
  <si>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</si>
  <si>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</si>
  <si>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</si>
  <si>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</si>
  <si>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</si>
  <si>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</si>
  <si>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</si>
  <si>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</si>
  <si>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</si>
  <si>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</si>
  <si>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</si>
  <si>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</si>
  <si>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</si>
  <si>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</si>
  <si>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</si>
  <si>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</si>
  <si>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</si>
  <si>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</si>
  <si>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</si>
  <si>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</si>
  <si>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</si>
  <si>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</si>
  <si>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</si>
  <si>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</si>
  <si>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</si>
  <si>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</si>
  <si>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</si>
  <si>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</si>
  <si>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</si>
  <si>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</si>
  <si>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</si>
  <si>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</si>
  <si>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</si>
  <si>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</si>
  <si>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</si>
  <si>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</si>
  <si>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</si>
  <si>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</si>
  <si>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</si>
  <si>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</si>
  <si>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</si>
  <si>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</si>
  <si>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</si>
  <si>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</si>
  <si>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</si>
  <si>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</si>
  <si>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</si>
  <si>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</si>
  <si>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</si>
  <si>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</si>
  <si>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</si>
  <si>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</si>
  <si>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</si>
  <si>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</si>
  <si>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</si>
  <si>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</si>
  <si>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</si>
  <si>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</si>
  <si>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</si>
  <si>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</si>
  <si>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</si>
  <si>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</si>
  <si>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</si>
  <si>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</si>
  <si>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</si>
  <si>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</si>
  <si>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</si>
  <si>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</si>
  <si>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</si>
  <si>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</si>
  <si>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</si>
  <si>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</si>
  <si>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</si>
  <si>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</si>
  <si>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</si>
  <si>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</si>
  <si>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</si>
  <si>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</si>
  <si>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</si>
  <si>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</si>
  <si>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</si>
  <si>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</si>
  <si>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</si>
  <si>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</si>
  <si>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</si>
  <si>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</si>
  <si>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</si>
  <si>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</si>
  <si>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</si>
  <si>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</si>
  <si>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</si>
  <si>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</si>
  <si>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</si>
  <si>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</si>
  <si>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</si>
  <si>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</si>
  <si>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</si>
  <si>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</si>
  <si>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</si>
  <si>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</si>
  <si>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</si>
  <si>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</si>
  <si>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</si>
  <si>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</si>
  <si>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</si>
  <si>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</si>
  <si>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</si>
  <si>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</si>
  <si>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</si>
  <si>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</si>
  <si>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</si>
  <si>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</si>
  <si>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</si>
  <si>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</si>
  <si>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</si>
  <si>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</si>
  <si>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</si>
  <si>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</si>
  <si>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</si>
  <si>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</si>
  <si>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</si>
  <si>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</si>
  <si>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</si>
  <si>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</si>
  <si>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</si>
  <si>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</si>
  <si>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</si>
  <si>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</si>
  <si>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</si>
  <si>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</si>
  <si>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</si>
  <si>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</si>
  <si>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</si>
  <si>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</si>
  <si>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</si>
  <si>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</si>
  <si>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</si>
  <si>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</si>
  <si>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</si>
  <si>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</si>
  <si>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</si>
  <si>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</si>
  <si>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</si>
  <si>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</si>
  <si>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</si>
  <si>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</si>
  <si>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</si>
  <si>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</si>
  <si>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</si>
  <si>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</si>
  <si>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</si>
  <si>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</si>
  <si>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</si>
  <si>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</si>
  <si>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</si>
  <si>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</si>
  <si>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</si>
  <si>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</si>
  <si>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</si>
  <si>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</si>
  <si>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</si>
  <si>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</si>
  <si>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</si>
  <si>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</si>
  <si>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</si>
  <si>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</si>
  <si>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</si>
  <si>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</si>
  <si>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</si>
  <si>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</si>
  <si>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</si>
  <si>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</si>
  <si>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</si>
  <si>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</si>
  <si>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</si>
  <si>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</si>
  <si>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</si>
  <si>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</si>
  <si>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</si>
  <si>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</si>
  <si>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</si>
  <si>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</si>
  <si>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</si>
  <si>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</si>
  <si>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</si>
  <si>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</si>
  <si>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</si>
  <si>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</si>
  <si>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</si>
  <si>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</si>
  <si>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</si>
  <si>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</si>
  <si>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</si>
  <si>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</si>
  <si>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</si>
  <si>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</si>
  <si>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</si>
  <si>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</si>
  <si>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</si>
  <si>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</si>
  <si>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</si>
  <si>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</si>
  <si>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</si>
  <si>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</si>
  <si>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</si>
  <si>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</si>
  <si>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</si>
  <si>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</si>
  <si>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</si>
  <si>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</si>
  <si>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</si>
  <si>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</si>
  <si>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</si>
  <si>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</si>
  <si>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</si>
  <si>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</si>
  <si>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</si>
  <si>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</si>
  <si>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</si>
  <si>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</si>
  <si>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</si>
  <si>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</si>
  <si>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</si>
  <si>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</si>
  <si>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</si>
  <si>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</si>
  <si>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</si>
  <si>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</si>
  <si>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</si>
  <si>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</si>
  <si>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</si>
  <si>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</si>
  <si>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</si>
  <si>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</si>
  <si>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</si>
  <si>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</si>
  <si>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</si>
  <si>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</si>
  <si>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</si>
  <si>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</si>
  <si>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</si>
  <si>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</si>
  <si>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</si>
  <si>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</si>
  <si>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</si>
  <si>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</si>
  <si>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</si>
  <si>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</si>
  <si>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</si>
  <si>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</si>
  <si>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</si>
  <si>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</si>
  <si>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</si>
  <si>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</si>
  <si>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</si>
  <si>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</si>
  <si>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</si>
  <si>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</si>
  <si>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</si>
  <si>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</si>
  <si>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</si>
  <si>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</si>
  <si>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</si>
  <si>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</si>
  <si>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</si>
  <si>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</si>
  <si>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</si>
  <si>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</si>
  <si>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</si>
  <si>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</si>
  <si>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</si>
  <si>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</si>
  <si>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</si>
  <si>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</si>
  <si>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</si>
  <si>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</si>
  <si>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</si>
  <si>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</si>
  <si>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</si>
  <si>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</si>
  <si>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</si>
  <si>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</si>
  <si>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</si>
  <si>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</si>
  <si>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</si>
  <si>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</si>
  <si>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</si>
  <si>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</si>
  <si>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</si>
  <si>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</si>
  <si>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</si>
  <si>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</si>
  <si>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</si>
  <si>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</si>
  <si>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</si>
  <si>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</si>
  <si>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</si>
  <si>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</si>
  <si>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</si>
  <si>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</si>
  <si>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</si>
  <si>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</si>
  <si>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</si>
  <si>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</si>
  <si>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</si>
  <si>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</si>
  <si>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</si>
  <si>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</si>
  <si>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</si>
  <si>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</si>
  <si>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</si>
  <si>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</si>
  <si>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</si>
  <si>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</si>
  <si>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</si>
  <si>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</si>
  <si>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</si>
  <si>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</si>
  <si>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</si>
  <si>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</si>
  <si>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</si>
  <si>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</si>
  <si>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</si>
  <si>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</si>
  <si>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</si>
  <si>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</si>
  <si>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</si>
  <si>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</si>
  <si>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</si>
  <si>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</si>
  <si>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</si>
  <si>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</si>
  <si>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</si>
  <si>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</si>
  <si>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</si>
  <si>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</si>
  <si>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</si>
  <si>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</si>
  <si>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</si>
  <si>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</si>
  <si>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</si>
  <si>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</si>
  <si>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</si>
  <si>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</si>
  <si>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</si>
  <si>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</si>
  <si>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</si>
  <si>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</si>
  <si>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</si>
  <si>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</si>
  <si>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</si>
  <si>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</si>
  <si>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</si>
  <si>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</si>
  <si>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</si>
  <si>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</si>
  <si>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</si>
  <si>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</si>
  <si>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</si>
  <si>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</si>
  <si>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</si>
  <si>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</si>
  <si>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</si>
  <si>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</si>
  <si>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</si>
  <si>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</si>
  <si>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</si>
  <si>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</si>
  <si>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</si>
  <si>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</si>
  <si>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</si>
  <si>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</si>
  <si>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</si>
  <si>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</si>
  <si>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</si>
  <si>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</si>
  <si>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</si>
  <si>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</si>
  <si>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</si>
  <si>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</si>
  <si>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</si>
  <si>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</si>
  <si>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</si>
  <si>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</si>
  <si>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</si>
  <si>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</si>
  <si>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</si>
  <si>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</si>
  <si>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</si>
  <si>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</si>
  <si>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</si>
  <si>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</si>
  <si>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</si>
  <si>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</si>
  <si>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</si>
  <si>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</si>
  <si>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</si>
  <si>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</si>
  <si>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</si>
  <si>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</si>
  <si>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</si>
  <si>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</si>
  <si>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</si>
  <si>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</si>
  <si>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</si>
  <si>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</si>
  <si>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</si>
  <si>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</si>
  <si>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</si>
  <si>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</si>
  <si>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</si>
  <si>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</si>
  <si>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</si>
  <si>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</si>
  <si>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</si>
  <si>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</si>
  <si>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</si>
  <si>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</si>
  <si>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</si>
  <si>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</si>
  <si>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</si>
  <si>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</si>
  <si>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</si>
  <si>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</si>
  <si>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</si>
  <si>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</si>
  <si>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</si>
  <si>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</si>
  <si>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</si>
  <si>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</si>
  <si>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</si>
  <si>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</si>
  <si>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</si>
  <si>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</si>
  <si>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</si>
  <si>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</si>
  <si>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</si>
  <si>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</si>
  <si>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</si>
  <si>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</si>
  <si>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</si>
  <si>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</si>
  <si>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</si>
  <si>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</si>
  <si>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</si>
  <si>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</si>
  <si>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</si>
  <si>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</si>
  <si>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</si>
  <si>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</si>
  <si>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</si>
  <si>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</si>
  <si>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</si>
  <si>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</si>
  <si>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</si>
  <si>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</si>
  <si>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</si>
  <si>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</si>
  <si>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</si>
  <si>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</si>
  <si>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</si>
  <si>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</si>
  <si>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</si>
  <si>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</si>
  <si>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</si>
  <si>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</si>
  <si>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</si>
  <si>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</si>
  <si>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</si>
  <si>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</si>
  <si>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</si>
  <si>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</si>
  <si>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</si>
  <si>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</si>
  <si>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</si>
  <si>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</si>
  <si>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</si>
  <si>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</si>
  <si>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</si>
  <si>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</si>
  <si>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</si>
  <si>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</si>
  <si>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</si>
  <si>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</si>
  <si>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</si>
  <si>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</si>
  <si>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</si>
  <si>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</si>
  <si>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</si>
  <si>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</si>
  <si>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</si>
  <si>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</si>
  <si>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</si>
  <si>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</si>
  <si>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</si>
  <si>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</si>
  <si>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</si>
  <si>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</si>
  <si>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</si>
  <si>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</si>
  <si>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</si>
  <si>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</si>
  <si>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</si>
  <si>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</si>
  <si>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</si>
  <si>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</si>
  <si>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</si>
  <si>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</si>
  <si>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</si>
  <si>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</si>
  <si>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</si>
  <si>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</si>
  <si>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</si>
  <si>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</si>
  <si>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</si>
  <si>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</si>
  <si>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</si>
  <si>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</si>
  <si>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</si>
  <si>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</si>
  <si>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</si>
  <si>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</si>
  <si>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</si>
  <si>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</si>
  <si>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</si>
  <si>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</si>
  <si>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</si>
  <si>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</si>
  <si>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</si>
  <si>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</si>
  <si>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</si>
  <si>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</si>
  <si>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</si>
  <si>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</si>
  <si>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</si>
  <si>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</si>
  <si>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</si>
  <si>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</si>
  <si>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</si>
  <si>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</si>
  <si>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</si>
  <si>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</si>
  <si>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</si>
  <si>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</si>
  <si>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</si>
  <si>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</si>
  <si>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</si>
  <si>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</si>
  <si>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</si>
  <si>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</si>
  <si>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</si>
  <si>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</si>
  <si>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</si>
  <si>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</si>
  <si>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</si>
  <si>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</si>
  <si>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</si>
  <si>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</si>
  <si>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</si>
  <si>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</si>
  <si>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</si>
  <si>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</si>
  <si>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</si>
  <si>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</si>
  <si>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</si>
  <si>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</si>
  <si>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</si>
  <si>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</si>
  <si>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</si>
  <si>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</si>
  <si>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</si>
  <si>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</si>
  <si>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</si>
  <si>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</si>
  <si>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</si>
  <si>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</si>
  <si>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</si>
  <si>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</si>
  <si>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</si>
  <si>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</si>
  <si>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</si>
  <si>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</si>
  <si>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</si>
  <si>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</si>
  <si>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</si>
  <si>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</si>
  <si>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</si>
  <si>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</si>
  <si>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</si>
  <si>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</si>
  <si>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</si>
  <si>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</si>
  <si>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</si>
  <si>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</si>
  <si>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</si>
  <si>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</si>
  <si>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</si>
  <si>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</si>
  <si>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</si>
  <si>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</si>
  <si>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</si>
  <si>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</si>
  <si>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</si>
  <si>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</si>
  <si>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</si>
  <si>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</si>
  <si>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</si>
  <si>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</si>
  <si>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</si>
  <si>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</si>
  <si>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</si>
  <si>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</si>
  <si>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</si>
  <si>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</si>
  <si>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</si>
  <si>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</si>
  <si>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</si>
  <si>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</si>
  <si>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</si>
  <si>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</si>
  <si>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</si>
  <si>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</si>
  <si>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</si>
  <si>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</si>
  <si>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</si>
  <si>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</si>
  <si>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</si>
  <si>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</si>
  <si>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</si>
  <si>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</si>
  <si>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</si>
  <si>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</si>
  <si>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</si>
  <si>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</si>
  <si>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</si>
  <si>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</si>
  <si>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</si>
  <si>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</si>
  <si>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</si>
  <si>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</si>
  <si>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</si>
  <si>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</si>
  <si>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</si>
  <si>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</si>
  <si>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</si>
  <si>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</si>
  <si>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</si>
  <si>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</si>
  <si>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</si>
  <si>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</si>
  <si>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</si>
  <si>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</si>
  <si>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</si>
  <si>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</si>
  <si>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</si>
  <si>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</si>
  <si>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</si>
  <si>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</si>
  <si>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</si>
  <si>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</si>
  <si>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</si>
  <si>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</si>
  <si>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</si>
  <si>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</si>
  <si>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</si>
  <si>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</si>
  <si>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</si>
  <si>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</si>
  <si>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</si>
  <si>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</si>
  <si>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</si>
  <si>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</si>
  <si>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</si>
  <si>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</si>
  <si>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</si>
  <si>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</si>
  <si>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</si>
  <si>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</si>
  <si>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</si>
  <si>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</si>
  <si>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</si>
  <si>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</si>
  <si>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</si>
  <si>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</si>
  <si>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</si>
  <si>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</si>
  <si>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</si>
  <si>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</si>
  <si>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</si>
  <si>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</si>
  <si>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</si>
  <si>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</si>
  <si>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</si>
  <si>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</si>
  <si>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</si>
  <si>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</si>
  <si>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</si>
  <si>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</si>
  <si>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</si>
  <si>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</si>
  <si>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</si>
  <si>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</si>
  <si>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</si>
  <si>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</si>
  <si>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</si>
  <si>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</si>
  <si>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</si>
  <si>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</si>
  <si>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</si>
  <si>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</si>
  <si>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</si>
  <si>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</si>
  <si>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</si>
  <si>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</si>
  <si>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</si>
  <si>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</si>
  <si>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</si>
  <si>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</si>
  <si>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</si>
  <si>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</si>
  <si>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</si>
  <si>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</si>
  <si>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</si>
  <si>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</si>
  <si>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</si>
  <si>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</si>
  <si>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</si>
  <si>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</si>
  <si>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</si>
  <si>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</si>
  <si>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</si>
  <si>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</si>
  <si>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</si>
  <si>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</si>
  <si>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</si>
  <si>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</si>
  <si>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</si>
  <si>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</si>
  <si>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</si>
  <si>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</si>
  <si>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</si>
  <si>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</si>
  <si>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</si>
  <si>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</si>
  <si>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</si>
  <si>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</si>
  <si>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</si>
  <si>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</si>
  <si>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</si>
  <si>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</si>
  <si>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</si>
  <si>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</si>
  <si>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</si>
  <si>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</si>
  <si>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</si>
  <si>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</si>
  <si>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</si>
  <si>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</si>
  <si>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</si>
  <si>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</si>
  <si>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</si>
  <si>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</si>
  <si>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</si>
  <si>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</si>
  <si>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</si>
  <si>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</si>
  <si>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</si>
  <si>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</si>
  <si>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</si>
  <si>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</si>
  <si>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</si>
  <si>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</si>
  <si>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</si>
  <si>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</si>
  <si>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</si>
  <si>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</si>
  <si>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</si>
  <si>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</si>
  <si>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</si>
  <si>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</si>
  <si>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</si>
  <si>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</si>
  <si>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</si>
  <si>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</si>
  <si>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</si>
  <si>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</si>
  <si>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</si>
  <si>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</si>
  <si>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</si>
  <si>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</si>
  <si>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</si>
  <si>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</si>
  <si>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</si>
  <si>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</si>
  <si>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</si>
  <si>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</si>
  <si>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</si>
  <si>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</si>
  <si>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</si>
  <si>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</si>
  <si>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</si>
  <si>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</si>
  <si>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</si>
  <si>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</si>
  <si>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</si>
  <si>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</si>
  <si>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</si>
  <si>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</si>
  <si>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</si>
  <si>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</si>
  <si>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</si>
  <si>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</si>
  <si>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</si>
  <si>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</si>
  <si>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</si>
  <si>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</si>
  <si>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</si>
  <si>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</si>
  <si>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</si>
  <si>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</si>
  <si>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</si>
  <si>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</si>
  <si>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</si>
  <si>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</si>
  <si>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</si>
  <si>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</si>
  <si>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</si>
  <si>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</si>
  <si>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</si>
  <si>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</si>
  <si>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</si>
  <si>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</si>
  <si>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</si>
  <si>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</si>
  <si>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</si>
  <si>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</si>
  <si>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</si>
  <si>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</si>
  <si>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</si>
  <si>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</si>
  <si>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</si>
  <si>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</si>
  <si>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</si>
  <si>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</si>
  <si>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</si>
  <si>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</si>
  <si>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</si>
  <si>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</si>
  <si>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</si>
  <si>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</si>
  <si>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</si>
  <si>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</si>
  <si>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</si>
  <si>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</si>
  <si>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</si>
  <si>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</si>
  <si>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</si>
  <si>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</si>
  <si>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</si>
  <si>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</si>
  <si>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</si>
  <si>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</si>
  <si>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</si>
  <si>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</si>
  <si>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</si>
  <si>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</si>
  <si>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</si>
  <si>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</si>
  <si>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</si>
  <si>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</si>
  <si>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</si>
  <si>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</si>
  <si>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</si>
  <si>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</si>
  <si>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</si>
  <si>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</si>
  <si>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</si>
  <si>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</si>
  <si>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</si>
  <si>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</si>
  <si>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</si>
  <si>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</si>
  <si>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</si>
  <si>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</si>
  <si>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</si>
  <si>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</si>
  <si>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</si>
  <si>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</si>
  <si>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</si>
  <si>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</si>
  <si>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</si>
  <si>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</si>
  <si>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</si>
  <si>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</si>
  <si>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</si>
  <si>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</si>
  <si>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</si>
  <si>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</si>
  <si>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</si>
  <si>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</si>
  <si>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</si>
  <si>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</si>
  <si>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</si>
  <si>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</si>
  <si>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</si>
  <si>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</si>
  <si>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</si>
  <si>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</si>
  <si>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</si>
  <si>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</si>
  <si>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</si>
  <si>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</si>
  <si>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</si>
  <si>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</si>
  <si>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</si>
  <si>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</si>
  <si>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</si>
  <si>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</si>
  <si>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</si>
  <si>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</si>
  <si>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</si>
  <si>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</si>
  <si>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</si>
  <si>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</si>
  <si>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</si>
  <si>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</si>
  <si>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</si>
  <si>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</si>
  <si>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</si>
  <si>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</si>
  <si>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</si>
  <si>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</si>
  <si>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</si>
  <si>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</si>
  <si>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</si>
  <si>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</si>
  <si>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</si>
  <si>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</si>
  <si>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</si>
  <si>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</si>
  <si>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</si>
  <si>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</si>
  <si>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</si>
  <si>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</si>
  <si>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</si>
  <si>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</si>
  <si>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</si>
  <si>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</si>
  <si>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</si>
  <si>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</si>
  <si>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</si>
  <si>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</si>
  <si>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</si>
  <si>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</si>
  <si>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</si>
  <si>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</si>
  <si>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</si>
  <si>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</si>
  <si>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</si>
  <si>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</si>
  <si>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</si>
  <si>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</si>
  <si>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</si>
  <si>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</si>
  <si>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</si>
  <si>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</si>
  <si>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</si>
  <si>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</si>
  <si>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</si>
  <si>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</si>
  <si>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</si>
  <si>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</si>
  <si>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</si>
  <si>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</si>
  <si>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</si>
  <si>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</si>
  <si>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</si>
  <si>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</si>
  <si>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</si>
  <si>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</si>
  <si>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</si>
  <si>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</si>
  <si>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</si>
  <si>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</si>
  <si>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</si>
  <si>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</si>
  <si>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</si>
  <si>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</si>
  <si>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</si>
  <si>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</si>
  <si>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</si>
  <si>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</si>
  <si>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</si>
  <si>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</si>
  <si>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</si>
  <si>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</si>
  <si>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</si>
  <si>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</si>
  <si>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</si>
  <si>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</si>
  <si>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</si>
  <si>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</si>
  <si>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</si>
  <si>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</si>
  <si>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</si>
  <si>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</si>
  <si>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</si>
  <si>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</si>
  <si>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</si>
  <si>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</si>
  <si>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</si>
  <si>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</si>
  <si>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</si>
  <si>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</si>
  <si>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</si>
  <si>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</si>
  <si>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</si>
  <si>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</si>
  <si>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</si>
  <si>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</si>
  <si>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</si>
  <si>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</si>
  <si>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</si>
  <si>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</si>
  <si>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</si>
  <si>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</si>
  <si>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</si>
  <si>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</si>
  <si>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</si>
  <si>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</si>
  <si>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</si>
  <si>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</si>
  <si>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</si>
  <si>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</si>
  <si>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</si>
  <si>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</si>
  <si>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</si>
  <si>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</si>
  <si>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</si>
  <si>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</si>
  <si>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</si>
  <si>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</si>
  <si>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</si>
  <si>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</si>
  <si>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</si>
  <si>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</si>
  <si>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</si>
  <si>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</si>
  <si>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</si>
  <si>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</si>
  <si>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</si>
  <si>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</si>
  <si>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</si>
  <si>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</si>
  <si>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</si>
  <si>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</si>
  <si>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</si>
  <si>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</si>
  <si>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</si>
  <si>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</si>
  <si>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</si>
  <si>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</si>
  <si>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</si>
  <si>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</si>
  <si>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</si>
  <si>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</si>
  <si>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</si>
  <si>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</si>
  <si>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</si>
  <si>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</si>
  <si>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</si>
  <si>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</si>
  <si>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</si>
  <si>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</si>
  <si>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</si>
  <si>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</si>
  <si>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</si>
  <si>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</si>
  <si>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</si>
  <si>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</si>
  <si>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</si>
  <si>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</si>
  <si>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</si>
  <si>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</si>
  <si>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</si>
  <si>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</si>
  <si>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</si>
  <si>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</si>
  <si>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</si>
  <si>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</si>
  <si>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</si>
  <si>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</si>
  <si>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</si>
  <si>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</si>
  <si>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</si>
  <si>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</si>
  <si>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</si>
  <si>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</si>
  <si>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</si>
  <si>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</si>
  <si>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</si>
  <si>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</si>
  <si>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</si>
  <si>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</si>
  <si>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</si>
  <si>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</si>
  <si>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</si>
  <si>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</si>
  <si>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</si>
  <si>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</si>
  <si>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</si>
  <si>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</si>
  <si>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</si>
  <si>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</si>
  <si>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</si>
  <si>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</si>
  <si>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</si>
  <si>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</si>
  <si>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</si>
  <si>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</si>
  <si>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</si>
  <si>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</si>
  <si>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</si>
  <si>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</si>
  <si>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</si>
  <si>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</si>
  <si>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</si>
  <si>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</si>
  <si>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</si>
  <si>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</si>
  <si>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</si>
  <si>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</si>
  <si>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</si>
  <si>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</si>
  <si>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</si>
  <si>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</si>
  <si>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</si>
  <si>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</si>
  <si>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</si>
  <si>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</si>
  <si>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</si>
  <si>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</si>
  <si>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</si>
  <si>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</si>
  <si>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</si>
  <si>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</si>
  <si>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</si>
  <si>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</si>
  <si>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</si>
  <si>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</si>
  <si>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</si>
  <si>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</si>
  <si>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</si>
  <si>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</si>
  <si>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</si>
  <si>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</si>
  <si>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</si>
  <si>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</si>
  <si>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</si>
  <si>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</si>
  <si>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</si>
  <si>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</si>
  <si>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</si>
  <si>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</si>
  <si>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</si>
  <si>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</si>
  <si>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</si>
  <si>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</si>
  <si>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</si>
  <si>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</si>
  <si>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</si>
  <si>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</si>
  <si>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</si>
  <si>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</si>
  <si>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</si>
  <si>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</si>
  <si>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</si>
  <si>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</si>
  <si>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</si>
  <si>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</si>
  <si>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</si>
  <si>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</si>
  <si>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</si>
  <si>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</si>
  <si>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</si>
  <si>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</si>
  <si>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</si>
  <si>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</si>
  <si>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</si>
  <si>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</si>
  <si>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</si>
  <si>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</si>
  <si>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</si>
  <si>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</si>
  <si>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</si>
  <si>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</si>
  <si>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</si>
  <si>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</si>
  <si>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</si>
  <si>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</si>
  <si>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</si>
  <si>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</si>
  <si>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</si>
  <si>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</si>
  <si>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</si>
  <si>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</si>
  <si>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</si>
  <si>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</si>
  <si>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</si>
  <si>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</si>
  <si>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</si>
  <si>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</si>
  <si>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</si>
  <si>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</si>
  <si>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</si>
  <si>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</si>
  <si>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</si>
  <si>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</si>
  <si>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</si>
  <si>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</si>
  <si>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</si>
  <si>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</si>
  <si>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</si>
  <si>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</si>
  <si>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</si>
  <si>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</si>
  <si>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</si>
  <si>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</si>
  <si>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</si>
  <si>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</si>
  <si>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</si>
  <si>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</si>
  <si>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</si>
  <si>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</si>
  <si>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</si>
  <si>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</si>
  <si>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</si>
  <si>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</si>
  <si>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</si>
  <si>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</si>
  <si>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</si>
  <si>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</si>
  <si>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</si>
  <si>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</si>
  <si>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</si>
  <si>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</si>
  <si>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</si>
  <si>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</si>
  <si>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</si>
  <si>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</si>
  <si>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</si>
  <si>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</si>
  <si>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</si>
  <si>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</si>
  <si>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</si>
  <si>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</si>
  <si>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</si>
  <si>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</si>
  <si>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</si>
  <si>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</si>
  <si>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</si>
  <si>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</si>
  <si>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</si>
  <si>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</si>
  <si>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</si>
  <si>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</si>
  <si>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</si>
  <si>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</si>
  <si>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</si>
  <si>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</si>
  <si>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</si>
  <si>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</si>
  <si>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</si>
  <si>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</si>
  <si>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</si>
  <si>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</si>
  <si>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</si>
  <si>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</si>
  <si>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</si>
  <si>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</si>
  <si>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</si>
  <si>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</si>
  <si>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</si>
  <si>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</si>
  <si>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</si>
  <si>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</si>
  <si>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</si>
  <si>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</si>
  <si>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</si>
  <si>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</si>
  <si>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</si>
  <si>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</si>
  <si>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</si>
  <si>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</si>
  <si>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</si>
  <si>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</si>
  <si>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</si>
  <si>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</si>
  <si>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</si>
  <si>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</si>
  <si>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</si>
  <si>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</si>
  <si>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</si>
  <si>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</si>
  <si>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</si>
  <si>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</si>
  <si>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</si>
  <si>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</si>
  <si>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</si>
  <si>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</si>
  <si>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</si>
  <si>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</si>
  <si>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</si>
  <si>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</si>
  <si>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</si>
  <si>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</si>
  <si>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</si>
  <si>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</si>
  <si>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</si>
  <si>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</si>
  <si>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</si>
  <si>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</si>
  <si>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</si>
  <si>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</si>
  <si>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</si>
  <si>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</si>
  <si>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</si>
  <si>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</si>
  <si>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</si>
  <si>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</si>
  <si>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</si>
  <si>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</si>
  <si>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</si>
  <si>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</si>
  <si>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</si>
  <si>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</si>
  <si>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</si>
  <si>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</si>
  <si>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</si>
  <si>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</si>
  <si>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</si>
  <si>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</si>
  <si>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</si>
  <si>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</si>
  <si>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</si>
  <si>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</si>
  <si>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</si>
  <si>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</si>
  <si>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</si>
  <si>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</si>
  <si>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</si>
  <si>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</si>
  <si>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</si>
  <si>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</si>
  <si>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</si>
  <si>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</si>
  <si>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</si>
  <si>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</si>
  <si>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</si>
  <si>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</si>
  <si>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</si>
  <si>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</si>
  <si>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</si>
  <si>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</si>
  <si>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</si>
  <si>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</si>
  <si>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</si>
  <si>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</si>
  <si>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</si>
  <si>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</si>
  <si>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</si>
  <si>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</si>
  <si>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</si>
  <si>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</si>
  <si>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</si>
  <si>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</si>
  <si>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</si>
  <si>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</si>
  <si>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</si>
  <si>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</si>
  <si>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</si>
  <si>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</si>
  <si>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</si>
  <si>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</si>
  <si>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</si>
  <si>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</si>
  <si>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</si>
  <si>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</si>
  <si>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</si>
  <si>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</si>
  <si>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</si>
  <si>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</si>
  <si>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</si>
  <si>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</si>
  <si>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</si>
  <si>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</si>
  <si>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</si>
  <si>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</si>
  <si>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</si>
  <si>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</si>
  <si>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</si>
  <si>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</si>
  <si>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</si>
  <si>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</si>
  <si>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</si>
  <si>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</si>
  <si>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</si>
  <si>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</si>
  <si>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</si>
  <si>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</si>
  <si>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</si>
  <si>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</si>
  <si>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</si>
  <si>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</si>
  <si>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</si>
  <si>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</si>
  <si>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</si>
  <si>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</si>
  <si>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</si>
  <si>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</si>
  <si>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</si>
  <si>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</si>
  <si>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</si>
  <si>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</si>
  <si>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</si>
  <si>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</si>
  <si>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</si>
  <si>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</si>
  <si>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</si>
  <si>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</si>
  <si>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</si>
  <si>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</si>
  <si>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</si>
  <si>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</si>
  <si>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</si>
  <si>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</si>
  <si>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</si>
  <si>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</si>
  <si>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</si>
  <si>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</si>
  <si>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</si>
  <si>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</si>
  <si>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</si>
  <si>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</si>
  <si>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</si>
  <si>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</si>
  <si>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</si>
  <si>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</si>
  <si>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</si>
  <si>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</si>
  <si>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</si>
  <si>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</si>
  <si>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</si>
  <si>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</si>
  <si>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</si>
  <si>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</si>
  <si>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</si>
  <si>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</si>
  <si>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</si>
  <si>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</si>
  <si>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</si>
  <si>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</si>
  <si>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</si>
  <si>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</si>
  <si>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</si>
  <si>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</si>
  <si>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</si>
  <si>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</si>
  <si>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</si>
  <si>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</si>
  <si>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</si>
  <si>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</si>
  <si>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</si>
  <si>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</si>
  <si>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</si>
  <si>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</si>
  <si>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</si>
  <si>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</si>
  <si>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</si>
  <si>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</si>
  <si>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</si>
  <si>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</si>
  <si>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</si>
  <si>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</si>
  <si>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</si>
  <si>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</si>
  <si>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</si>
  <si>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</si>
  <si>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</si>
  <si>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</si>
  <si>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</si>
  <si>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</si>
  <si>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</si>
  <si>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</si>
  <si>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</si>
  <si>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</si>
  <si>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</si>
  <si>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</si>
  <si>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</si>
  <si>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</si>
  <si>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</si>
  <si>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</si>
  <si>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</si>
  <si>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</si>
  <si>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</si>
  <si>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</si>
  <si>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</si>
  <si>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</si>
  <si>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</si>
  <si>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</si>
  <si>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</si>
  <si>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</si>
  <si>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</si>
  <si>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</si>
  <si>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</si>
  <si>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</si>
  <si>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</si>
  <si>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</si>
  <si>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</si>
  <si>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</si>
  <si>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</si>
  <si>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</si>
  <si>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</si>
  <si>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</si>
  <si>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</si>
  <si>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</si>
  <si>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</si>
  <si>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</si>
  <si>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</si>
  <si>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</si>
  <si>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</si>
  <si>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</si>
  <si>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</si>
  <si>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</si>
  <si>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</si>
  <si>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</si>
  <si>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</si>
  <si>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</si>
  <si>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</si>
  <si>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</si>
  <si>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</si>
  <si>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</si>
  <si>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</si>
  <si>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</si>
  <si>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</si>
  <si>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</si>
  <si>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</si>
  <si>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</si>
  <si>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</si>
  <si>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</si>
  <si>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</si>
  <si>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</si>
  <si>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</si>
  <si>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</si>
  <si>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</si>
  <si>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</si>
  <si>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</si>
  <si>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</si>
  <si>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</si>
  <si>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</si>
  <si>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</si>
  <si>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</si>
  <si>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</si>
  <si>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</si>
  <si>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</si>
  <si>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</si>
  <si>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</si>
  <si>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</si>
  <si>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</si>
  <si>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</si>
  <si>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</si>
  <si>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</si>
  <si>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</si>
  <si>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</si>
  <si>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</si>
  <si>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</si>
  <si>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</si>
  <si>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</si>
  <si>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</si>
  <si>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</si>
  <si>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</si>
  <si>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</si>
  <si>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</si>
  <si>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</si>
  <si>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</si>
  <si>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</si>
  <si>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</si>
  <si>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</si>
  <si>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</si>
  <si>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</si>
  <si>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</si>
  <si>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</si>
  <si>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</si>
  <si>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</si>
  <si>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</si>
  <si>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</si>
  <si>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</si>
  <si>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</si>
  <si>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</si>
  <si>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</si>
  <si>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</si>
  <si>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</si>
  <si>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</si>
  <si>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</si>
  <si>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</si>
  <si>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</si>
  <si>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</si>
  <si>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</si>
  <si>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</si>
  <si>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</si>
  <si>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</si>
  <si>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</si>
  <si>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</si>
  <si>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</si>
  <si>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</si>
  <si>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</si>
  <si>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</si>
  <si>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</si>
  <si>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</si>
  <si>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</si>
  <si>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</si>
  <si>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</si>
  <si>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</si>
  <si>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</si>
  <si>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</si>
  <si>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</si>
  <si>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</si>
  <si>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</si>
  <si>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</si>
  <si>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</si>
  <si>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</si>
  <si>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</si>
  <si>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</si>
  <si>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</si>
  <si>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</si>
  <si>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</si>
  <si>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</si>
  <si>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</si>
  <si>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</si>
  <si>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</si>
  <si>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</si>
  <si>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</si>
  <si>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</si>
  <si>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</si>
  <si>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</si>
  <si>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</si>
  <si>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</si>
  <si>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</si>
  <si>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</si>
  <si>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</si>
  <si>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</si>
  <si>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</si>
  <si>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</si>
  <si>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</si>
  <si>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</si>
  <si>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</si>
  <si>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</si>
  <si>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</si>
  <si>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</si>
  <si>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</si>
  <si>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</si>
  <si>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</si>
  <si>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</si>
  <si>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</si>
  <si>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</si>
  <si>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</si>
  <si>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</si>
  <si>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</si>
  <si>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</si>
  <si>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</si>
  <si>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</si>
  <si>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</si>
  <si>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</si>
  <si>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</si>
  <si>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</si>
  <si>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</si>
  <si>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</si>
  <si>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</si>
  <si>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</si>
  <si>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</si>
  <si>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</si>
  <si>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</si>
  <si>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</si>
  <si>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</si>
  <si>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</si>
  <si>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</si>
  <si>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</si>
  <si>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</si>
  <si>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</si>
  <si>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</si>
  <si>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</si>
  <si>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</si>
  <si>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</si>
  <si>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</si>
  <si>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</si>
  <si>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</si>
  <si>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</si>
  <si>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</si>
  <si>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</si>
  <si>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</si>
  <si>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</si>
  <si>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</si>
  <si>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</si>
  <si>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</si>
  <si>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</si>
  <si>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</si>
  <si>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</si>
  <si>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</si>
  <si>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</si>
  <si>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</si>
  <si>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</si>
  <si>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</si>
  <si>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</si>
  <si>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</si>
  <si>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</si>
  <si>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</si>
  <si>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</si>
  <si>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</si>
  <si>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</si>
  <si>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</si>
  <si>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</si>
  <si>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</si>
  <si>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</si>
  <si>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</si>
  <si>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</si>
  <si>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</si>
  <si>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</si>
  <si>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</si>
  <si>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</si>
  <si>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</si>
  <si>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</si>
  <si>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</si>
  <si>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</si>
  <si>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</si>
  <si>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</si>
  <si>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</si>
  <si>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</si>
  <si>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</si>
  <si>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</si>
  <si>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</si>
  <si>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</si>
  <si>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</si>
  <si>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</si>
  <si>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</si>
  <si>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</si>
  <si>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</si>
  <si>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</si>
  <si>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</si>
  <si>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</si>
  <si>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</si>
  <si>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</si>
  <si>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</si>
  <si>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</si>
  <si>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</si>
  <si>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</si>
  <si>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</si>
  <si>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</si>
  <si>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</si>
  <si>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</si>
  <si>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</si>
  <si>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</si>
  <si>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</si>
  <si>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</si>
  <si>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</si>
  <si>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</si>
  <si>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</si>
  <si>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</si>
  <si>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</si>
  <si>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</si>
  <si>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</si>
  <si>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</si>
  <si>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</si>
  <si>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</si>
  <si>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</si>
  <si>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</si>
  <si>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</si>
  <si>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</si>
  <si>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</si>
  <si>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</si>
  <si>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</si>
  <si>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</si>
  <si>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</si>
  <si>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</si>
  <si>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</si>
  <si>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</si>
  <si>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</si>
  <si>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</si>
  <si>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</si>
  <si>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</si>
  <si>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</si>
  <si>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</si>
  <si>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</si>
  <si>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</si>
  <si>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</si>
  <si>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</si>
  <si>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</si>
  <si>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</si>
  <si>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</si>
  <si>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</si>
  <si>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</si>
  <si>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</si>
  <si>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</si>
  <si>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</si>
  <si>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</si>
  <si>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</si>
  <si>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</si>
  <si>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</si>
  <si>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</si>
  <si>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</si>
  <si>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</si>
  <si>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</si>
  <si>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</si>
  <si>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</si>
  <si>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</si>
  <si>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</si>
  <si>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</si>
  <si>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</si>
  <si>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</si>
  <si>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</si>
  <si>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</si>
  <si>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</si>
  <si>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</si>
  <si>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</si>
  <si>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</si>
  <si>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</si>
  <si>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</si>
  <si>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</si>
  <si>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</si>
  <si>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</si>
  <si>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</si>
  <si>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</si>
  <si>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</si>
  <si>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</si>
  <si>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</si>
  <si>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</si>
  <si>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</si>
  <si>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</si>
  <si>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</si>
  <si>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</si>
  <si>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</si>
  <si>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</si>
  <si>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</si>
  <si>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</si>
  <si>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</si>
  <si>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</si>
  <si>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</si>
  <si>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</si>
  <si>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</si>
  <si>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</si>
  <si>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</si>
  <si>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</si>
  <si>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</si>
  <si>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</si>
  <si>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</si>
  <si>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</si>
  <si>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</si>
  <si>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</si>
  <si>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</si>
  <si>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</si>
  <si>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</si>
  <si>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</si>
  <si>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</si>
  <si>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</si>
  <si>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</si>
  <si>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</si>
  <si>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</si>
  <si>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</si>
  <si>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</si>
  <si>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</si>
  <si>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</si>
  <si>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</si>
  <si>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</si>
  <si>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</si>
  <si>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</si>
  <si>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</si>
  <si>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</si>
  <si>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</si>
  <si>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</si>
  <si>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</si>
  <si>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</si>
  <si>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</si>
  <si>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</si>
  <si>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</si>
  <si>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</si>
  <si>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</si>
  <si>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</si>
  <si>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</si>
  <si>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</si>
  <si>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</si>
  <si>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</si>
  <si>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</si>
  <si>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</si>
  <si>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</si>
  <si>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</si>
  <si>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</si>
  <si>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</si>
  <si>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</si>
  <si>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</si>
  <si>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</si>
  <si>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</si>
  <si>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</si>
  <si>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</si>
  <si>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</si>
  <si>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</si>
  <si>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</si>
  <si>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</si>
  <si>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</si>
  <si>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</si>
  <si>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</si>
  <si>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</si>
  <si>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</si>
  <si>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</si>
  <si>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</si>
  <si>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</si>
  <si>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</si>
  <si>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</si>
  <si>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</si>
  <si>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</si>
  <si>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</si>
  <si>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</si>
  <si>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</si>
  <si>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</si>
  <si>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</si>
  <si>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</si>
  <si>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</si>
  <si>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</si>
  <si>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</si>
  <si>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</si>
  <si>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</si>
  <si>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</si>
  <si>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</si>
  <si>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</si>
  <si>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</si>
  <si>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</si>
  <si>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</si>
  <si>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</si>
  <si>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</si>
  <si>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</si>
  <si>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</si>
  <si>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</si>
  <si>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</si>
  <si>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</si>
  <si>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</si>
  <si>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</si>
  <si>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</si>
  <si>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</si>
  <si>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</si>
  <si>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</si>
  <si>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</si>
  <si>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</si>
  <si>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</si>
  <si>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</si>
  <si>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</si>
  <si>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</si>
  <si>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</si>
  <si>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</si>
  <si>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</si>
  <si>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</si>
  <si>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</si>
  <si>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</si>
  <si>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</si>
  <si>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</si>
  <si>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</si>
  <si>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</si>
  <si>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</si>
  <si>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</si>
  <si>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</si>
  <si>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</si>
  <si>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</si>
  <si>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</si>
  <si>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</si>
  <si>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</si>
  <si>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</si>
  <si>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</si>
  <si>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</si>
  <si>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</si>
  <si>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</si>
  <si>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</si>
  <si>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</si>
  <si>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</si>
  <si>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</si>
  <si>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</si>
  <si>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</si>
  <si>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</si>
  <si>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</si>
  <si>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</si>
  <si>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</si>
  <si>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</si>
  <si>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</si>
  <si>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</si>
  <si>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</si>
  <si>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</si>
  <si>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</si>
  <si>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</si>
  <si>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</si>
  <si>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</si>
  <si>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</si>
  <si>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</si>
  <si>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</si>
  <si>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</si>
  <si>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</si>
  <si>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</si>
  <si>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</si>
  <si>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</si>
  <si>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</si>
  <si>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</si>
  <si>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</si>
  <si>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</si>
  <si>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</si>
  <si>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</si>
  <si>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</si>
  <si>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</si>
  <si>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</si>
  <si>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</si>
  <si>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</si>
  <si>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</si>
  <si>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</si>
  <si>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</si>
  <si>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</si>
  <si>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</si>
  <si>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</si>
  <si>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</si>
  <si>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</si>
  <si>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</si>
  <si>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</si>
  <si>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</si>
  <si>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</si>
  <si>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</si>
  <si>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</si>
  <si>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</si>
  <si>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</si>
  <si>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</si>
  <si>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</si>
  <si>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</si>
  <si>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</si>
  <si>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</si>
  <si>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</si>
  <si>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</si>
  <si>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</si>
  <si>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</si>
  <si>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</si>
  <si>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</si>
  <si>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</si>
  <si>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</si>
  <si>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</si>
  <si>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</si>
  <si>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</si>
  <si>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</si>
  <si>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</si>
  <si>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</si>
  <si>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</si>
  <si>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</si>
  <si>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</si>
  <si>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</si>
  <si>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</si>
  <si>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</si>
  <si>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</si>
  <si>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</si>
  <si>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</si>
  <si>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</si>
  <si>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</si>
  <si>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</si>
  <si>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</si>
  <si>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</si>
  <si>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</si>
  <si>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</si>
  <si>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</si>
  <si>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</si>
  <si>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</si>
  <si>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</si>
  <si>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</si>
  <si>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</si>
  <si>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</si>
  <si>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</si>
  <si>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</si>
  <si>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</si>
  <si>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</si>
  <si>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</si>
  <si>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</si>
  <si>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</si>
  <si>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</si>
  <si>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</si>
  <si>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</si>
  <si>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</si>
  <si>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</si>
  <si>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</si>
  <si>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</si>
  <si>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</si>
  <si>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</si>
  <si>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</si>
  <si>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</si>
  <si>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</si>
  <si>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</si>
  <si>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</si>
  <si>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</si>
  <si>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</si>
  <si>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</si>
  <si>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</si>
  <si>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</si>
  <si>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</si>
  <si>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</si>
  <si>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</si>
  <si>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</si>
  <si>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</si>
  <si>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</si>
  <si>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</si>
  <si>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</si>
  <si>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</si>
  <si>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</si>
  <si>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</si>
  <si>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</si>
  <si>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</si>
  <si>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</si>
  <si>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</si>
  <si>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</si>
  <si>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</si>
  <si>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</si>
  <si>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</si>
  <si>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</si>
  <si>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</si>
  <si>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</si>
  <si>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</si>
  <si>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</si>
  <si>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</si>
  <si>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</si>
  <si>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</si>
  <si>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</si>
  <si>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</si>
  <si>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</si>
  <si>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</si>
  <si>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</si>
  <si>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</si>
  <si>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</si>
  <si>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</si>
  <si>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</si>
  <si>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</si>
  <si>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</si>
  <si>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</si>
  <si>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</si>
  <si>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</si>
  <si>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</si>
  <si>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</si>
  <si>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</si>
  <si>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</si>
  <si>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</si>
  <si>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</si>
  <si>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</si>
  <si>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</si>
  <si>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</si>
  <si>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</si>
  <si>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</si>
  <si>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</si>
  <si>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</si>
  <si>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</si>
  <si>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</si>
  <si>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</si>
  <si>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</si>
  <si>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</si>
  <si>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</si>
  <si>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</si>
  <si>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</si>
  <si>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</si>
  <si>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</si>
  <si>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</si>
  <si>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</si>
  <si>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</si>
  <si>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</si>
  <si>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</si>
  <si>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</si>
  <si>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</si>
  <si>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</si>
  <si>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</si>
  <si>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</si>
  <si>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</si>
  <si>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</si>
  <si>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</si>
  <si>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</si>
  <si>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</si>
  <si>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</si>
  <si>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</si>
  <si>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</si>
  <si>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</si>
  <si>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</si>
  <si>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</si>
  <si>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</si>
  <si>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</si>
  <si>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</si>
  <si>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</si>
  <si>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</si>
  <si>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</si>
  <si>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</si>
  <si>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</si>
  <si>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</si>
  <si>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</si>
  <si>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</si>
  <si>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</si>
  <si>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</si>
  <si>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</si>
  <si>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</si>
  <si>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</si>
  <si>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</si>
  <si>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</si>
  <si>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</si>
  <si>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</si>
  <si>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</si>
  <si>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</si>
  <si>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</si>
  <si>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</si>
  <si>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</si>
  <si>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</si>
  <si>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</si>
  <si>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</si>
  <si>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</si>
  <si>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</si>
  <si>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</si>
  <si>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</si>
  <si>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</si>
  <si>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</si>
  <si>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</si>
  <si>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</si>
  <si>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</si>
  <si>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</si>
  <si>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</si>
  <si>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</si>
  <si>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</si>
  <si>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</si>
  <si>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</si>
  <si>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</si>
  <si>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</si>
  <si>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</si>
  <si>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</si>
  <si>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</si>
  <si>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</si>
  <si>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</si>
  <si>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</si>
  <si>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</si>
  <si>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</si>
  <si>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</si>
  <si>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</si>
  <si>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</si>
  <si>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</si>
  <si>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</si>
  <si>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</si>
  <si>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</si>
  <si>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</si>
  <si>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</si>
  <si>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</si>
  <si>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</si>
  <si>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</si>
  <si>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</si>
  <si>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</si>
  <si>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</si>
  <si>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</si>
  <si>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</si>
  <si>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</si>
  <si>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</si>
  <si>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</si>
  <si>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</si>
  <si>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</si>
  <si>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</si>
  <si>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</si>
  <si>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</si>
  <si>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</si>
  <si>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</si>
  <si>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</si>
  <si>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</si>
  <si>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</si>
  <si>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</si>
  <si>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</si>
  <si>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</si>
  <si>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</si>
  <si>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</si>
  <si>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</si>
  <si>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</si>
  <si>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</si>
  <si>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</si>
  <si>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</si>
  <si>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</si>
  <si>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</si>
  <si>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</si>
  <si>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</si>
  <si>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</si>
  <si>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</si>
  <si>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</si>
  <si>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</si>
  <si>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</si>
  <si>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</si>
  <si>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</si>
  <si>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</si>
  <si>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</si>
  <si>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</si>
  <si>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</si>
  <si>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</si>
  <si>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</si>
  <si>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</si>
  <si>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</si>
  <si>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</si>
  <si>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</si>
  <si>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</si>
  <si>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</si>
  <si>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</si>
  <si>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</si>
  <si>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</si>
  <si>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</si>
  <si>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</si>
  <si>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</si>
  <si>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</si>
  <si>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</si>
  <si>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</si>
  <si>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</si>
  <si>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</si>
  <si>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</si>
  <si>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</si>
  <si>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</si>
  <si>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</si>
  <si>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</si>
  <si>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</si>
  <si>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</si>
  <si>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</si>
  <si>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</si>
  <si>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</si>
  <si>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</si>
  <si>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</si>
  <si>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</si>
  <si>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</si>
  <si>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</si>
  <si>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</si>
  <si>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</si>
  <si>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</si>
  <si>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</si>
  <si>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</si>
  <si>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</si>
  <si>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</si>
  <si>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</si>
  <si>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</si>
  <si>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</si>
  <si>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</si>
  <si>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</si>
  <si>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</si>
  <si>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</si>
  <si>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</si>
  <si>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</si>
  <si>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</si>
  <si>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</si>
  <si>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</si>
  <si>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</si>
  <si>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</si>
  <si>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</si>
  <si>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</si>
  <si>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</si>
  <si>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</si>
  <si>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</si>
  <si>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</si>
  <si>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</si>
  <si>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</si>
  <si>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</si>
  <si>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</si>
  <si>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</si>
  <si>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</si>
  <si>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</si>
  <si>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</si>
  <si>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</si>
  <si>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</si>
  <si>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</si>
  <si>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</si>
  <si>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</si>
  <si>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</si>
  <si>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</si>
  <si>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</si>
  <si>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</si>
  <si>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</si>
  <si>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</si>
  <si>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</si>
  <si>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</si>
  <si>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</si>
  <si>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</si>
  <si>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</si>
  <si>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</si>
  <si>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</si>
  <si>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</si>
  <si>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</si>
  <si>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</si>
  <si>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</si>
  <si>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</si>
  <si>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</si>
  <si>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</si>
  <si>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</si>
  <si>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</si>
  <si>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</si>
  <si>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</si>
  <si>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</si>
  <si>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</si>
  <si>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</si>
  <si>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</si>
  <si>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</si>
  <si>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</si>
  <si>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</si>
  <si>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</si>
  <si>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</si>
  <si>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</si>
  <si>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</si>
  <si>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</si>
  <si>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</si>
  <si>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</si>
  <si>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</si>
  <si>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</si>
  <si>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</si>
  <si>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</si>
  <si>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</si>
  <si>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</si>
  <si>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</si>
  <si>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</si>
  <si>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</si>
  <si>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</si>
  <si>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</si>
  <si>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</si>
  <si>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</si>
  <si>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</si>
  <si>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</si>
  <si>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</si>
  <si>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</si>
  <si>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</si>
  <si>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</si>
  <si>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</si>
  <si>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</si>
  <si>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</si>
  <si>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</si>
  <si>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</si>
  <si>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</si>
  <si>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</si>
  <si>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</si>
  <si>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</si>
  <si>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</si>
  <si>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</si>
  <si>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</si>
  <si>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</si>
  <si>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</si>
  <si>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</si>
  <si>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</si>
  <si>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</si>
  <si>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</si>
  <si>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</si>
  <si>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</si>
  <si>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</si>
  <si>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</si>
  <si>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</si>
  <si>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</si>
  <si>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</si>
  <si>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</si>
  <si>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</si>
  <si>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</si>
  <si>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</si>
  <si>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</si>
  <si>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</si>
  <si>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</si>
  <si>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</si>
  <si>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</si>
  <si>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</si>
  <si>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</si>
  <si>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</si>
  <si>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</si>
  <si>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</si>
  <si>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</si>
  <si>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</si>
  <si>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</si>
  <si>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</si>
  <si>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</si>
  <si>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</si>
  <si>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</si>
  <si>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</si>
  <si>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</si>
  <si>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</si>
  <si>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</si>
  <si>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</si>
  <si>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</si>
  <si>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</si>
  <si>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</si>
  <si>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</si>
  <si>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</si>
  <si>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</si>
  <si>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</si>
  <si>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</si>
  <si>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</si>
  <si>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</si>
  <si>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</si>
  <si>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</si>
  <si>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</si>
  <si>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</si>
  <si>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</si>
  <si>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</si>
  <si>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</si>
  <si>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</si>
  <si>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</si>
  <si>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</si>
  <si>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</si>
  <si>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</si>
  <si>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</si>
  <si>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</si>
  <si>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</si>
  <si>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</si>
  <si>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</si>
  <si>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</si>
  <si>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</si>
  <si>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</si>
  <si>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</si>
  <si>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</si>
  <si>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</si>
  <si>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</si>
  <si>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</si>
  <si>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</si>
  <si>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</si>
  <si>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</si>
  <si>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</si>
  <si>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</si>
  <si>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</si>
  <si>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</si>
  <si>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</si>
  <si>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</si>
  <si>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</si>
  <si>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</si>
  <si>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</si>
  <si>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</si>
  <si>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</si>
  <si>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</si>
  <si>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</si>
  <si>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</si>
  <si>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</si>
  <si>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</si>
  <si>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</si>
  <si>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</si>
  <si>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</si>
  <si>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</si>
  <si>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</si>
  <si>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</si>
  <si>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</si>
  <si>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</si>
  <si>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</si>
  <si>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</si>
  <si>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</si>
  <si>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</si>
  <si>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</si>
  <si>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</si>
  <si>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</si>
  <si>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</si>
  <si>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</si>
  <si>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</si>
  <si>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</si>
  <si>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</si>
  <si>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</si>
  <si>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</si>
  <si>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</si>
  <si>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</si>
  <si>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</si>
  <si>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</si>
  <si>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</si>
  <si>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</si>
  <si>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</si>
  <si>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</si>
  <si>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</si>
  <si>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</si>
  <si>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</si>
  <si>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</si>
  <si>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</si>
  <si>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</si>
  <si>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</si>
  <si>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</si>
  <si>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</si>
  <si>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</si>
  <si>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</si>
  <si>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</si>
  <si>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</si>
  <si>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</si>
  <si>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</si>
  <si>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</si>
  <si>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</si>
  <si>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</si>
  <si>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</si>
  <si>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</si>
  <si>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</si>
  <si>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</si>
  <si>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</si>
  <si>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</si>
  <si>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</si>
  <si>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</si>
  <si>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</si>
  <si>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</si>
  <si>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</si>
  <si>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</si>
  <si>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</si>
  <si>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</si>
  <si>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</si>
  <si>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</si>
  <si>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</si>
  <si>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</si>
  <si>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</si>
  <si>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</si>
  <si>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</si>
  <si>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</si>
  <si>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</si>
  <si>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</si>
  <si>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</si>
  <si>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</si>
  <si>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</si>
  <si>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</si>
  <si>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</si>
  <si>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</si>
  <si>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</si>
  <si>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</si>
  <si>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</si>
  <si>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</si>
  <si>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</si>
  <si>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</si>
  <si>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</si>
  <si>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</si>
  <si>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</si>
  <si>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</si>
  <si>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</si>
  <si>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</si>
  <si>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</si>
  <si>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</si>
  <si>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</si>
  <si>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</si>
  <si>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</si>
  <si>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</si>
  <si>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</si>
  <si>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</si>
  <si>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</si>
  <si>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</si>
  <si>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</si>
  <si>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</si>
  <si>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</si>
  <si>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</si>
  <si>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</si>
  <si>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</si>
  <si>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</si>
  <si>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</si>
  <si>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</si>
  <si>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</si>
  <si>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</si>
  <si>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</si>
  <si>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</si>
  <si>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</si>
  <si>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</si>
  <si>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</si>
  <si>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</si>
  <si>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</si>
  <si>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</si>
  <si>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</si>
  <si>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</si>
  <si>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</si>
  <si>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</si>
  <si>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</si>
  <si>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</si>
  <si>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</si>
  <si>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</si>
  <si>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</si>
  <si>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</si>
  <si>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</si>
  <si>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</si>
  <si>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</si>
  <si>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</si>
  <si>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</si>
  <si>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</si>
  <si>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</si>
  <si>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</si>
  <si>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</si>
  <si>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</si>
  <si>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</si>
  <si>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</si>
  <si>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</si>
  <si>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</si>
  <si>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</si>
  <si>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</si>
  <si>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</si>
  <si>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</si>
  <si>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</si>
  <si>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</si>
  <si>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</si>
  <si>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</si>
  <si>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</si>
  <si>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</si>
  <si>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</si>
  <si>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</si>
  <si>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</si>
  <si>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</si>
  <si>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</si>
  <si>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</si>
  <si>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</si>
  <si>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</si>
  <si>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</si>
  <si>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</si>
  <si>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</si>
  <si>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</si>
  <si>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</si>
  <si>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</si>
  <si>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</si>
  <si>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</si>
  <si>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</si>
  <si>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</si>
  <si>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</si>
  <si>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</si>
  <si>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</si>
  <si>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</si>
  <si>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</si>
  <si>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</si>
  <si>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</si>
  <si>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</si>
  <si>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</si>
  <si>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</si>
  <si>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</si>
  <si>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</si>
  <si>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</si>
  <si>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</si>
  <si>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</si>
  <si>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</si>
  <si>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</si>
  <si>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</si>
  <si>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</si>
  <si>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</si>
  <si>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</si>
  <si>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</si>
  <si>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</si>
  <si>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</si>
  <si>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</si>
  <si>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</si>
  <si>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</si>
  <si>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</si>
  <si>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</si>
  <si>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</si>
  <si>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</si>
  <si>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</si>
  <si>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</si>
  <si>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</si>
  <si>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</si>
  <si>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</si>
  <si>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</si>
  <si>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</si>
  <si>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</si>
  <si>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</si>
  <si>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</si>
  <si>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</si>
  <si>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</si>
  <si>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</si>
  <si>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</si>
  <si>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</si>
  <si>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</si>
  <si>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</si>
  <si>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</si>
  <si>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</si>
  <si>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</si>
  <si>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</si>
  <si>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</si>
  <si>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</si>
  <si>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</si>
  <si>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</si>
  <si>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</si>
  <si>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</si>
  <si>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</si>
  <si>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</si>
  <si>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</si>
  <si>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</si>
  <si>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</si>
  <si>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</si>
  <si>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</si>
  <si>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</si>
  <si>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</si>
  <si>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</si>
  <si>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</si>
  <si>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</si>
  <si>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</si>
  <si>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</si>
  <si>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</si>
  <si>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</si>
  <si>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</si>
  <si>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</si>
  <si>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</si>
  <si>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</si>
  <si>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</si>
  <si>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</si>
  <si>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</si>
  <si>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</si>
  <si>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</si>
  <si>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</si>
  <si>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</si>
  <si>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</si>
  <si>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</si>
  <si>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</si>
  <si>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</si>
  <si>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</si>
  <si>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</si>
  <si>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</si>
  <si>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</si>
  <si>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</si>
  <si>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</si>
  <si>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</si>
  <si>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</si>
  <si>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</si>
  <si>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</si>
  <si>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</si>
  <si>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</si>
  <si>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</si>
  <si>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</si>
  <si>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</si>
  <si>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</si>
  <si>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</si>
  <si>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</si>
  <si>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</si>
  <si>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</si>
  <si>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</si>
  <si>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</si>
  <si>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</si>
  <si>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</si>
  <si>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</si>
  <si>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</si>
  <si>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</si>
  <si>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</si>
  <si>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</si>
  <si>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</si>
  <si>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</si>
  <si>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</si>
  <si>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</si>
  <si>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</si>
  <si>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</si>
  <si>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</si>
  <si>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</si>
  <si>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</si>
  <si>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</si>
  <si>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</si>
  <si>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</si>
  <si>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</si>
  <si>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</si>
  <si>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</si>
  <si>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</si>
  <si>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</si>
  <si>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</si>
  <si>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</si>
  <si>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</si>
  <si>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</si>
  <si>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</si>
  <si>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</si>
  <si>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</si>
  <si>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</si>
  <si>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</si>
  <si>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</si>
  <si>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</si>
  <si>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</si>
  <si>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</si>
  <si>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</si>
  <si>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</si>
  <si>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</si>
  <si>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</si>
  <si>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</si>
  <si>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</si>
  <si>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</si>
  <si>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</si>
  <si>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</si>
  <si>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</si>
  <si>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</si>
  <si>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</si>
  <si>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</si>
  <si>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</si>
  <si>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</si>
  <si>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</si>
  <si>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</si>
  <si>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</si>
  <si>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</si>
  <si>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</si>
  <si>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</si>
  <si>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</si>
  <si>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</si>
  <si>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</si>
  <si>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</si>
  <si>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</si>
  <si>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</si>
  <si>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</si>
  <si>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</si>
  <si>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</si>
  <si>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</si>
  <si>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</si>
  <si>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</si>
  <si>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</si>
  <si>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</si>
  <si>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</si>
  <si>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</si>
  <si>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</si>
  <si>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</si>
  <si>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</si>
  <si>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</si>
  <si>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</si>
  <si>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</si>
  <si>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</si>
  <si>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</si>
  <si>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</si>
  <si>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</si>
  <si>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</si>
  <si>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</si>
  <si>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</si>
  <si>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</si>
  <si>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</si>
  <si>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</si>
  <si>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</si>
  <si>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</si>
  <si>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</si>
  <si>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</si>
  <si>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</si>
  <si>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</si>
  <si>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</si>
  <si>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</si>
  <si>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</si>
  <si>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</si>
  <si>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</si>
  <si>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</si>
  <si>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</si>
  <si>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</si>
  <si>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</si>
  <si>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</si>
  <si>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</si>
  <si>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</si>
  <si>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</si>
  <si>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</si>
  <si>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</si>
  <si>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</si>
  <si>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</si>
  <si>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</si>
  <si>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</si>
  <si>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</si>
  <si>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</si>
  <si>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</si>
  <si>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</si>
  <si>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</si>
  <si>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</si>
  <si>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</si>
  <si>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</si>
  <si>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</si>
  <si>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</si>
  <si>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</si>
  <si>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</si>
  <si>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</si>
  <si>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</si>
  <si>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</si>
  <si>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</si>
  <si>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</si>
  <si>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</si>
  <si>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</si>
  <si>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</si>
  <si>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</si>
  <si>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</si>
  <si>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</si>
  <si>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</si>
  <si>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</si>
  <si>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</si>
  <si>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</si>
  <si>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</si>
  <si>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</si>
  <si>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</si>
  <si>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</si>
  <si>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</si>
  <si>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</si>
  <si>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</si>
  <si>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</si>
  <si>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</si>
  <si>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</si>
  <si>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</si>
  <si>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</si>
  <si>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</si>
  <si>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</si>
  <si>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</si>
  <si>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</si>
  <si>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</si>
  <si>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</si>
  <si>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</si>
  <si>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</si>
  <si>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</si>
  <si>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</si>
  <si>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</si>
  <si>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</si>
  <si>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</si>
  <si>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</si>
  <si>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</si>
  <si>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</si>
  <si>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</si>
  <si>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</si>
  <si>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</si>
  <si>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</si>
  <si>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</si>
  <si>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</si>
  <si>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</si>
  <si>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</si>
  <si>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</si>
  <si>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</si>
  <si>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</si>
  <si>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</si>
  <si>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</si>
  <si>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</si>
  <si>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</si>
  <si>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</si>
  <si>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</si>
  <si>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</si>
  <si>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</si>
  <si>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</si>
  <si>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</si>
  <si>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</si>
  <si>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</si>
  <si>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</si>
  <si>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</si>
  <si>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</si>
  <si>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</si>
  <si>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</si>
  <si>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</si>
  <si>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</si>
  <si>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</si>
  <si>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</si>
  <si>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</si>
  <si>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</si>
  <si>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</si>
  <si>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</si>
  <si>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</si>
  <si>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</si>
  <si>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</si>
  <si>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</si>
  <si>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</si>
  <si>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</si>
  <si>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</si>
  <si>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</si>
  <si>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</si>
  <si>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</si>
  <si>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</si>
  <si>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</si>
  <si>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</si>
  <si>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</si>
  <si>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</si>
  <si>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</si>
  <si>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</si>
  <si>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</si>
  <si>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</si>
  <si>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</si>
  <si>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</si>
  <si>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</si>
  <si>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</si>
  <si>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</si>
  <si>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</si>
  <si>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</si>
  <si>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</si>
  <si>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</si>
  <si>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</si>
  <si>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</si>
  <si>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</si>
  <si>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</si>
  <si>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</si>
  <si>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</si>
  <si>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</si>
  <si>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</si>
  <si>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</si>
  <si>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</si>
  <si>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</si>
  <si>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</si>
  <si>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</si>
  <si>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</si>
  <si>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</si>
  <si>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</si>
  <si>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</si>
  <si>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</si>
  <si>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</si>
  <si>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</si>
  <si>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</si>
  <si>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</si>
  <si>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</si>
  <si>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</si>
  <si>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</si>
  <si>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</si>
  <si>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</si>
  <si>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</si>
  <si>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</si>
  <si>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</si>
  <si>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</si>
  <si>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</si>
  <si>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</si>
  <si>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</si>
  <si>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</si>
  <si>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</si>
  <si>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</si>
  <si>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</si>
  <si>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</si>
  <si>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</si>
  <si>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</si>
  <si>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</si>
  <si>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</si>
  <si>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</si>
  <si>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</si>
  <si>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</si>
  <si>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</si>
  <si>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</si>
  <si>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</si>
  <si>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</si>
  <si>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</si>
  <si>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</si>
  <si>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</si>
  <si>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</si>
  <si>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</si>
  <si>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</si>
  <si>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</si>
  <si>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</si>
  <si>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</si>
  <si>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</si>
  <si>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</si>
  <si>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</si>
  <si>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</si>
  <si>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</si>
  <si>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</si>
  <si>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</si>
  <si>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</si>
  <si>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</si>
  <si>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</si>
  <si>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</si>
  <si>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</si>
  <si>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</si>
  <si>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</si>
  <si>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</si>
  <si>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</si>
  <si>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</si>
  <si>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</si>
  <si>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</si>
  <si>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</si>
  <si>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</si>
  <si>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</si>
  <si>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</si>
  <si>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</si>
  <si>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</si>
  <si>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</si>
  <si>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</si>
  <si>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</si>
  <si>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</si>
  <si>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</si>
  <si>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</si>
  <si>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</si>
  <si>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</si>
  <si>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</si>
  <si>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</si>
  <si>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</si>
  <si>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</si>
  <si>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</si>
  <si>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</si>
  <si>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</si>
  <si>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</si>
  <si>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</si>
  <si>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</si>
  <si>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</si>
  <si>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</si>
  <si>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</si>
  <si>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</si>
  <si>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</si>
  <si>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</si>
  <si>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</si>
  <si>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</si>
  <si>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</si>
  <si>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</si>
  <si>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</si>
  <si>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</si>
  <si>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</si>
  <si>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</si>
  <si>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</si>
  <si>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</si>
  <si>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</si>
  <si>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</si>
  <si>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</si>
  <si>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</si>
  <si>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</si>
  <si>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</si>
  <si>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</si>
  <si>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</si>
  <si>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</si>
  <si>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</si>
  <si>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</si>
  <si>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</si>
  <si>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</si>
  <si>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</si>
  <si>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</si>
  <si>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</si>
  <si>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</si>
  <si>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</si>
  <si>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</si>
  <si>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</si>
  <si>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</si>
  <si>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</si>
  <si>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</si>
  <si>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</si>
  <si>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</si>
  <si>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</si>
  <si>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</si>
  <si>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</si>
  <si>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</si>
  <si>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</si>
  <si>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</si>
  <si>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</si>
  <si>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</si>
  <si>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</si>
  <si>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</si>
  <si>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</si>
  <si>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</si>
  <si>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</si>
  <si>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</si>
  <si>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</si>
  <si>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</si>
  <si>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</si>
  <si>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</si>
  <si>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</si>
  <si>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</si>
  <si>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</si>
  <si>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</si>
  <si>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</si>
  <si>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</si>
  <si>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</si>
  <si>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</si>
  <si>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</si>
  <si>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</si>
  <si>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</si>
  <si>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</si>
  <si>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</si>
  <si>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</si>
  <si>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</si>
  <si>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</si>
  <si>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</si>
  <si>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</si>
  <si>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</si>
  <si>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</si>
  <si>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</si>
  <si>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</si>
  <si>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</si>
  <si>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</si>
  <si>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</si>
  <si>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</si>
  <si>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</si>
  <si>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</si>
  <si>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</si>
  <si>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</si>
  <si>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</si>
  <si>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</si>
  <si>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</si>
  <si>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</si>
  <si>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</si>
  <si>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</si>
  <si>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</si>
  <si>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</si>
  <si>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</si>
  <si>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</si>
  <si>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</si>
  <si>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</si>
  <si>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</si>
  <si>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</si>
  <si>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</si>
  <si>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</si>
  <si>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</si>
  <si>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</si>
  <si>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</si>
  <si>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</si>
  <si>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</si>
  <si>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</si>
  <si>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</si>
  <si>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</si>
  <si>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</si>
  <si>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</si>
  <si>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</si>
  <si>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</si>
  <si>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</si>
  <si>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</si>
  <si>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</si>
  <si>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</si>
  <si>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</si>
  <si>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</si>
  <si>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</si>
  <si>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</si>
  <si>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</si>
  <si>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</si>
  <si>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</si>
  <si>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</si>
  <si>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</si>
  <si>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</si>
  <si>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</si>
  <si>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</si>
  <si>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</si>
  <si>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</si>
  <si>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</si>
  <si>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</si>
  <si>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</si>
  <si>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</si>
  <si>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</si>
  <si>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</si>
  <si>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</si>
  <si>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</si>
  <si>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</si>
  <si>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</si>
  <si>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</si>
  <si>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</si>
  <si>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</si>
  <si>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</si>
  <si>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</si>
  <si>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</si>
  <si>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</si>
  <si>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</si>
  <si>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</si>
  <si>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</si>
  <si>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</si>
  <si>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</si>
  <si>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</si>
  <si>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</si>
  <si>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</si>
  <si>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</si>
  <si>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</si>
  <si>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</si>
  <si>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</si>
  <si>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</si>
  <si>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</si>
  <si>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</si>
  <si>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</si>
  <si>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</si>
  <si>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</si>
  <si>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</si>
  <si>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</si>
  <si>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</si>
  <si>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</si>
  <si>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</si>
  <si>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</si>
  <si>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</si>
  <si>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</si>
  <si>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</si>
  <si>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</si>
  <si>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</si>
  <si>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</si>
  <si>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</si>
  <si>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</si>
  <si>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</si>
  <si>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</si>
  <si>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</si>
  <si>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</si>
  <si>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</si>
  <si>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</si>
  <si>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</si>
  <si>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</si>
  <si>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</si>
  <si>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</si>
  <si>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</si>
  <si>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</si>
  <si>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</si>
  <si>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</si>
  <si>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</si>
  <si>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</si>
  <si>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</si>
  <si>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</si>
  <si>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</si>
  <si>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</si>
  <si>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</si>
  <si>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</si>
  <si>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</si>
  <si>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</si>
  <si>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</si>
  <si>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</si>
  <si>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</si>
  <si>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</si>
  <si>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</si>
  <si>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</si>
  <si>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</si>
  <si>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</si>
  <si>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</si>
  <si>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</si>
  <si>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</si>
  <si>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</si>
  <si>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</si>
  <si>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</si>
  <si>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</si>
  <si>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</si>
  <si>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</si>
  <si>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</si>
  <si>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</si>
  <si>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</si>
  <si>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</si>
  <si>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</si>
  <si>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</si>
  <si>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</si>
  <si>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</si>
  <si>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</si>
  <si>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</si>
  <si>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</si>
  <si>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</si>
  <si>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</si>
  <si>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</si>
  <si>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</si>
  <si>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</si>
  <si>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</si>
  <si>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</si>
  <si>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</si>
  <si>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</si>
  <si>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</si>
  <si>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</si>
  <si>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</si>
  <si>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</si>
  <si>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</si>
  <si>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</si>
  <si>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</si>
  <si>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</si>
  <si>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</si>
  <si>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</si>
  <si>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</si>
  <si>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</si>
  <si>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</si>
  <si>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</si>
  <si>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</si>
  <si>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</si>
  <si>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</si>
  <si>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</si>
  <si>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</si>
  <si>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</si>
  <si>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</si>
  <si>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</si>
  <si>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</si>
  <si>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</si>
  <si>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</si>
  <si>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</si>
  <si>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</si>
  <si>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</si>
  <si>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</si>
  <si>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</si>
  <si>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</si>
  <si>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</si>
  <si>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</si>
  <si>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</si>
  <si>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</si>
  <si>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</si>
  <si>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</si>
  <si>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</si>
  <si>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</si>
  <si>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</si>
  <si>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</si>
  <si>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</si>
  <si>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</si>
  <si>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</si>
  <si>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</si>
  <si>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</si>
  <si>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</si>
  <si>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</si>
  <si>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</si>
  <si>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</si>
  <si>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</si>
  <si>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</si>
  <si>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</si>
  <si>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</si>
  <si>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</si>
  <si>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</si>
  <si>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</si>
  <si>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</si>
  <si>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</si>
  <si>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</si>
  <si>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</si>
  <si>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</si>
  <si>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</si>
  <si>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</si>
  <si>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</si>
  <si>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</si>
  <si>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</si>
  <si>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</si>
  <si>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</si>
  <si>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</si>
  <si>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</si>
  <si>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</si>
  <si>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</si>
  <si>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</si>
  <si>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</si>
  <si>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</si>
  <si>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</si>
  <si>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</si>
  <si>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</si>
  <si>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</si>
  <si>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</si>
  <si>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</si>
  <si>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</si>
  <si>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</si>
  <si>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</si>
  <si>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</si>
  <si>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</si>
  <si>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</si>
  <si>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</si>
  <si>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</si>
  <si>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</si>
  <si>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</si>
  <si>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</si>
  <si>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</si>
  <si>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</si>
  <si>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</si>
  <si>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</si>
  <si>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</si>
  <si>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</si>
  <si>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</si>
  <si>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</si>
  <si>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</si>
  <si>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</si>
  <si>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</si>
  <si>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</si>
  <si>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</si>
  <si>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</si>
  <si>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</si>
  <si>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</si>
  <si>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</si>
  <si>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</si>
  <si>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</si>
  <si>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</si>
  <si>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</si>
  <si>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</si>
  <si>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</si>
  <si>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</si>
  <si>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</si>
  <si>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</si>
  <si>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</si>
  <si>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</si>
  <si>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</si>
  <si>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</si>
  <si>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</si>
  <si>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</si>
  <si>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</si>
  <si>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</si>
  <si>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</si>
  <si>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</si>
  <si>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</si>
  <si>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</si>
  <si>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</si>
  <si>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</si>
  <si>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</si>
  <si>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</si>
  <si>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</si>
  <si>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</si>
  <si>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</si>
  <si>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</si>
  <si>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</si>
  <si>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</si>
  <si>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</si>
  <si>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</si>
  <si>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</si>
  <si>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</si>
  <si>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</si>
  <si>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</si>
  <si>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</si>
  <si>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</si>
  <si>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</si>
  <si>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</si>
  <si>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</si>
  <si>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</si>
  <si>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</si>
  <si>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</si>
  <si>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</si>
  <si>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</si>
  <si>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</si>
  <si>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</si>
  <si>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</si>
  <si>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</si>
  <si>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</si>
  <si>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</si>
  <si>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</si>
  <si>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</si>
  <si>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</si>
  <si>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</si>
  <si>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</si>
  <si>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</si>
  <si>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</si>
  <si>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</si>
  <si>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</si>
  <si>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</si>
  <si>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</si>
  <si>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</si>
  <si>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</si>
  <si>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</si>
  <si>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</si>
  <si>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</si>
  <si>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</si>
  <si>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</si>
  <si>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</si>
  <si>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</si>
  <si>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</si>
  <si>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</si>
  <si>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</si>
  <si>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</si>
  <si>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</si>
  <si>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</si>
  <si>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</si>
  <si>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</si>
  <si>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</si>
  <si>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</si>
  <si>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</si>
  <si>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</si>
  <si>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</si>
  <si>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</si>
  <si>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</si>
  <si>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</si>
  <si>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</si>
  <si>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</si>
  <si>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</si>
  <si>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</si>
  <si>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</si>
  <si>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</si>
  <si>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</si>
  <si>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</si>
  <si>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</si>
  <si>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</si>
  <si>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</si>
  <si>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</si>
  <si>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</si>
  <si>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</si>
  <si>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</si>
  <si>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</si>
  <si>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</si>
  <si>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</si>
  <si>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</si>
  <si>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</si>
  <si>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</si>
  <si>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</si>
  <si>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</si>
  <si>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</si>
  <si>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</si>
  <si>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</si>
  <si>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</si>
  <si>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</si>
  <si>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</si>
  <si>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</si>
  <si>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</si>
  <si>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</si>
  <si>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</si>
  <si>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</si>
  <si>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</si>
  <si>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</si>
  <si>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</si>
  <si>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</si>
  <si>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</si>
  <si>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</si>
  <si>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</si>
  <si>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</si>
  <si>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</si>
  <si>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</si>
  <si>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</si>
  <si>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</si>
  <si>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</si>
  <si>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</si>
  <si>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</si>
  <si>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</si>
  <si>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</si>
  <si>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</si>
  <si>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</si>
  <si>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</si>
  <si>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</si>
  <si>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</si>
  <si>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</si>
  <si>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</si>
  <si>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</si>
  <si>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</si>
  <si>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</si>
  <si>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</si>
  <si>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</si>
  <si>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</si>
  <si>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</si>
  <si>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</si>
  <si>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</si>
  <si>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</si>
  <si>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</si>
  <si>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</si>
  <si>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</si>
  <si>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</si>
  <si>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</si>
  <si>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</si>
  <si>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</si>
  <si>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</si>
  <si>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</si>
  <si>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</si>
  <si>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</si>
  <si>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</si>
  <si>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</si>
  <si>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</si>
  <si>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</si>
  <si>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</si>
  <si>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</si>
  <si>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</si>
  <si>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</si>
  <si>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</si>
  <si>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</si>
  <si>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</si>
  <si>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</si>
  <si>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</si>
  <si>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</si>
  <si>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</si>
  <si>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</si>
  <si>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</si>
  <si>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</si>
  <si>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</si>
  <si>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</si>
  <si>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</si>
  <si>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</si>
  <si>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</si>
  <si>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</si>
  <si>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</si>
  <si>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</si>
  <si>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</si>
  <si>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</si>
  <si>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</si>
  <si>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</si>
  <si>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</si>
  <si>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</si>
  <si>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</si>
  <si>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</si>
  <si>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</si>
  <si>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</si>
  <si>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</si>
  <si>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</si>
  <si>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</si>
  <si>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</si>
  <si>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</si>
  <si>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</si>
  <si>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</si>
  <si>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</si>
  <si>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</si>
  <si>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</si>
  <si>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</si>
  <si>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</si>
  <si>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</si>
  <si>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</si>
  <si>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</si>
  <si>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</si>
  <si>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</si>
  <si>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</si>
  <si>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</si>
  <si>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</si>
  <si>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</si>
  <si>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</si>
  <si>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</si>
  <si>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</si>
  <si>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</si>
  <si>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</si>
  <si>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</si>
  <si>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</si>
  <si>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</si>
  <si>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</si>
  <si>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</si>
  <si>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</si>
  <si>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</si>
  <si>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</si>
  <si>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</si>
  <si>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</si>
  <si>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</si>
  <si>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</si>
  <si>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</si>
  <si>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</si>
  <si>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</si>
  <si>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</si>
  <si>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</si>
  <si>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</si>
  <si>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</si>
  <si>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</si>
  <si>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</si>
  <si>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</si>
  <si>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</si>
  <si>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</si>
  <si>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</si>
  <si>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</si>
  <si>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</si>
  <si>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</si>
  <si>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</si>
  <si>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</si>
  <si>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</si>
  <si>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</si>
  <si>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</si>
  <si>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</si>
  <si>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</si>
  <si>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</si>
  <si>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</si>
  <si>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</si>
  <si>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</si>
  <si>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</si>
  <si>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</si>
  <si>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</si>
  <si>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</si>
  <si>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</si>
  <si>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</si>
  <si>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</si>
  <si>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</si>
  <si>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</si>
  <si>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</si>
  <si>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</si>
  <si>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</si>
  <si>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</si>
  <si>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</si>
  <si>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</si>
  <si>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</si>
  <si>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</si>
  <si>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</si>
  <si>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</si>
  <si>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</si>
  <si>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</si>
  <si>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</si>
  <si>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</si>
  <si>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</si>
  <si>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</si>
  <si>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</si>
  <si>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</si>
  <si>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</si>
  <si>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</si>
  <si>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</si>
  <si>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</si>
  <si>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</si>
  <si>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</si>
  <si>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</si>
  <si>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</si>
  <si>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</si>
  <si>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</si>
  <si>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</si>
  <si>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</si>
  <si>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</si>
  <si>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</si>
  <si>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</si>
  <si>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</si>
  <si>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</si>
  <si>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</si>
  <si>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</si>
  <si>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</si>
  <si>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</si>
  <si>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</si>
  <si>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</si>
  <si>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</si>
  <si>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</si>
  <si>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</si>
  <si>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</si>
  <si>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</si>
  <si>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</si>
  <si>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</si>
  <si>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</si>
  <si>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</si>
  <si>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</si>
  <si>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</si>
  <si>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</si>
  <si>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</si>
  <si>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</si>
  <si>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</si>
  <si>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</si>
  <si>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</si>
  <si>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</si>
  <si>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</si>
  <si>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</si>
  <si>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</si>
  <si>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</si>
  <si>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</si>
  <si>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</si>
  <si>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</si>
  <si>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</si>
  <si>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</si>
  <si>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</si>
  <si>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</si>
  <si>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</si>
  <si>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</si>
  <si>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</si>
  <si>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</si>
  <si>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</si>
  <si>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</si>
  <si>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</si>
  <si>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</si>
  <si>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</si>
  <si>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</si>
  <si>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</si>
  <si>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</si>
  <si>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</si>
  <si>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</si>
  <si>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</si>
  <si>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</si>
  <si>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</si>
  <si>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</si>
  <si>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</si>
  <si>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</si>
  <si>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</si>
  <si>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</si>
  <si>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</si>
  <si>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</si>
  <si>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</si>
  <si>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</si>
  <si>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</si>
  <si>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</si>
  <si>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</si>
  <si>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</si>
  <si>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</si>
  <si>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</si>
  <si>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</si>
  <si>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</si>
  <si>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</si>
  <si>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</si>
  <si>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</si>
  <si>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</si>
  <si>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</si>
  <si>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</si>
  <si>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</si>
  <si>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</si>
  <si>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</si>
  <si>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</si>
  <si>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</si>
  <si>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</si>
  <si>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</si>
  <si>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</si>
  <si>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</si>
  <si>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</si>
  <si>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</si>
  <si>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</si>
  <si>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</si>
  <si>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</si>
  <si>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</si>
  <si>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</si>
  <si>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</si>
  <si>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</si>
  <si>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</si>
  <si>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</si>
  <si>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</si>
  <si>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</si>
  <si>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</si>
  <si>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</si>
  <si>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</si>
  <si>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</si>
  <si>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</si>
  <si>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</si>
  <si>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</si>
  <si>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</si>
  <si>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</si>
  <si>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</si>
  <si>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</si>
  <si>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</si>
  <si>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</si>
  <si>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</si>
  <si>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</si>
  <si>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</si>
  <si>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</si>
  <si>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</si>
  <si>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</si>
  <si>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</si>
  <si>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</si>
  <si>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</si>
  <si>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</si>
  <si>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</si>
  <si>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</si>
  <si>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</si>
  <si>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</si>
  <si>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</si>
  <si>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</si>
  <si>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</si>
  <si>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</si>
  <si>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</si>
  <si>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</si>
  <si>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</si>
  <si>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</si>
  <si>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</si>
  <si>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</si>
  <si>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</si>
  <si>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</si>
  <si>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</si>
  <si>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</si>
  <si>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</si>
  <si>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</si>
  <si>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</si>
  <si>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</si>
  <si>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</si>
  <si>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</si>
  <si>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</si>
  <si>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</si>
  <si>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</si>
  <si>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</si>
  <si>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</si>
  <si>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</si>
  <si>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</si>
  <si>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</si>
  <si>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</si>
  <si>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</si>
  <si>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</si>
  <si>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</si>
  <si>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</si>
  <si>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</si>
  <si>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</si>
  <si>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</si>
  <si>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</si>
  <si>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</si>
  <si>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</si>
  <si>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</si>
  <si>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</si>
  <si>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</si>
  <si>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</si>
  <si>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</si>
  <si>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</si>
  <si>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</si>
  <si>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</si>
  <si>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</si>
  <si>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</si>
  <si>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</si>
  <si>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</si>
  <si>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</si>
  <si>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</si>
  <si>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</si>
  <si>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</si>
  <si>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</si>
  <si>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</si>
  <si>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</si>
  <si>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</si>
  <si>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</si>
  <si>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</si>
  <si>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</si>
  <si>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</si>
  <si>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</si>
  <si>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</si>
  <si>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</si>
  <si>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</si>
  <si>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</si>
  <si>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</si>
  <si>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</si>
  <si>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</si>
  <si>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</si>
  <si>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</si>
  <si>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</si>
  <si>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</si>
  <si>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</si>
  <si>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</si>
  <si>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</si>
  <si>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</si>
  <si>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</si>
  <si>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</si>
  <si>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</si>
  <si>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</si>
  <si>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</si>
  <si>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</si>
  <si>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</si>
  <si>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</si>
  <si>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</si>
  <si>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</si>
  <si>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</si>
  <si>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</si>
  <si>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</si>
  <si>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</si>
  <si>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</si>
  <si>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</si>
  <si>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</si>
  <si>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</si>
  <si>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</si>
  <si>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</si>
  <si>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</si>
  <si>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</si>
  <si>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</si>
  <si>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</si>
  <si>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</si>
  <si>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</si>
  <si>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</si>
  <si>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</si>
  <si>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</si>
  <si>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</si>
  <si>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</si>
  <si>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</si>
  <si>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</si>
  <si>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</si>
  <si>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</si>
  <si>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</si>
  <si>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</si>
  <si>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</si>
  <si>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</si>
  <si>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</si>
  <si>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</si>
  <si>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</si>
  <si>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</si>
  <si>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</si>
  <si>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</si>
  <si>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</si>
  <si>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</si>
  <si>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</si>
  <si>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</si>
  <si>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</si>
  <si>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</si>
  <si>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</si>
  <si>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</si>
  <si>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</si>
  <si>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</si>
  <si>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</si>
  <si>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</si>
  <si>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</si>
  <si>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</si>
  <si>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</si>
  <si>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</si>
  <si>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</si>
  <si>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</si>
  <si>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</si>
  <si>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</si>
  <si>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</si>
  <si>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</si>
  <si>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</si>
  <si>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</si>
  <si>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</si>
  <si>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</si>
  <si>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</si>
  <si>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</si>
  <si>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</si>
  <si>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</si>
  <si>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</si>
  <si>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</si>
  <si>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</si>
  <si>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</si>
  <si>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</si>
  <si>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</si>
  <si>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</si>
  <si>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</si>
  <si>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</si>
  <si>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</si>
  <si>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</si>
  <si>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</si>
  <si>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</si>
  <si>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</si>
  <si>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</si>
  <si>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</si>
  <si>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</si>
  <si>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</si>
  <si>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</si>
  <si>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</si>
  <si>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</si>
  <si>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</si>
  <si>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</si>
  <si>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</si>
  <si>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</si>
  <si>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</si>
  <si>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</si>
  <si>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</si>
  <si>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</si>
  <si>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</si>
  <si>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</si>
  <si>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</si>
  <si>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</si>
  <si>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</si>
  <si>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</si>
  <si>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</si>
  <si>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</si>
  <si>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</si>
  <si>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</si>
  <si>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</si>
  <si>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</si>
  <si>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</si>
  <si>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</si>
  <si>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</si>
  <si>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</si>
  <si>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</si>
  <si>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</si>
  <si>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</si>
  <si>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</si>
  <si>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</si>
  <si>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</si>
  <si>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</si>
  <si>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</si>
  <si>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</si>
  <si>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</si>
  <si>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</si>
  <si>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</si>
  <si>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</si>
  <si>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</si>
  <si>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</si>
  <si>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</si>
  <si>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</si>
  <si>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</si>
  <si>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</si>
  <si>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</si>
  <si>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</si>
  <si>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</si>
  <si>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</si>
  <si>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</si>
  <si>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</si>
  <si>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</si>
  <si>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</si>
  <si>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</si>
  <si>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</si>
  <si>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</si>
  <si>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</si>
  <si>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</si>
  <si>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</si>
  <si>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</si>
  <si>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</si>
  <si>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</si>
  <si>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</si>
  <si>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</si>
  <si>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</si>
  <si>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</si>
  <si>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</si>
  <si>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</si>
  <si>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</si>
  <si>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</si>
  <si>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</si>
  <si>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</si>
  <si>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</si>
  <si>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</si>
  <si>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</si>
  <si>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</si>
  <si>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</si>
  <si>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</si>
  <si>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</si>
  <si>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</si>
  <si>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</si>
  <si>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</si>
  <si>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</si>
  <si>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</si>
  <si>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</si>
  <si>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</si>
  <si>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</si>
  <si>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</si>
  <si>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</si>
  <si>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</si>
  <si>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</si>
  <si>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</si>
  <si>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</si>
  <si>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</si>
  <si>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</si>
  <si>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</si>
  <si>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</si>
  <si>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</si>
  <si>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</si>
  <si>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</si>
  <si>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</si>
  <si>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</si>
  <si>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</si>
  <si>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</si>
  <si>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</si>
  <si>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</si>
  <si>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</si>
  <si>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</si>
  <si>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</si>
  <si>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</si>
  <si>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</si>
  <si>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</si>
  <si>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</si>
  <si>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</si>
  <si>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</si>
  <si>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</si>
  <si>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</si>
  <si>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</si>
  <si>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</si>
  <si>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</si>
  <si>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</si>
  <si>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</si>
  <si>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</si>
  <si>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</si>
  <si>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</si>
  <si>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</si>
  <si>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</si>
  <si>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</si>
  <si>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</si>
  <si>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</si>
  <si>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</si>
  <si>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</si>
  <si>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</si>
  <si>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</si>
  <si>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</si>
  <si>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</si>
  <si>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</si>
  <si>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</si>
  <si>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</si>
  <si>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</si>
  <si>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</si>
  <si>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</si>
  <si>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</si>
  <si>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</si>
  <si>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</si>
  <si>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</si>
  <si>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</si>
  <si>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</si>
  <si>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</si>
  <si>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</si>
  <si>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</si>
  <si>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</si>
  <si>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</si>
  <si>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</si>
  <si>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</si>
  <si>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</si>
  <si>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</si>
  <si>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</si>
  <si>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</si>
  <si>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</si>
  <si>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</si>
  <si>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</si>
  <si>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</si>
  <si>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</si>
  <si>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</si>
  <si>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</si>
  <si>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</si>
  <si>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</si>
  <si>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</si>
  <si>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</si>
  <si>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</si>
  <si>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</si>
  <si>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</si>
  <si>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</si>
  <si>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</si>
  <si>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</si>
  <si>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</si>
  <si>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</si>
  <si>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</si>
  <si>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</si>
  <si>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</si>
  <si>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</si>
  <si>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</si>
  <si>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</si>
  <si>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</si>
  <si>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</si>
  <si>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</si>
  <si>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</si>
  <si>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</si>
  <si>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</si>
  <si>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</si>
  <si>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</si>
  <si>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</si>
  <si>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</si>
  <si>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</si>
  <si>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</si>
  <si>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</si>
  <si>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</si>
  <si>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</si>
  <si>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</si>
  <si>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</si>
  <si>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</si>
  <si>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</si>
  <si>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</si>
  <si>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</si>
  <si>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</si>
  <si>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</si>
  <si>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</si>
  <si>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</si>
  <si>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</si>
  <si>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</si>
  <si>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</si>
  <si>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</si>
  <si>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</si>
  <si>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</si>
  <si>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</si>
  <si>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</si>
  <si>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</si>
  <si>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</si>
  <si>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</si>
  <si>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</si>
  <si>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</si>
  <si>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</si>
  <si>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</si>
  <si>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</si>
  <si>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</si>
  <si>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</si>
  <si>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</si>
  <si>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</si>
  <si>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</si>
  <si>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</si>
  <si>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</si>
  <si>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</si>
  <si>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</si>
  <si>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</si>
  <si>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</si>
  <si>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</si>
  <si>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</si>
  <si>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</si>
  <si>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</si>
  <si>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</si>
  <si>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</si>
  <si>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</si>
  <si>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</si>
  <si>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</si>
  <si>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</si>
  <si>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</si>
  <si>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</si>
  <si>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</si>
  <si>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</si>
  <si>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</si>
  <si>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</si>
  <si>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</si>
  <si>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</si>
  <si>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</si>
  <si>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</si>
  <si>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</si>
  <si>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</si>
  <si>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</si>
  <si>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</si>
  <si>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</si>
  <si>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</si>
  <si>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</si>
  <si>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</si>
  <si>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</si>
  <si>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</si>
  <si>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</si>
  <si>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</si>
  <si>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</si>
  <si>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</si>
  <si>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</si>
  <si>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</si>
  <si>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</si>
  <si>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</si>
  <si>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</si>
  <si>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</si>
  <si>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</si>
  <si>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</si>
  <si>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</si>
  <si>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</si>
  <si>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</si>
  <si>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</si>
  <si>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</si>
  <si>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</si>
  <si>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</si>
  <si>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</si>
  <si>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</si>
  <si>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</si>
  <si>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</si>
  <si>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</si>
  <si>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</si>
  <si>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</si>
  <si>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</si>
  <si>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</si>
  <si>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</si>
  <si>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</si>
  <si>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</si>
  <si>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</si>
  <si>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</si>
  <si>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</si>
  <si>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</si>
  <si>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</si>
  <si>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</si>
  <si>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</si>
  <si>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</si>
  <si>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</si>
  <si>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</si>
  <si>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</si>
  <si>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</si>
  <si>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</si>
  <si>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</si>
  <si>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</si>
  <si>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</si>
  <si>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</si>
  <si>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</si>
  <si>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</si>
  <si>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</si>
  <si>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</si>
  <si>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</si>
  <si>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</si>
  <si>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</si>
  <si>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</si>
  <si>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</si>
  <si>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</si>
  <si>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</si>
  <si>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</si>
  <si>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</si>
  <si>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</si>
  <si>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</si>
  <si>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</si>
  <si>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</si>
  <si>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</si>
  <si>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</si>
  <si>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</si>
  <si>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</si>
  <si>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</si>
  <si>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</si>
  <si>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</si>
  <si>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</si>
  <si>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</si>
  <si>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</si>
  <si>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</si>
  <si>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</si>
  <si>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</si>
  <si>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</si>
  <si>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</si>
  <si>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</si>
  <si>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</si>
  <si>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</si>
  <si>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</si>
  <si>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</si>
  <si>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</si>
  <si>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</si>
  <si>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</si>
  <si>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</si>
  <si>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</si>
  <si>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</si>
  <si>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</si>
  <si>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</si>
  <si>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</si>
  <si>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</si>
  <si>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</si>
  <si>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</si>
  <si>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</si>
  <si>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</si>
  <si>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</si>
  <si>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</si>
  <si>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</si>
  <si>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</si>
  <si>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</si>
  <si>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</si>
  <si>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</si>
  <si>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</si>
  <si>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</si>
  <si>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</si>
  <si>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</si>
  <si>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</si>
  <si>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</si>
  <si>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</si>
  <si>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</si>
  <si>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</si>
  <si>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</si>
  <si>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</si>
  <si>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</si>
  <si>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</si>
  <si>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</si>
  <si>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</si>
  <si>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</si>
  <si>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</si>
  <si>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</si>
  <si>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</si>
  <si>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</si>
  <si>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</si>
  <si>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</si>
  <si>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</si>
  <si>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</si>
  <si>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</si>
  <si>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</si>
  <si>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</si>
  <si>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</si>
  <si>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</si>
  <si>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</si>
  <si>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</si>
  <si>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</si>
  <si>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</si>
  <si>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</si>
  <si>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</si>
  <si>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</si>
  <si>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</si>
  <si>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</si>
  <si>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</si>
  <si>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</si>
  <si>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</si>
  <si>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</si>
  <si>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</si>
  <si>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</si>
  <si>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</si>
  <si>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</si>
  <si>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</si>
  <si>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</si>
  <si>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</si>
  <si>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</si>
  <si>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</si>
  <si>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</si>
  <si>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</si>
  <si>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</si>
  <si>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</si>
  <si>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</si>
  <si>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</si>
  <si>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</si>
  <si>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</si>
  <si>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</si>
  <si>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</si>
  <si>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</si>
  <si>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</si>
  <si>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</si>
  <si>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</si>
  <si>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</si>
  <si>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</si>
  <si>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</si>
  <si>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</si>
  <si>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</si>
  <si>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</si>
  <si>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</si>
  <si>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</si>
  <si>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</si>
  <si>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</si>
  <si>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</si>
  <si>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</si>
  <si>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</si>
  <si>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</si>
  <si>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</si>
  <si>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</si>
  <si>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</si>
  <si>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</si>
  <si>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</si>
  <si>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</si>
  <si>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</si>
  <si>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</si>
  <si>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</si>
  <si>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</si>
  <si>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</si>
  <si>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</si>
  <si>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</si>
  <si>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</si>
  <si>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</si>
  <si>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</si>
  <si>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</si>
  <si>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</si>
  <si>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</si>
  <si>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</si>
  <si>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</si>
  <si>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</si>
  <si>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</si>
  <si>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</si>
  <si>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</si>
  <si>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</si>
  <si>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</si>
  <si>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</si>
  <si>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</si>
  <si>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</si>
  <si>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</si>
  <si>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</si>
  <si>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</si>
  <si>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</si>
  <si>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</si>
  <si>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</si>
  <si>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</si>
  <si>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</si>
  <si>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</si>
  <si>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</si>
  <si>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</si>
  <si>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</si>
  <si>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</si>
  <si>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</si>
  <si>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</si>
  <si>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</si>
  <si>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</si>
  <si>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</si>
  <si>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</si>
  <si>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</si>
  <si>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</si>
  <si>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</si>
  <si>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</si>
  <si>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</si>
  <si>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</si>
  <si>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</si>
  <si>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</si>
  <si>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</si>
  <si>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</si>
  <si>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</si>
  <si>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</si>
  <si>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</si>
  <si>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</si>
  <si>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</si>
  <si>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</si>
  <si>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</si>
  <si>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</si>
  <si>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</si>
  <si>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</si>
  <si>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</si>
  <si>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</si>
  <si>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</si>
  <si>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</si>
  <si>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</si>
  <si>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</si>
  <si>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</si>
  <si>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</si>
  <si>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</si>
  <si>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</si>
  <si>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</si>
  <si>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</si>
  <si>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</si>
  <si>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</si>
  <si>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</si>
  <si>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</si>
  <si>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</si>
  <si>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</si>
  <si>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</si>
  <si>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</si>
  <si>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</si>
  <si>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</si>
  <si>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</si>
  <si>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</si>
  <si>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</si>
  <si>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</si>
  <si>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</si>
  <si>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</si>
  <si>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</si>
  <si>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</si>
  <si>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</si>
  <si>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</si>
  <si>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</si>
  <si>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</si>
  <si>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</si>
  <si>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</si>
  <si>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</si>
  <si>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</si>
  <si>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</si>
  <si>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</si>
  <si>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</si>
  <si>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</si>
  <si>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</si>
  <si>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</si>
  <si>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</si>
  <si>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</si>
  <si>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</si>
  <si>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</si>
  <si>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</si>
  <si>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</si>
  <si>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</si>
  <si>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</si>
  <si>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</si>
  <si>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</si>
  <si>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</si>
  <si>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</si>
  <si>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</si>
  <si>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</si>
  <si>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</si>
  <si>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</si>
  <si>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</si>
  <si>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</si>
  <si>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</si>
  <si>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</si>
  <si>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</si>
  <si>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</si>
  <si>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</si>
  <si>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</si>
  <si>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</si>
  <si>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</si>
  <si>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</si>
  <si>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</si>
  <si>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</si>
  <si>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</si>
  <si>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</si>
  <si>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</si>
  <si>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</si>
  <si>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</si>
  <si>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</si>
  <si>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</si>
  <si>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</si>
  <si>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</si>
  <si>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</si>
  <si>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</si>
  <si>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</si>
  <si>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</si>
  <si>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</si>
  <si>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</si>
  <si>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</si>
  <si>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</si>
  <si>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</si>
  <si>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</si>
  <si>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</si>
  <si>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</si>
  <si>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</si>
  <si>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</si>
  <si>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</si>
  <si>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</si>
  <si>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</si>
  <si>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</si>
  <si>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</si>
  <si>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</si>
  <si>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</si>
  <si>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</si>
  <si>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</si>
  <si>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</si>
  <si>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</si>
  <si>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</si>
  <si>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</si>
  <si>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</si>
  <si>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</si>
  <si>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</si>
  <si>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</si>
  <si>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</si>
  <si>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</si>
  <si>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</si>
  <si>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</si>
  <si>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</si>
  <si>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</si>
  <si>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</si>
  <si>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</si>
  <si>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</si>
  <si>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</si>
  <si>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</si>
  <si>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</si>
  <si>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</si>
  <si>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</si>
  <si>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</si>
  <si>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</si>
  <si>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</si>
  <si>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</si>
  <si>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</si>
  <si>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</si>
  <si>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</si>
  <si>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</si>
  <si>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</si>
  <si>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</si>
  <si>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</si>
  <si>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</si>
  <si>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</si>
  <si>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</si>
  <si>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</si>
  <si>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</si>
  <si>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</si>
  <si>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</si>
  <si>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</si>
  <si>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</si>
  <si>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</si>
  <si>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</si>
  <si>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</si>
  <si>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</si>
  <si>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</si>
  <si>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</si>
  <si>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</si>
  <si>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</si>
  <si>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</si>
  <si>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</si>
  <si>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</si>
  <si>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</si>
  <si>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</si>
  <si>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</si>
  <si>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</si>
  <si>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</si>
  <si>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</si>
  <si>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</si>
  <si>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</si>
  <si>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</si>
  <si>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</si>
  <si>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</si>
  <si>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</si>
  <si>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</si>
  <si>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</si>
  <si>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</si>
  <si>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</si>
  <si>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</si>
  <si>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</si>
  <si>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</si>
  <si>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</si>
  <si>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</si>
  <si>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</si>
  <si>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</si>
  <si>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</si>
  <si>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</si>
  <si>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</si>
  <si>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</si>
  <si>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</si>
  <si>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</si>
  <si>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</si>
  <si>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</si>
  <si>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</si>
  <si>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</si>
  <si>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</si>
  <si>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</si>
  <si>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</si>
  <si>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</si>
  <si>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</si>
  <si>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</si>
  <si>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</si>
  <si>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</si>
  <si>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</si>
  <si>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</si>
  <si>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</si>
  <si>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</si>
  <si>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</si>
  <si>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</si>
  <si>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</si>
  <si>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</si>
  <si>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</si>
  <si>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</si>
  <si>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</si>
  <si>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</si>
  <si>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</si>
  <si>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</si>
  <si>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</si>
  <si>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</si>
  <si>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</si>
  <si>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</si>
  <si>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</si>
  <si>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</si>
  <si>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</si>
  <si>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</si>
  <si>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</si>
  <si>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</si>
  <si>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</si>
  <si>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</si>
  <si>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</si>
  <si>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</si>
  <si>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</si>
  <si>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</si>
  <si>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</si>
  <si>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</si>
  <si>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</si>
  <si>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</si>
  <si>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</si>
  <si>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</si>
  <si>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</si>
  <si>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</si>
  <si>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</si>
  <si>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</si>
  <si>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</si>
  <si>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</si>
  <si>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</si>
  <si>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</si>
  <si>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</si>
  <si>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</si>
  <si>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</si>
  <si>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</si>
  <si>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</si>
  <si>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</si>
  <si>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</si>
  <si>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</si>
  <si>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</si>
  <si>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</si>
  <si>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</si>
  <si>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</si>
  <si>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</si>
  <si>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</si>
  <si>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</si>
  <si>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</si>
  <si>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</si>
  <si>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</si>
  <si>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</si>
  <si>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</si>
  <si>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</si>
  <si>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</si>
  <si>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</si>
  <si>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</si>
  <si>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</si>
  <si>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</si>
  <si>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</si>
  <si>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</si>
  <si>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</si>
  <si>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</si>
  <si>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</si>
  <si>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</si>
  <si>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</si>
  <si>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</si>
  <si>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</si>
  <si>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</si>
  <si>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</si>
  <si>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</si>
  <si>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</si>
  <si>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</si>
  <si>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</si>
  <si>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</si>
  <si>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</si>
  <si>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</si>
  <si>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</si>
  <si>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</si>
  <si>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</si>
  <si>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</si>
  <si>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</si>
  <si>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</si>
  <si>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</si>
  <si>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</si>
  <si>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</si>
  <si>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</si>
  <si>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</si>
  <si>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</si>
  <si>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</si>
  <si>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</si>
  <si>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</si>
  <si>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</si>
  <si>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</si>
  <si>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</si>
  <si>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</si>
  <si>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</si>
  <si>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</si>
  <si>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</si>
  <si>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</si>
  <si>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</si>
  <si>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</si>
  <si>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</si>
  <si>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</si>
  <si>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</si>
  <si>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</si>
  <si>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</si>
  <si>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</si>
  <si>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</si>
  <si>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</si>
  <si>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</si>
  <si>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</si>
  <si>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</si>
  <si>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</si>
  <si>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</si>
  <si>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</si>
  <si>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</si>
  <si>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</si>
  <si>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</si>
  <si>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</si>
  <si>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</si>
  <si>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</si>
  <si>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</si>
  <si>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</si>
  <si>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</si>
  <si>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</si>
  <si>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</si>
  <si>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</si>
  <si>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</si>
  <si>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</si>
  <si>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</si>
  <si>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</si>
  <si>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</si>
  <si>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</si>
  <si>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</si>
  <si>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</si>
  <si>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</si>
  <si>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</si>
  <si>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</si>
  <si>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</si>
  <si>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</si>
  <si>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</si>
  <si>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</si>
  <si>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</si>
  <si>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</si>
  <si>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</si>
  <si>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</si>
  <si>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</si>
  <si>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</si>
  <si>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</si>
  <si>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</si>
  <si>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</si>
  <si>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</si>
  <si>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</si>
  <si>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</si>
  <si>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</si>
  <si>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</si>
  <si>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</si>
  <si>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</si>
  <si>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</si>
  <si>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</si>
  <si>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</si>
  <si>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</si>
  <si>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</si>
  <si>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</si>
  <si>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</si>
  <si>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</si>
  <si>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</si>
  <si>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</si>
  <si>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</si>
  <si>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</si>
  <si>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</si>
  <si>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</si>
  <si>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</si>
  <si>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</si>
  <si>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</si>
  <si>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</si>
  <si>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</si>
  <si>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</si>
  <si>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</si>
  <si>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</si>
  <si>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</si>
  <si>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</si>
  <si>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</si>
  <si>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</si>
  <si>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</si>
  <si>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</si>
  <si>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</si>
  <si>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</si>
  <si>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</si>
  <si>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</si>
  <si>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</si>
  <si>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</si>
  <si>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</si>
  <si>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</si>
  <si>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</si>
  <si>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</si>
  <si>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</si>
  <si>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</si>
  <si>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</si>
  <si>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</si>
  <si>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</si>
  <si>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</si>
  <si>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</si>
  <si>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</si>
  <si>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</si>
  <si>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</si>
  <si>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</si>
  <si>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</si>
  <si>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</si>
  <si>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</si>
  <si>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</si>
  <si>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</si>
  <si>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</si>
  <si>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</si>
  <si>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</si>
  <si>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</si>
  <si>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</si>
  <si>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</si>
  <si>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</si>
  <si>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</si>
  <si>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</si>
  <si>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</si>
  <si>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</si>
  <si>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</si>
  <si>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</si>
  <si>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</si>
  <si>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</si>
  <si>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</si>
  <si>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</si>
  <si>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</si>
  <si>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</si>
  <si>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</si>
  <si>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</si>
  <si>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</si>
  <si>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</si>
  <si>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</si>
  <si>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</si>
  <si>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</si>
  <si>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</si>
  <si>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</si>
  <si>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</si>
  <si>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</si>
  <si>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</si>
  <si>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</si>
  <si>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</si>
  <si>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</si>
  <si>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</si>
  <si>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</si>
  <si>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</si>
  <si>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</si>
  <si>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</si>
  <si>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</si>
  <si>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</si>
  <si>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</si>
  <si>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</si>
  <si>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</si>
  <si>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</si>
  <si>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</si>
  <si>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</si>
  <si>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</si>
  <si>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</si>
  <si>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</si>
  <si>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</si>
  <si>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</si>
  <si>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</si>
  <si>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</si>
  <si>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</si>
  <si>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</si>
  <si>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</si>
  <si>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</si>
  <si>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</si>
  <si>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</si>
  <si>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</si>
  <si>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</si>
  <si>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</si>
  <si>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</si>
  <si>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</si>
  <si>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</si>
  <si>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</si>
  <si>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</si>
  <si>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</si>
  <si>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</si>
  <si>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</si>
  <si>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</si>
  <si>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</si>
  <si>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</si>
  <si>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</si>
  <si>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</si>
  <si>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</si>
  <si>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</si>
  <si>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</si>
  <si>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</si>
  <si>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</si>
  <si>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</si>
  <si>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</si>
  <si>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</si>
  <si>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</si>
  <si>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</si>
  <si>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</si>
  <si>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</si>
  <si>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</si>
  <si>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</si>
  <si>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</si>
  <si>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</si>
  <si>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</si>
  <si>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</si>
  <si>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</si>
  <si>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</si>
  <si>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</si>
  <si>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</si>
  <si>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</si>
  <si>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</si>
  <si>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</si>
  <si>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</si>
  <si>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</si>
  <si>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</si>
  <si>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</si>
  <si>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</si>
  <si>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</si>
  <si>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</si>
  <si>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</si>
  <si>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</si>
  <si>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</si>
  <si>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</si>
  <si>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</si>
  <si>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</si>
  <si>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</si>
  <si>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</si>
  <si>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</si>
  <si>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</si>
  <si>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</si>
  <si>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</si>
  <si>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</si>
  <si>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</si>
  <si>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(date)</t>
  </si>
  <si>
    <t>launch (date)</t>
  </si>
  <si>
    <t>Column Labels</t>
  </si>
  <si>
    <t>Grand Total</t>
  </si>
  <si>
    <t>Count of outcomes</t>
  </si>
  <si>
    <t>(All)</t>
  </si>
  <si>
    <t>launch YEAR</t>
  </si>
  <si>
    <t>launch MONTH</t>
  </si>
  <si>
    <t>Month</t>
  </si>
  <si>
    <t>Parent Category</t>
  </si>
  <si>
    <t>theat</t>
  </si>
  <si>
    <t>Goal</t>
  </si>
  <si>
    <t xml:space="preserve">No. Successful </t>
  </si>
  <si>
    <t>No. Failed</t>
  </si>
  <si>
    <t xml:space="preserve">No. Canceled </t>
  </si>
  <si>
    <t>Total Projects</t>
  </si>
  <si>
    <t xml:space="preserve">% Successful </t>
  </si>
  <si>
    <t>% Failed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</si>
  <si>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</si>
  <si>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</si>
  <si>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</si>
  <si>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</si>
  <si>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</si>
  <si>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</si>
  <si>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</si>
  <si>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</si>
  <si>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</si>
  <si>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</si>
  <si>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</si>
  <si>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Over 50000</t>
  </si>
  <si>
    <t>goal level</t>
  </si>
  <si>
    <t>goal category</t>
  </si>
  <si>
    <t>Cat 1</t>
  </si>
  <si>
    <t>Cat 10</t>
  </si>
  <si>
    <t>Cat 11</t>
  </si>
  <si>
    <t>Cat 12</t>
  </si>
  <si>
    <t>Cat 2</t>
  </si>
  <si>
    <t>Cat 3</t>
  </si>
  <si>
    <t>Cat 4</t>
  </si>
  <si>
    <t>Cat 5</t>
  </si>
  <si>
    <t>Cat 6</t>
  </si>
  <si>
    <t>Cat 7</t>
  </si>
  <si>
    <t>Cat 8</t>
  </si>
  <si>
    <t>Cat 9</t>
  </si>
  <si>
    <t>Goal Category (See legend)</t>
  </si>
  <si>
    <t>% Canceled</t>
  </si>
  <si>
    <t>Goal range</t>
  </si>
  <si>
    <t xml:space="preserve">Goal Category </t>
  </si>
  <si>
    <t>LEGEND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</si>
</sst>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#,##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3F5C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Fill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2" borderId="0" xfId="0" applyNumberFormat="1" applyFill="1"/>
    <xf numFmtId="1" fontId="0" fillId="0" borderId="0" xfId="0" applyNumberFormat="1" applyAlignment="1">
      <alignment horizontal="left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67" fontId="0" fillId="0" borderId="0" xfId="0" applyNumberFormat="1"/>
    <xf numFmtId="2" fontId="0" fillId="0" borderId="0" xfId="0" applyNumberFormat="1"/>
    <xf numFmtId="0" fontId="3" fillId="3" borderId="1" xfId="0" applyFont="1" applyFill="1" applyBorder="1"/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5" fillId="4" borderId="3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</cellXfs>
  <cellStyles count="1">
    <cellStyle name="Normal" xfId="0" builtinId="0"/>
  </cellStyles>
  <dxfs count="4">
    <dxf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C3F5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cap="none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-CA" sz="1400" i="1">
                <a:solidFill>
                  <a:schemeClr val="tx1"/>
                </a:solidFill>
              </a:rPr>
              <a:t>Theatre outcomes based on launch date</a:t>
            </a:r>
          </a:p>
        </c:rich>
      </c:tx>
      <c:layout>
        <c:manualLayout>
          <c:xMode val="edge"/>
          <c:yMode val="edge"/>
          <c:x val="0.17084599797365754"/>
          <c:y val="0.15237756934518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cap="none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97308315184005"/>
          <c:y val="0.27443270718979679"/>
          <c:w val="0.65766380266296498"/>
          <c:h val="0.5477854173127493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8-4EDE-BFB9-43E02C4402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E8-4EDE-BFB9-43E02C4402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FE8-4EDE-BFB9-43E02C440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507864"/>
        <c:axId val="461508192"/>
      </c:lineChart>
      <c:catAx>
        <c:axId val="46150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508192"/>
        <c:crosses val="autoZero"/>
        <c:auto val="1"/>
        <c:lblAlgn val="ctr"/>
        <c:lblOffset val="100"/>
        <c:noMultiLvlLbl val="0"/>
      </c:catAx>
      <c:valAx>
        <c:axId val="4615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5078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project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25809045707617"/>
          <c:y val="0.1189926211100417"/>
          <c:w val="0.84883925852162878"/>
          <c:h val="0.594679166066705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Goals'!$N$4</c:f>
              <c:strCache>
                <c:ptCount val="1"/>
                <c:pt idx="0">
                  <c:v>%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Goals'!$I$5:$I$16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Over 50000</c:v>
                </c:pt>
              </c:strCache>
            </c:strRef>
          </c:cat>
          <c:val>
            <c:numRef>
              <c:f>'Outcomes Based on Goals'!$N$5:$N$16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D-413E-981E-88AF755C6C91}"/>
            </c:ext>
          </c:extLst>
        </c:ser>
        <c:ser>
          <c:idx val="1"/>
          <c:order val="1"/>
          <c:tx>
            <c:strRef>
              <c:f>'Outcomes Based on Goals'!$O$4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Goals'!$I$5:$I$16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Over 50000</c:v>
                </c:pt>
              </c:strCache>
            </c:strRef>
          </c:cat>
          <c:val>
            <c:numRef>
              <c:f>'Outcomes Based on Goals'!$O$5:$O$16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D-413E-981E-88AF755C6C91}"/>
            </c:ext>
          </c:extLst>
        </c:ser>
        <c:ser>
          <c:idx val="2"/>
          <c:order val="2"/>
          <c:tx>
            <c:strRef>
              <c:f>'Outcomes Based on Goals'!$P$4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Goals'!$I$5:$I$16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Over 50000</c:v>
                </c:pt>
              </c:strCache>
            </c:strRef>
          </c:cat>
          <c:val>
            <c:numRef>
              <c:f>'Outcomes Based on Goals'!$P$5:$P$16</c:f>
              <c:numCache>
                <c:formatCode>0.00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CD-413E-981E-88AF755C6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404936"/>
        <c:axId val="455401328"/>
      </c:lineChart>
      <c:catAx>
        <c:axId val="455404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01328"/>
        <c:crosses val="autoZero"/>
        <c:auto val="1"/>
        <c:lblAlgn val="ctr"/>
        <c:lblOffset val="100"/>
        <c:noMultiLvlLbl val="0"/>
      </c:catAx>
      <c:valAx>
        <c:axId val="4554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occurance</a:t>
                </a:r>
                <a:r>
                  <a:rPr lang="en-CA" baseline="0"/>
                  <a:t> (%)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04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</xdr:row>
      <xdr:rowOff>140970</xdr:rowOff>
    </xdr:from>
    <xdr:to>
      <xdr:col>13</xdr:col>
      <xdr:colOff>472440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6C217-3E50-41A1-A300-7D5D9E988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17</xdr:row>
      <xdr:rowOff>19050</xdr:rowOff>
    </xdr:from>
    <xdr:to>
      <xdr:col>13</xdr:col>
      <xdr:colOff>464820</xdr:colOff>
      <xdr:row>38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498A2-6748-43C9-BBF7-6A6E3E146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ana Khakpour" refreshedDate="44318.897353587963" createdVersion="7" refreshedVersion="7" minRefreshableVersion="3" recordCount="4114" xr:uid="{427555AD-4B6E-4CCC-BCF6-D9D172F81B51}">
  <cacheSource type="worksheet">
    <worksheetSource ref="A1:U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goal level" numFmtId="167">
      <sharedItems containsSemiMixedTypes="0" containsString="0" containsNumber="1" minValue="1E-3" maxValue="100000"/>
    </cacheField>
    <cacheField name="goal category" numFmtId="164">
      <sharedItems count="12">
        <s v="Cat 3"/>
        <s v="Cat 4"/>
        <s v="Cat 1"/>
        <s v="Cat 10"/>
        <s v="Cat 2"/>
        <s v="Cat 8"/>
        <s v="Cat 5"/>
        <s v="Cat 9"/>
        <s v="Cat 6"/>
        <s v="Cat 7"/>
        <s v="Cat 12"/>
        <s v="Cat 11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(date)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 (date)" numFmtId="14">
      <sharedItems containsSemiMixedTypes="0" containsNonDate="0" containsDate="1" containsString="0" minDate="2009-05-17T03:55:13" maxDate="2017-03-15T15:30:07"/>
    </cacheField>
    <cacheField name="launch MONTH" numFmtId="1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launch 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42">
        <s v="film "/>
        <s v="theat"/>
        <s v="techn"/>
        <s v="publi"/>
        <s v="music"/>
        <s v="journ"/>
        <s v="games"/>
        <s v="food/"/>
        <s v="photo"/>
        <s v="musi" u="1"/>
        <s v="food/food t" u="1"/>
        <s v="photog" u="1"/>
        <s v="theater" u="1"/>
        <s v="film &amp; vi" u="1"/>
        <s v="food/restau" u="1"/>
        <s v="technology/" u="1"/>
        <s v="mus" u="1"/>
        <s v="publishing/child" u="1"/>
        <s v="photograph" u="1"/>
        <s v="publishin" u="1"/>
        <s v="publishing" u="1"/>
        <s v="technolo" u="1"/>
        <s v="technolog" u="1"/>
        <s v="games/mobile" u="1"/>
        <s v="tec" u="1"/>
        <s v="publishing/radio" u="1"/>
        <s v="music/electronic" u="1"/>
        <s v="publishing/t" u="1"/>
        <s v="theate" u="1"/>
        <s v="music/indi" u="1"/>
        <s v="music/classical" u="1"/>
        <s v="film &amp; video/sc" u="1"/>
        <s v="games/video" u="1"/>
        <s v="food/small " u="1"/>
        <s v="games/tabletop" u="1"/>
        <s v="film &amp; vide" u="1"/>
        <s v="music/world" u="1"/>
        <s v="publish" u="1"/>
        <s v="technol" u="1"/>
        <s v="film &amp;" u="1"/>
        <s v="film &amp; vid" u="1"/>
        <s v="technology/space 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8.5"/>
    <x v="0"/>
    <n v="11633"/>
    <x v="0"/>
    <s v="US"/>
    <s v="USD"/>
    <n v="1437620400"/>
    <d v="2015-07-23T03:00:00"/>
    <n v="1434931811"/>
    <d v="2015-06-22T00:10:11"/>
    <x v="0"/>
    <x v="0"/>
    <b v="0"/>
    <n v="182"/>
    <b v="1"/>
    <s v="film &amp; video/television"/>
    <x v="0"/>
  </r>
  <r>
    <n v="1"/>
    <s v="FannibalFest Fan Convention"/>
    <s v="A Hannibal TV Show Fan Convention and Art Collective"/>
    <x v="1"/>
    <n v="10.275"/>
    <x v="1"/>
    <n v="14653"/>
    <x v="0"/>
    <s v="US"/>
    <s v="USD"/>
    <n v="1488464683"/>
    <d v="2017-03-02T14:24:43"/>
    <n v="1485872683"/>
    <d v="2017-01-31T14:24:43"/>
    <x v="1"/>
    <x v="1"/>
    <b v="0"/>
    <n v="79"/>
    <b v="1"/>
    <s v="film &amp; video/television"/>
    <x v="0"/>
  </r>
  <r>
    <n v="2"/>
    <s v="Charlie teaser completion"/>
    <s v="Completion fund for post-production for teaser of British crime/drama tv series about a girl who sells morals for money"/>
    <x v="2"/>
    <n v="0.5"/>
    <x v="2"/>
    <n v="525"/>
    <x v="0"/>
    <s v="GB"/>
    <s v="GBP"/>
    <n v="1455555083"/>
    <d v="2016-02-15T16:51:23"/>
    <n v="1454691083"/>
    <d v="2016-02-05T16:51:23"/>
    <x v="2"/>
    <x v="2"/>
    <b v="0"/>
    <n v="35"/>
    <b v="1"/>
    <s v="film &amp; video/television"/>
    <x v="0"/>
  </r>
  <r>
    <n v="3"/>
    <s v="Unsure/Positive: A Dramedy Series About Life with HIV"/>
    <s v="We already produced the *very* beginning of this story. Help us to see it through?"/>
    <x v="3"/>
    <n v="10"/>
    <x v="1"/>
    <n v="10390"/>
    <x v="0"/>
    <s v="US"/>
    <s v="USD"/>
    <n v="1407414107"/>
    <d v="2014-08-07T12:21:47"/>
    <n v="1404822107"/>
    <d v="2014-07-08T12:21:47"/>
    <x v="3"/>
    <x v="3"/>
    <b v="0"/>
    <n v="150"/>
    <b v="1"/>
    <s v="film &amp; video/television"/>
    <x v="0"/>
  </r>
  <r>
    <n v="4"/>
    <s v="Party Monsters"/>
    <s v="19th centuryâ€™s most notorious literary characters, out of step with the times, find comradery as roommates in modern day Los Angeles."/>
    <x v="4"/>
    <n v="44"/>
    <x v="3"/>
    <n v="54116.28"/>
    <x v="0"/>
    <s v="US"/>
    <s v="USD"/>
    <n v="1450555279"/>
    <d v="2015-12-19T20:01:19"/>
    <n v="1447963279"/>
    <d v="2015-11-19T20:01:19"/>
    <x v="4"/>
    <x v="0"/>
    <b v="0"/>
    <n v="284"/>
    <b v="1"/>
    <s v="film &amp; video/television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3.9990000000000001"/>
    <x v="4"/>
    <n v="4390"/>
    <x v="0"/>
    <s v="US"/>
    <s v="USD"/>
    <n v="1469770500"/>
    <d v="2016-07-29T05:35:00"/>
    <n v="1468362207"/>
    <d v="2016-07-12T22:23:27"/>
    <x v="3"/>
    <x v="2"/>
    <b v="0"/>
    <n v="47"/>
    <b v="1"/>
    <s v="film &amp; video/television"/>
    <x v="0"/>
  </r>
  <r>
    <n v="6"/>
    <s v="POINT HOPE"/>
    <s v="The story of &quot;Point Hope&quot; will honor, respect, and share the beauty and traditions of the Alaska Natives in Point Hope, AK: the Inupiat"/>
    <x v="6"/>
    <n v="8"/>
    <x v="0"/>
    <n v="8519"/>
    <x v="0"/>
    <s v="US"/>
    <s v="USD"/>
    <n v="1402710250"/>
    <d v="2014-06-14T01:44:10"/>
    <n v="1401846250"/>
    <d v="2014-06-04T01:44:10"/>
    <x v="0"/>
    <x v="3"/>
    <b v="0"/>
    <n v="58"/>
    <b v="1"/>
    <s v="film &amp; video/television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"/>
    <x v="0"/>
    <n v="9110"/>
    <x v="0"/>
    <s v="US"/>
    <s v="USD"/>
    <n v="1467680867"/>
    <d v="2016-07-05T01:07:47"/>
    <n v="1464224867"/>
    <d v="2016-05-26T01:07:47"/>
    <x v="5"/>
    <x v="2"/>
    <b v="0"/>
    <n v="57"/>
    <b v="1"/>
    <s v="film &amp; video/television"/>
    <x v="0"/>
  </r>
  <r>
    <n v="8"/>
    <s v="Sizzling in the Kitchen Flynn Style"/>
    <s v="Help us raise the funds to film our pilot episode!"/>
    <x v="8"/>
    <n v="3.5"/>
    <x v="4"/>
    <n v="3501.52"/>
    <x v="0"/>
    <s v="US"/>
    <s v="USD"/>
    <n v="1460754000"/>
    <d v="2016-04-15T21:00:00"/>
    <n v="1460155212"/>
    <d v="2016-04-08T22:40:12"/>
    <x v="6"/>
    <x v="2"/>
    <b v="0"/>
    <n v="12"/>
    <b v="1"/>
    <s v="film &amp; video/television"/>
    <x v="0"/>
  </r>
  <r>
    <n v="9"/>
    <s v="The Academy: Mockumentary Sitcom TV Pilot"/>
    <s v="Capturing everyday life at Falkirk Academy, a fictitious elite private high school where &quot;everyday life&quot; is anything but normal."/>
    <x v="2"/>
    <n v="0.5"/>
    <x v="2"/>
    <n v="629.99"/>
    <x v="0"/>
    <s v="US"/>
    <s v="USD"/>
    <n v="1460860144"/>
    <d v="2016-04-17T02:29:04"/>
    <n v="1458268144"/>
    <d v="2016-03-18T02:29:04"/>
    <x v="7"/>
    <x v="2"/>
    <b v="0"/>
    <n v="20"/>
    <b v="1"/>
    <s v="film &amp; video/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"/>
    <x v="4"/>
    <n v="3015"/>
    <x v="0"/>
    <s v="US"/>
    <s v="USD"/>
    <n v="1403660279"/>
    <d v="2014-06-25T01:37:59"/>
    <n v="1400636279"/>
    <d v="2014-05-21T01:37:59"/>
    <x v="5"/>
    <x v="3"/>
    <b v="0"/>
    <n v="19"/>
    <b v="1"/>
    <s v="film &amp; video/television"/>
    <x v="0"/>
  </r>
  <r>
    <n v="11"/>
    <s v="2016 TAPR DCC Video on HamRadioNow"/>
    <s v="HamRadioNow will produce YouTube video of the complete 2016 ARRL &amp; TAPR Amateur Radio (Ham Radio) Digital Communications Conference"/>
    <x v="10"/>
    <n v="5"/>
    <x v="0"/>
    <n v="6025"/>
    <x v="0"/>
    <s v="US"/>
    <s v="USD"/>
    <n v="1471834800"/>
    <d v="2016-08-22T03:00:00"/>
    <n v="1469126462"/>
    <d v="2016-07-21T18:41:02"/>
    <x v="3"/>
    <x v="2"/>
    <b v="0"/>
    <n v="75"/>
    <b v="1"/>
    <s v="film &amp; video/television"/>
    <x v="0"/>
  </r>
  <r>
    <n v="12"/>
    <s v="Spinward Traveller (T.V. Pilot)"/>
    <s v="Spinward Traveller is based on the award winning role-playing game. Launch your imagination into the Traveller universe at Jump 6."/>
    <x v="11"/>
    <n v="30"/>
    <x v="5"/>
    <n v="49588"/>
    <x v="0"/>
    <s v="US"/>
    <s v="USD"/>
    <n v="1405479600"/>
    <d v="2014-07-16T03:00:00"/>
    <n v="1401642425"/>
    <d v="2014-06-01T17:07:05"/>
    <x v="0"/>
    <x v="3"/>
    <b v="0"/>
    <n v="827"/>
    <b v="1"/>
    <s v="film &amp; video/television"/>
    <x v="0"/>
  </r>
  <r>
    <n v="13"/>
    <s v="Can't Go Home"/>
    <s v="A travel series hosted by touring musicians that profiles a different American city in each episode."/>
    <x v="8"/>
    <n v="3.5"/>
    <x v="4"/>
    <n v="5599"/>
    <x v="0"/>
    <s v="US"/>
    <s v="USD"/>
    <n v="1466713620"/>
    <d v="2016-06-23T20:27:00"/>
    <n v="1463588109"/>
    <d v="2016-05-18T16:15:09"/>
    <x v="5"/>
    <x v="2"/>
    <b v="0"/>
    <n v="51"/>
    <b v="1"/>
    <s v="film &amp; video/television"/>
    <x v="0"/>
  </r>
  <r>
    <n v="14"/>
    <s v="3010 | Sci-fi Series"/>
    <s v="A highly charged post apocalyptic sci fi series that pulls no punches!"/>
    <x v="12"/>
    <n v="6"/>
    <x v="0"/>
    <n v="6056"/>
    <x v="0"/>
    <s v="AU"/>
    <s v="AUD"/>
    <n v="1405259940"/>
    <d v="2014-07-13T13:59:00"/>
    <n v="1403051888"/>
    <d v="2014-06-18T00:38:08"/>
    <x v="0"/>
    <x v="3"/>
    <b v="0"/>
    <n v="41"/>
    <b v="1"/>
    <s v="film &amp; video/television"/>
    <x v="0"/>
  </r>
  <r>
    <n v="15"/>
    <s v="Cien&amp;Cia"/>
    <s v="Cien&amp;Cia es un proyecto transmedia para televisiÃ³n; la finalidad de la venta de camisetas es financiar el reality (Factual)."/>
    <x v="13"/>
    <n v="2"/>
    <x v="4"/>
    <n v="2132"/>
    <x v="0"/>
    <s v="ES"/>
    <s v="EUR"/>
    <n v="1443384840"/>
    <d v="2015-09-27T20:14:00"/>
    <n v="1441790658"/>
    <d v="2015-09-09T09:24:18"/>
    <x v="8"/>
    <x v="0"/>
    <b v="0"/>
    <n v="98"/>
    <b v="1"/>
    <s v="film &amp; video/television"/>
    <x v="0"/>
  </r>
  <r>
    <n v="16"/>
    <s v="ArtMoose TV Series"/>
    <s v="We want to create a Sizzle Reel to pitch a Reality TV Series to TV Executive starring artists Art Moose will use new artists each week."/>
    <x v="14"/>
    <n v="12"/>
    <x v="1"/>
    <n v="12029"/>
    <x v="0"/>
    <s v="US"/>
    <s v="USD"/>
    <n v="1402896600"/>
    <d v="2014-06-16T05:30:00"/>
    <n v="1398971211"/>
    <d v="2014-05-01T19:06:51"/>
    <x v="5"/>
    <x v="3"/>
    <b v="0"/>
    <n v="70"/>
    <b v="1"/>
    <s v="film &amp; video/television"/>
    <x v="0"/>
  </r>
  <r>
    <n v="17"/>
    <s v="Humble Pie"/>
    <s v="Uplifting English sitcom, a love letter to youthful exuberance that proves once and for all that none of us are ready for real life."/>
    <x v="15"/>
    <n v="1.5"/>
    <x v="4"/>
    <n v="1510"/>
    <x v="0"/>
    <s v="GB"/>
    <s v="GBP"/>
    <n v="1415126022"/>
    <d v="2014-11-04T18:33:42"/>
    <n v="1412530422"/>
    <d v="2014-10-05T17:33:42"/>
    <x v="9"/>
    <x v="3"/>
    <b v="0"/>
    <n v="36"/>
    <b v="1"/>
    <s v="film &amp; video/television"/>
    <x v="0"/>
  </r>
  <r>
    <n v="18"/>
    <s v="Indian As Apple Pie TV"/>
    <s v="The Indian cooking show you crave: complete with cooking, travel to India, and loads of spicy inspiration with Anupy."/>
    <x v="11"/>
    <n v="30"/>
    <x v="5"/>
    <n v="31896.33"/>
    <x v="0"/>
    <s v="US"/>
    <s v="USD"/>
    <n v="1410958856"/>
    <d v="2014-09-17T13:00:56"/>
    <n v="1408366856"/>
    <d v="2014-08-18T13:00:56"/>
    <x v="10"/>
    <x v="3"/>
    <b v="0"/>
    <n v="342"/>
    <b v="1"/>
    <s v="film &amp; video/television"/>
    <x v="0"/>
  </r>
  <r>
    <n v="19"/>
    <s v="Brouhaha (an Original Sitcom)"/>
    <s v="Brouhaha chronicles the adventures of aspiring comedian and prolific hedonist Jenny Carmichael as she works at a clickbait website."/>
    <x v="16"/>
    <n v="0.85"/>
    <x v="2"/>
    <n v="1235"/>
    <x v="0"/>
    <s v="US"/>
    <s v="USD"/>
    <n v="1437420934"/>
    <d v="2015-07-20T19:35:34"/>
    <n v="1434828934"/>
    <d v="2015-06-20T19:35:34"/>
    <x v="0"/>
    <x v="0"/>
    <b v="0"/>
    <n v="22"/>
    <b v="1"/>
    <s v="film &amp; video/television"/>
    <x v="0"/>
  </r>
  <r>
    <n v="20"/>
    <s v="Finding Kylie Hard Read Fund"/>
    <s v="Help us reach our goal &amp; pay the drama dept that is performing the hard read, which is set for October 2015."/>
    <x v="13"/>
    <n v="2"/>
    <x v="4"/>
    <n v="2004"/>
    <x v="0"/>
    <s v="US"/>
    <s v="USD"/>
    <n v="1442167912"/>
    <d v="2015-09-13T18:11:52"/>
    <n v="1436983912"/>
    <d v="2015-07-15T18:11:52"/>
    <x v="3"/>
    <x v="0"/>
    <b v="0"/>
    <n v="25"/>
    <b v="1"/>
    <s v="film &amp; video/television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18.5"/>
    <x v="6"/>
    <n v="20190"/>
    <x v="0"/>
    <s v="US"/>
    <s v="USD"/>
    <n v="1411743789"/>
    <d v="2014-09-26T15:03:09"/>
    <n v="1409151789"/>
    <d v="2014-08-27T15:03:09"/>
    <x v="10"/>
    <x v="3"/>
    <b v="0"/>
    <n v="101"/>
    <b v="1"/>
    <s v="film &amp; video/television"/>
    <x v="0"/>
  </r>
  <r>
    <n v="22"/>
    <s v="CREATURES OF HABIT!"/>
    <s v="Meet Gary, and Troy: Two unlikely friends that investigate &quot;strange phenomenon&quot;."/>
    <x v="18"/>
    <n v="0.35"/>
    <x v="2"/>
    <n v="410"/>
    <x v="0"/>
    <s v="US"/>
    <s v="USD"/>
    <n v="1420099140"/>
    <d v="2015-01-01T07:59:00"/>
    <n v="1418766740"/>
    <d v="2014-12-16T21:52:20"/>
    <x v="11"/>
    <x v="3"/>
    <b v="0"/>
    <n v="8"/>
    <b v="1"/>
    <s v="film &amp; video/television"/>
    <x v="0"/>
  </r>
  <r>
    <n v="23"/>
    <s v="Bad Boy of Beauty and Bride Crashers!"/>
    <s v="Lois and Berlin are the Lucy and Ricky of reality. You will go on  journey to reinvent beauty from the inside out. Be the star !"/>
    <x v="13"/>
    <n v="2"/>
    <x v="4"/>
    <n v="2370"/>
    <x v="0"/>
    <s v="US"/>
    <s v="USD"/>
    <n v="1430407200"/>
    <d v="2015-04-30T15:20:00"/>
    <n v="1428086501"/>
    <d v="2015-04-03T18:41:41"/>
    <x v="6"/>
    <x v="0"/>
    <b v="0"/>
    <n v="23"/>
    <b v="1"/>
    <s v="film &amp; video/television"/>
    <x v="0"/>
  </r>
  <r>
    <n v="24"/>
    <s v="Bring STL Up Late to TV"/>
    <s v="STL Up Late is a weekly late night comedy talk show for St. Louis television."/>
    <x v="19"/>
    <n v="35"/>
    <x v="7"/>
    <n v="38082.69"/>
    <x v="0"/>
    <s v="US"/>
    <s v="USD"/>
    <n v="1442345940"/>
    <d v="2015-09-15T19:39:00"/>
    <n v="1439494863"/>
    <d v="2015-08-13T19:41:03"/>
    <x v="10"/>
    <x v="0"/>
    <b v="0"/>
    <n v="574"/>
    <b v="1"/>
    <s v="film &amp; video/television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0.6"/>
    <x v="2"/>
    <n v="800"/>
    <x v="0"/>
    <s v="US"/>
    <s v="USD"/>
    <n v="1452299761"/>
    <d v="2016-01-09T00:36:01"/>
    <n v="1447115761"/>
    <d v="2015-11-10T00:36:01"/>
    <x v="4"/>
    <x v="0"/>
    <b v="0"/>
    <n v="14"/>
    <b v="1"/>
    <s v="film &amp; video/television"/>
    <x v="0"/>
  </r>
  <r>
    <n v="26"/>
    <s v="You, Me &amp; Sicily:  Part I Editing"/>
    <s v="Highlighting Sicily's points of light: its extraordinary people. Editing phase is now underway!!!"/>
    <x v="21"/>
    <n v="1.25"/>
    <x v="4"/>
    <n v="1940"/>
    <x v="0"/>
    <s v="US"/>
    <s v="USD"/>
    <n v="1408278144"/>
    <d v="2014-08-17T12:22:24"/>
    <n v="1404822144"/>
    <d v="2014-07-08T12:22:24"/>
    <x v="3"/>
    <x v="3"/>
    <b v="0"/>
    <n v="19"/>
    <b v="1"/>
    <s v="film &amp; video/television"/>
    <x v="0"/>
  </r>
  <r>
    <n v="27"/>
    <s v="B-Rabbit TV Comedy Pilot"/>
    <s v="B-Rabbit is a hilarious depiction of immigrating to New Zealand and the life you desperately tried to leave behind."/>
    <x v="22"/>
    <n v="20"/>
    <x v="8"/>
    <n v="22345"/>
    <x v="0"/>
    <s v="NZ"/>
    <s v="NZD"/>
    <n v="1416113833"/>
    <d v="2014-11-16T04:57:13"/>
    <n v="1413518233"/>
    <d v="2014-10-17T03:57:13"/>
    <x v="9"/>
    <x v="3"/>
    <b v="0"/>
    <n v="150"/>
    <b v="1"/>
    <s v="film &amp; video/television"/>
    <x v="0"/>
  </r>
  <r>
    <n v="28"/>
    <s v="John Earle Dog Training Concept Development Reel"/>
    <s v="John and Brian are on a quest to change people's lives and rehabilitate dogs."/>
    <x v="14"/>
    <n v="12"/>
    <x v="1"/>
    <n v="12042"/>
    <x v="0"/>
    <s v="US"/>
    <s v="USD"/>
    <n v="1450307284"/>
    <d v="2015-12-16T23:08:04"/>
    <n v="1447715284"/>
    <d v="2015-11-16T23:08:04"/>
    <x v="4"/>
    <x v="0"/>
    <b v="0"/>
    <n v="71"/>
    <b v="1"/>
    <s v="film &amp; video/television"/>
    <x v="0"/>
  </r>
  <r>
    <n v="29"/>
    <s v="The JOB Prelude."/>
    <s v="Genuine, no cliche Cop dramedy. Stories based on Adam's time as a Constable. What really goes on? Think you know the Police? Find out."/>
    <x v="9"/>
    <n v="3"/>
    <x v="4"/>
    <n v="3700"/>
    <x v="0"/>
    <s v="GB"/>
    <s v="GBP"/>
    <n v="1406045368"/>
    <d v="2014-07-22T16:09:28"/>
    <n v="1403453368"/>
    <d v="2014-06-22T16:09:28"/>
    <x v="0"/>
    <x v="3"/>
    <b v="0"/>
    <n v="117"/>
    <b v="1"/>
    <s v="film &amp; video/television"/>
    <x v="0"/>
  </r>
  <r>
    <n v="30"/>
    <s v="Introverts Web Series"/>
    <s v="Comedy series about three introverted roommates coping with single life, secret resentments, and loudmouthed extroverts."/>
    <x v="23"/>
    <n v="4"/>
    <x v="4"/>
    <n v="4051.99"/>
    <x v="0"/>
    <s v="US"/>
    <s v="USD"/>
    <n v="1408604515"/>
    <d v="2014-08-21T07:01:55"/>
    <n v="1406012515"/>
    <d v="2014-07-22T07:01:55"/>
    <x v="3"/>
    <x v="3"/>
    <b v="0"/>
    <n v="53"/>
    <b v="1"/>
    <s v="film &amp; video/television"/>
    <x v="0"/>
  </r>
  <r>
    <n v="31"/>
    <s v="The Alan Katz Show"/>
    <s v="After a two-year hiatus, The Alan Katz Show is coming back! But it can't unless we can get a 16gb flash drive valued at $12.71!"/>
    <x v="24"/>
    <n v="1.2999999999999999E-2"/>
    <x v="2"/>
    <n v="13"/>
    <x v="0"/>
    <s v="US"/>
    <s v="USD"/>
    <n v="1453748434"/>
    <d v="2016-01-25T19:00:34"/>
    <n v="1452193234"/>
    <d v="2016-01-07T19:00:34"/>
    <x v="1"/>
    <x v="2"/>
    <b v="0"/>
    <n v="1"/>
    <b v="1"/>
    <s v="film &amp; video/television"/>
    <x v="0"/>
  </r>
  <r>
    <n v="32"/>
    <s v="Over &amp; Out"/>
    <s v="Approaching a milestone birthday, Gail abandons her group of yuppie stay-at-home mom friends for the vibrant and rowdy gay community."/>
    <x v="25"/>
    <n v="28.45"/>
    <x v="9"/>
    <n v="28520"/>
    <x v="0"/>
    <s v="US"/>
    <s v="USD"/>
    <n v="1463111940"/>
    <d v="2016-05-13T03:59:00"/>
    <n v="1459523017"/>
    <d v="2016-04-01T15:03:37"/>
    <x v="6"/>
    <x v="2"/>
    <b v="0"/>
    <n v="89"/>
    <b v="1"/>
    <s v="film &amp; video/television"/>
    <x v="0"/>
  </r>
  <r>
    <n v="33"/>
    <s v="Imaginary Problems"/>
    <s v="3 best friends balance their work, personal and private lives while finding time for their imaginary friends (who are 3 puppets)."/>
    <x v="26"/>
    <n v="5.25"/>
    <x v="0"/>
    <n v="5360"/>
    <x v="0"/>
    <s v="US"/>
    <s v="USD"/>
    <n v="1447001501"/>
    <d v="2015-11-08T16:51:41"/>
    <n v="1444405901"/>
    <d v="2015-10-09T15:51:41"/>
    <x v="9"/>
    <x v="0"/>
    <b v="0"/>
    <n v="64"/>
    <b v="1"/>
    <s v="film &amp; video/television"/>
    <x v="0"/>
  </r>
  <r>
    <n v="34"/>
    <s v="#Josh: T.V. Show Sizzle Reel"/>
    <s v="A digitally dependent Josh, is forced to coexist with his promiscuous problematic cousin Wes, and face his fears of a human connection"/>
    <x v="27"/>
    <n v="2.6"/>
    <x v="4"/>
    <n v="3392"/>
    <x v="0"/>
    <s v="US"/>
    <s v="USD"/>
    <n v="1407224601"/>
    <d v="2014-08-05T07:43:21"/>
    <n v="1405928601"/>
    <d v="2014-07-21T07:43:21"/>
    <x v="3"/>
    <x v="3"/>
    <b v="0"/>
    <n v="68"/>
    <b v="1"/>
    <s v="film &amp; video/television"/>
    <x v="0"/>
  </r>
  <r>
    <n v="35"/>
    <s v="Why Adam? A TV show about the science behind everyday life!"/>
    <s v="Why Adam? is an independent TV show that explores concepts of basic science in everyday life."/>
    <x v="28"/>
    <n v="1"/>
    <x v="4"/>
    <n v="1665"/>
    <x v="0"/>
    <s v="US"/>
    <s v="USD"/>
    <n v="1430179200"/>
    <d v="2015-04-28T00:00:00"/>
    <n v="1428130814"/>
    <d v="2015-04-04T07:00:14"/>
    <x v="6"/>
    <x v="0"/>
    <b v="0"/>
    <n v="28"/>
    <b v="1"/>
    <s v="film &amp; video/television"/>
    <x v="0"/>
  </r>
  <r>
    <n v="36"/>
    <s v="THE LISTENING BOX"/>
    <s v="A modern day priest makes an unusual discovery, setting off a chain of events."/>
    <x v="12"/>
    <n v="6"/>
    <x v="0"/>
    <n v="8529"/>
    <x v="0"/>
    <s v="US"/>
    <s v="USD"/>
    <n v="1428128525"/>
    <d v="2015-04-04T06:22:05"/>
    <n v="1425540125"/>
    <d v="2015-03-05T07:22:05"/>
    <x v="7"/>
    <x v="0"/>
    <b v="0"/>
    <n v="44"/>
    <b v="1"/>
    <s v="film &amp; video/television"/>
    <x v="0"/>
  </r>
  <r>
    <n v="37"/>
    <s v="The Journey"/>
    <s v="Take an unscripted, real-time journey with Greg Aiello to the planet's wildest and most iconic places on this adventure travel TV show."/>
    <x v="29"/>
    <n v="22"/>
    <x v="8"/>
    <n v="40357"/>
    <x v="0"/>
    <s v="US"/>
    <s v="USD"/>
    <n v="1425055079"/>
    <d v="2015-02-27T16:37:59"/>
    <n v="1422463079"/>
    <d v="2015-01-28T16:37:59"/>
    <x v="1"/>
    <x v="0"/>
    <b v="0"/>
    <n v="253"/>
    <b v="1"/>
    <s v="film &amp; video/television"/>
    <x v="0"/>
  </r>
  <r>
    <n v="38"/>
    <s v="Brewz Brothers TV"/>
    <s v="A television show about three brothers from Chicago on a mission to discover and highlight the best breweries in America."/>
    <x v="30"/>
    <n v="2.5"/>
    <x v="4"/>
    <n v="2751"/>
    <x v="0"/>
    <s v="US"/>
    <s v="USD"/>
    <n v="1368235344"/>
    <d v="2013-05-11T01:22:24"/>
    <n v="1365643344"/>
    <d v="2013-04-11T01:22:24"/>
    <x v="6"/>
    <x v="4"/>
    <b v="0"/>
    <n v="66"/>
    <b v="1"/>
    <s v="film &amp; video/television"/>
    <x v="0"/>
  </r>
  <r>
    <n v="39"/>
    <s v="Deep Cuts - Series"/>
    <s v="Mystery-Drama Series. Following a shocking event, residents of a remote woodland community learn that some wounds never heal..."/>
    <x v="31"/>
    <n v="25"/>
    <x v="9"/>
    <n v="32745"/>
    <x v="0"/>
    <s v="GB"/>
    <s v="GBP"/>
    <n v="1401058740"/>
    <d v="2014-05-25T22:59:00"/>
    <n v="1398388068"/>
    <d v="2014-04-25T01:07:48"/>
    <x v="6"/>
    <x v="3"/>
    <b v="0"/>
    <n v="217"/>
    <b v="1"/>
    <s v="film &amp; video/television"/>
    <x v="0"/>
  </r>
  <r>
    <n v="40"/>
    <s v="Regal Fare Season One"/>
    <s v="There is a cooking show in production that needs your help, a show about using local ingredients to create simple and elegant meals."/>
    <x v="13"/>
    <n v="2"/>
    <x v="4"/>
    <n v="2027"/>
    <x v="0"/>
    <s v="US"/>
    <s v="USD"/>
    <n v="1403150400"/>
    <d v="2014-06-19T04:00:00"/>
    <n v="1401426488"/>
    <d v="2014-05-30T05:08:08"/>
    <x v="5"/>
    <x v="3"/>
    <b v="0"/>
    <n v="16"/>
    <b v="1"/>
    <s v="film &amp; video/television"/>
    <x v="0"/>
  </r>
  <r>
    <n v="41"/>
    <s v="Up on High Ground TV series"/>
    <s v="A TV series that takes place in a high school setting with religions,morals,&amp; ethics as a guiding message for students &amp; their families"/>
    <x v="13"/>
    <n v="2"/>
    <x v="4"/>
    <n v="2000"/>
    <x v="0"/>
    <s v="US"/>
    <s v="USD"/>
    <n v="1412516354"/>
    <d v="2014-10-05T13:39:14"/>
    <n v="1409924354"/>
    <d v="2014-09-05T13:39:14"/>
    <x v="8"/>
    <x v="3"/>
    <b v="0"/>
    <n v="19"/>
    <b v="1"/>
    <s v="film &amp; video/television"/>
    <x v="0"/>
  </r>
  <r>
    <n v="42"/>
    <s v="BROS TV Pilot (Iraq)"/>
    <s v="A show that explores the universal hospitality and shenanigans of BRO cultures in the most forbidden and unfamiliar places on earth!"/>
    <x v="32"/>
    <n v="14"/>
    <x v="1"/>
    <n v="19860"/>
    <x v="0"/>
    <s v="US"/>
    <s v="USD"/>
    <n v="1419780026"/>
    <d v="2014-12-28T15:20:26"/>
    <n v="1417188026"/>
    <d v="2014-11-28T15:20:26"/>
    <x v="4"/>
    <x v="3"/>
    <b v="0"/>
    <n v="169"/>
    <b v="1"/>
    <s v="film &amp; video/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10"/>
    <x v="1"/>
    <n v="30866"/>
    <x v="0"/>
    <s v="US"/>
    <s v="USD"/>
    <n v="1405209600"/>
    <d v="2014-07-13T00:00:00"/>
    <n v="1402599486"/>
    <d v="2014-06-12T18:58:06"/>
    <x v="0"/>
    <x v="3"/>
    <b v="0"/>
    <n v="263"/>
    <b v="1"/>
    <s v="film &amp; video/television"/>
    <x v="0"/>
  </r>
  <r>
    <n v="44"/>
    <s v="BIG WHISKEY TV Show"/>
    <s v="The Creator of the hit FOX show THE BOURBON LOUNGE brings you BIG WHISKEY. A new travel show exploring whiskey like you've never seen."/>
    <x v="13"/>
    <n v="2"/>
    <x v="4"/>
    <n v="2000"/>
    <x v="0"/>
    <s v="US"/>
    <s v="USD"/>
    <n v="1412648537"/>
    <d v="2014-10-07T02:22:17"/>
    <n v="1408760537"/>
    <d v="2014-08-23T02:22:17"/>
    <x v="10"/>
    <x v="3"/>
    <b v="0"/>
    <n v="15"/>
    <b v="1"/>
    <s v="film &amp; video/television"/>
    <x v="0"/>
  </r>
  <r>
    <n v="45"/>
    <s v="The Art of the Lift"/>
    <s v="The Art of the Lift is a crime drama that follows an expert crew of pick-pockets and their attempt at breaking in a new recruit."/>
    <x v="10"/>
    <n v="5"/>
    <x v="0"/>
    <n v="6000"/>
    <x v="0"/>
    <s v="US"/>
    <s v="USD"/>
    <n v="1461769107"/>
    <d v="2016-04-27T14:58:27"/>
    <n v="1459177107"/>
    <d v="2016-03-28T14:58:27"/>
    <x v="7"/>
    <x v="2"/>
    <b v="0"/>
    <n v="61"/>
    <b v="1"/>
    <s v="film &amp; video/television"/>
    <x v="0"/>
  </r>
  <r>
    <n v="46"/>
    <s v="New equipment for Joy's World!"/>
    <s v="The legendary community TV programme Joy's World is in dire need of new equipment! We are hoping you can help."/>
    <x v="33"/>
    <n v="8.4"/>
    <x v="0"/>
    <n v="8750"/>
    <x v="0"/>
    <s v="AU"/>
    <s v="AUD"/>
    <n v="1450220974"/>
    <d v="2015-12-15T23:09:34"/>
    <n v="1447628974"/>
    <d v="2015-11-15T23:09:34"/>
    <x v="4"/>
    <x v="0"/>
    <b v="0"/>
    <n v="45"/>
    <b v="1"/>
    <s v="film &amp; video/television"/>
    <x v="0"/>
  </r>
  <r>
    <n v="47"/>
    <s v="Jane Don't Date - TV pilot (sitcom)"/>
    <s v="Cursed with attracting odd men, an independent woman takes on the Chicago dating scene again with the help of her offbeat friends."/>
    <x v="10"/>
    <n v="5"/>
    <x v="0"/>
    <n v="5380.55"/>
    <x v="0"/>
    <s v="US"/>
    <s v="USD"/>
    <n v="1419021607"/>
    <d v="2014-12-19T20:40:07"/>
    <n v="1413834007"/>
    <d v="2014-10-20T19:40:07"/>
    <x v="9"/>
    <x v="3"/>
    <b v="0"/>
    <n v="70"/>
    <b v="1"/>
    <s v="film &amp; video/television"/>
    <x v="0"/>
  </r>
  <r>
    <n v="48"/>
    <s v="'Noir' A New Independant Tech-Noir TV Pilot"/>
    <s v="With future neo-London as a backdrop to this new independent TV pilot, we investigate the bad and the corrupt that rule London."/>
    <x v="13"/>
    <n v="2"/>
    <x v="4"/>
    <n v="2159"/>
    <x v="0"/>
    <s v="GB"/>
    <s v="GBP"/>
    <n v="1425211200"/>
    <d v="2015-03-01T12:00:00"/>
    <n v="1422534260"/>
    <d v="2015-01-29T12:24:20"/>
    <x v="1"/>
    <x v="0"/>
    <b v="0"/>
    <n v="38"/>
    <b v="1"/>
    <s v="film &amp; video/television"/>
    <x v="0"/>
  </r>
  <r>
    <n v="49"/>
    <s v="Driving Jersey - Season Five"/>
    <s v="Driving Jersey is real people telling real stories."/>
    <x v="14"/>
    <n v="12"/>
    <x v="1"/>
    <n v="12000"/>
    <x v="0"/>
    <s v="US"/>
    <s v="USD"/>
    <n v="1445660045"/>
    <d v="2015-10-24T04:14:05"/>
    <n v="1443068045"/>
    <d v="2015-09-24T04:14:05"/>
    <x v="8"/>
    <x v="0"/>
    <b v="0"/>
    <n v="87"/>
    <b v="1"/>
    <s v="film &amp; video/television"/>
    <x v="0"/>
  </r>
  <r>
    <n v="50"/>
    <s v="The Love Lounge"/>
    <s v="A brand new dating show which helps one lucky lady find her Mr Right with difficult decisions to make along the way."/>
    <x v="20"/>
    <n v="0.6"/>
    <x v="2"/>
    <n v="600"/>
    <x v="0"/>
    <s v="GB"/>
    <s v="GBP"/>
    <n v="1422637200"/>
    <d v="2015-01-30T17:00:00"/>
    <n v="1419271458"/>
    <d v="2014-12-22T18:04:18"/>
    <x v="11"/>
    <x v="3"/>
    <b v="0"/>
    <n v="22"/>
    <b v="1"/>
    <s v="film &amp; video/television"/>
    <x v="0"/>
  </r>
  <r>
    <n v="51"/>
    <s v="SKY CITY HAYA"/>
    <s v="Please help us reach stretch goals of 16k, 26k, 41k for the soundtrack, extended scenes &amp; story development for our sci-fi TV series!"/>
    <x v="34"/>
    <n v="11"/>
    <x v="1"/>
    <n v="14082"/>
    <x v="0"/>
    <s v="US"/>
    <s v="USD"/>
    <n v="1439245037"/>
    <d v="2015-08-10T22:17:17"/>
    <n v="1436653037"/>
    <d v="2015-07-11T22:17:17"/>
    <x v="3"/>
    <x v="0"/>
    <b v="0"/>
    <n v="119"/>
    <b v="1"/>
    <s v="film &amp; video/television"/>
    <x v="0"/>
  </r>
  <r>
    <n v="52"/>
    <s v="Kode Orange - New TV Series"/>
    <s v="Kode Orange is an original television series that follows the lives of two police officers who join a special unit in high-crime LA"/>
    <x v="3"/>
    <n v="10"/>
    <x v="1"/>
    <n v="11621"/>
    <x v="0"/>
    <s v="US"/>
    <s v="USD"/>
    <n v="1405615846"/>
    <d v="2014-07-17T16:50:46"/>
    <n v="1403023846"/>
    <d v="2014-06-17T16:50:46"/>
    <x v="0"/>
    <x v="3"/>
    <b v="0"/>
    <n v="52"/>
    <b v="1"/>
    <s v="film &amp; video/television"/>
    <x v="0"/>
  </r>
  <r>
    <n v="53"/>
    <s v="Rolling out Vegan Mashup's Season 2"/>
    <s v="Delicious TV's Vegan Mashup launching season two on public television"/>
    <x v="9"/>
    <n v="3"/>
    <x v="4"/>
    <n v="3289"/>
    <x v="0"/>
    <s v="US"/>
    <s v="USD"/>
    <n v="1396648800"/>
    <d v="2014-04-04T22:00:00"/>
    <n v="1395407445"/>
    <d v="2014-03-21T13:10:45"/>
    <x v="7"/>
    <x v="3"/>
    <b v="0"/>
    <n v="117"/>
    <b v="1"/>
    <s v="film &amp; video/television"/>
    <x v="0"/>
  </r>
  <r>
    <n v="54"/>
    <s v="&quot;Stand-In&quot; Television Pilot"/>
    <s v="TV stand-in Elizabeth was diagnosed BRCA+ as her mother was succumbing to cancer. This pilot navigates evolving modern female identity."/>
    <x v="3"/>
    <n v="10"/>
    <x v="1"/>
    <n v="10100"/>
    <x v="0"/>
    <s v="US"/>
    <s v="USD"/>
    <n v="1451063221"/>
    <d v="2015-12-25T17:07:01"/>
    <n v="1448471221"/>
    <d v="2015-11-25T17:07:01"/>
    <x v="4"/>
    <x v="0"/>
    <b v="0"/>
    <n v="52"/>
    <b v="1"/>
    <s v="film &amp; video/television"/>
    <x v="0"/>
  </r>
  <r>
    <n v="55"/>
    <s v="Di FAMILY"/>
    <s v="A story of an Italian family who tried it the right way but realized things work better if they do it &quot;their&quot; way. Weekly Series PILOT"/>
    <x v="35"/>
    <n v="8.6"/>
    <x v="0"/>
    <n v="11090"/>
    <x v="0"/>
    <s v="US"/>
    <s v="USD"/>
    <n v="1464390916"/>
    <d v="2016-05-27T23:15:16"/>
    <n v="1462576516"/>
    <d v="2016-05-06T23:15:16"/>
    <x v="5"/>
    <x v="2"/>
    <b v="0"/>
    <n v="86"/>
    <b v="1"/>
    <s v="film &amp; video/television"/>
    <x v="0"/>
  </r>
  <r>
    <n v="56"/>
    <s v="Voxwomen Cycling Show"/>
    <s v="We want to see more women's cycling on TV - and we need your help to make it happen!"/>
    <x v="6"/>
    <n v="8"/>
    <x v="0"/>
    <n v="8581"/>
    <x v="0"/>
    <s v="GB"/>
    <s v="GBP"/>
    <n v="1433779200"/>
    <d v="2015-06-08T16:00:00"/>
    <n v="1432559424"/>
    <d v="2015-05-25T13:10:24"/>
    <x v="5"/>
    <x v="0"/>
    <b v="0"/>
    <n v="174"/>
    <b v="1"/>
    <s v="film &amp; video/television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"/>
    <x v="6"/>
    <n v="15285"/>
    <x v="0"/>
    <s v="US"/>
    <s v="USD"/>
    <n v="1429991962"/>
    <d v="2015-04-25T19:59:22"/>
    <n v="1427399962"/>
    <d v="2015-03-26T19:59:22"/>
    <x v="7"/>
    <x v="0"/>
    <b v="0"/>
    <n v="69"/>
    <b v="1"/>
    <s v="film &amp; video/television"/>
    <x v="0"/>
  </r>
  <r>
    <n v="58"/>
    <s v="Gloaming"/>
    <s v="Alex thought he knew how the world worked. You live, you die and it's over. He was very, very wrong."/>
    <x v="3"/>
    <n v="10"/>
    <x v="1"/>
    <n v="10291"/>
    <x v="0"/>
    <s v="US"/>
    <s v="USD"/>
    <n v="1416423172"/>
    <d v="2014-11-19T18:52:52"/>
    <n v="1413827572"/>
    <d v="2014-10-20T17:52:52"/>
    <x v="9"/>
    <x v="3"/>
    <b v="0"/>
    <n v="75"/>
    <b v="1"/>
    <s v="film &amp; video/television"/>
    <x v="0"/>
  </r>
  <r>
    <n v="59"/>
    <s v="&quot;Momentum&quot; - The Series"/>
    <s v="An electronic music producer stuck in his blue collar life has overnight success thrown at him when his music leaks on the internet."/>
    <x v="22"/>
    <n v="20"/>
    <x v="8"/>
    <n v="20025.14"/>
    <x v="0"/>
    <s v="US"/>
    <s v="USD"/>
    <n v="1442264400"/>
    <d v="2015-09-14T21:00:00"/>
    <n v="1439530776"/>
    <d v="2015-08-14T05:39:36"/>
    <x v="10"/>
    <x v="0"/>
    <b v="0"/>
    <n v="33"/>
    <b v="1"/>
    <s v="film &amp; video/television"/>
    <x v="0"/>
  </r>
  <r>
    <n v="60"/>
    <s v="Ever Since - Short Film"/>
    <s v="Set in a beautiful but desolate world, we see how loneliness can lead to friendship in unconventional ways."/>
    <x v="37"/>
    <n v="4.5"/>
    <x v="4"/>
    <n v="4648.33"/>
    <x v="0"/>
    <s v="GB"/>
    <s v="GBP"/>
    <n v="1395532800"/>
    <d v="2014-03-23T00:00:00"/>
    <n v="1393882717"/>
    <d v="2014-03-03T21:38:37"/>
    <x v="7"/>
    <x v="3"/>
    <b v="0"/>
    <n v="108"/>
    <b v="1"/>
    <s v="film &amp; video/shorts"/>
    <x v="0"/>
  </r>
  <r>
    <n v="61"/>
    <s v="SPLITTING THE SYNAPSE"/>
    <s v="An exploration of the shadows that follow us from our past, the darkness that lives inside us and the ability to find our own freedom"/>
    <x v="10"/>
    <n v="5"/>
    <x v="0"/>
    <n v="7415"/>
    <x v="0"/>
    <s v="US"/>
    <s v="USD"/>
    <n v="1370547157"/>
    <d v="2013-06-06T19:32:37"/>
    <n v="1368646357"/>
    <d v="2013-05-15T19:32:37"/>
    <x v="5"/>
    <x v="4"/>
    <b v="0"/>
    <n v="23"/>
    <b v="1"/>
    <s v="film &amp; video/shorts"/>
    <x v="0"/>
  </r>
  <r>
    <n v="62"/>
    <s v="SPECIMEN 0625c - Sci-Fi Thriller"/>
    <s v="A man is forced to repeatedly crawl through a mysterious maze not knowing who captured him or why, but he is determined to find out."/>
    <x v="9"/>
    <n v="3"/>
    <x v="4"/>
    <n v="4642"/>
    <x v="0"/>
    <s v="US"/>
    <s v="USD"/>
    <n v="1362337878"/>
    <d v="2013-03-03T19:11:18"/>
    <n v="1360177878"/>
    <d v="2013-02-06T19:11:18"/>
    <x v="2"/>
    <x v="4"/>
    <b v="0"/>
    <n v="48"/>
    <b v="1"/>
    <s v="film &amp; video/shorts"/>
    <x v="0"/>
  </r>
  <r>
    <n v="63"/>
    <s v="The Attic"/>
    <s v="The Attic is my first short film.  Please help me with post production and distribution so that I can let it out into the world"/>
    <x v="13"/>
    <n v="2"/>
    <x v="4"/>
    <n v="2270.37"/>
    <x v="0"/>
    <s v="US"/>
    <s v="USD"/>
    <n v="1388206740"/>
    <d v="2013-12-28T04:59:00"/>
    <n v="1386194013"/>
    <d v="2013-12-04T21:53:33"/>
    <x v="11"/>
    <x v="4"/>
    <b v="0"/>
    <n v="64"/>
    <b v="1"/>
    <s v="film &amp; video/shorts"/>
    <x v="0"/>
  </r>
  <r>
    <n v="64"/>
    <s v="Millennial, The Movie"/>
    <s v="At the dawn of the New Millennium, a group of teenagers battle the Y2K bug to save humanity from boredom. The 2nd film by and/or."/>
    <x v="38"/>
    <n v="1.2"/>
    <x v="4"/>
    <n v="2080"/>
    <x v="0"/>
    <s v="US"/>
    <s v="USD"/>
    <n v="1373243181"/>
    <d v="2013-07-08T00:26:21"/>
    <n v="1370651181"/>
    <d v="2013-06-08T00:26:21"/>
    <x v="0"/>
    <x v="4"/>
    <b v="0"/>
    <n v="24"/>
    <b v="1"/>
    <s v="film &amp; video/shorts"/>
    <x v="0"/>
  </r>
  <r>
    <n v="65"/>
    <s v="Hello World - Post Production Funds"/>
    <s v="Help finish the short film Hello World. The story of an android in the broken home of a father &amp; son."/>
    <x v="39"/>
    <n v="7"/>
    <x v="0"/>
    <n v="7527"/>
    <x v="0"/>
    <s v="CA"/>
    <s v="CAD"/>
    <n v="1407736740"/>
    <d v="2014-08-11T05:59:00"/>
    <n v="1405453354"/>
    <d v="2014-07-15T19:42:34"/>
    <x v="3"/>
    <x v="3"/>
    <b v="0"/>
    <n v="57"/>
    <b v="1"/>
    <s v="film &amp; video/shorts"/>
    <x v="0"/>
  </r>
  <r>
    <n v="66"/>
    <s v="A Stagnant Fever: Short Film"/>
    <s v="A dark comedy set in the '60s about clinical depression and one night stands."/>
    <x v="13"/>
    <n v="2"/>
    <x v="4"/>
    <n v="2372"/>
    <x v="0"/>
    <s v="US"/>
    <s v="USD"/>
    <n v="1468873420"/>
    <d v="2016-07-18T20:23:40"/>
    <n v="1466281420"/>
    <d v="2016-06-18T20:23:40"/>
    <x v="0"/>
    <x v="2"/>
    <b v="0"/>
    <n v="26"/>
    <b v="1"/>
    <s v="film &amp; video/shorts"/>
    <x v="0"/>
  </r>
  <r>
    <n v="67"/>
    <s v="You are a Priest Forever"/>
    <s v="The Ordination Mass of five Dominicans friars to the priesthood at the historic Saint Dominicâ€™s Church in Washington DC."/>
    <x v="13"/>
    <n v="2"/>
    <x v="4"/>
    <n v="2325"/>
    <x v="0"/>
    <s v="US"/>
    <s v="USD"/>
    <n v="1342360804"/>
    <d v="2012-07-15T14:00:04"/>
    <n v="1339768804"/>
    <d v="2012-06-15T14:00:04"/>
    <x v="0"/>
    <x v="5"/>
    <b v="0"/>
    <n v="20"/>
    <b v="1"/>
    <s v="film &amp; video/shorts"/>
    <x v="0"/>
  </r>
  <r>
    <n v="68"/>
    <s v="King Eider: Short Film"/>
    <s v="Black Comedy by final year students at Leeds University. _x000a_'Bird watching, tea, seaside and murder. Just your average British holiday.'"/>
    <x v="20"/>
    <n v="0.6"/>
    <x v="2"/>
    <n v="763"/>
    <x v="0"/>
    <s v="GB"/>
    <s v="GBP"/>
    <n v="1393162791"/>
    <d v="2014-02-23T13:39:51"/>
    <n v="1390570791"/>
    <d v="2014-01-24T13:39:51"/>
    <x v="1"/>
    <x v="3"/>
    <b v="0"/>
    <n v="36"/>
    <b v="1"/>
    <s v="film &amp; video/shorts"/>
    <x v="0"/>
  </r>
  <r>
    <n v="69"/>
    <s v="More Than A Drive"/>
    <s v="A breakthrough cinematic experience about more than just the carsâ€¦the people, lifestyle, enthusiasm, party, and the Leavenworth Drive."/>
    <x v="3"/>
    <n v="10"/>
    <x v="1"/>
    <n v="11094.23"/>
    <x v="0"/>
    <s v="US"/>
    <s v="USD"/>
    <n v="1317538740"/>
    <d v="2011-10-02T06:59:00"/>
    <n v="1314765025"/>
    <d v="2011-08-31T04:30:25"/>
    <x v="10"/>
    <x v="6"/>
    <b v="0"/>
    <n v="178"/>
    <b v="1"/>
    <s v="film &amp; video/shorts"/>
    <x v="0"/>
  </r>
  <r>
    <n v="70"/>
    <s v="Scraps"/>
    <s v="Maggie barely survives a deranged baptism by her mother only to be born again to a string of foster parents. Things can always be worse"/>
    <x v="2"/>
    <n v="0.5"/>
    <x v="2"/>
    <n v="636"/>
    <x v="0"/>
    <s v="US"/>
    <s v="USD"/>
    <n v="1315171845"/>
    <d v="2011-09-04T21:30:45"/>
    <n v="1309987845"/>
    <d v="2011-07-06T21:30:45"/>
    <x v="3"/>
    <x v="6"/>
    <b v="0"/>
    <n v="17"/>
    <b v="1"/>
    <s v="film &amp; video/shorts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1.8"/>
    <x v="4"/>
    <n v="2231"/>
    <x v="0"/>
    <s v="US"/>
    <s v="USD"/>
    <n v="1338186657"/>
    <d v="2012-05-28T06:30:57"/>
    <n v="1333002657"/>
    <d v="2012-03-29T06:30:57"/>
    <x v="7"/>
    <x v="5"/>
    <b v="0"/>
    <n v="32"/>
    <b v="1"/>
    <s v="film &amp; video/shorts"/>
    <x v="0"/>
  </r>
  <r>
    <n v="72"/>
    <s v="Trickle"/>
    <s v="A young man forced to live back home after an automobile accident leaves him to rediscover what it means to be a part of his family."/>
    <x v="41"/>
    <n v="2.2000000000000002"/>
    <x v="4"/>
    <n v="2385"/>
    <x v="0"/>
    <s v="US"/>
    <s v="USD"/>
    <n v="1352937600"/>
    <d v="2012-11-15T00:00:00"/>
    <n v="1351210481"/>
    <d v="2012-10-26T00:14:41"/>
    <x v="9"/>
    <x v="5"/>
    <b v="0"/>
    <n v="41"/>
    <b v="1"/>
    <s v="film &amp; video/shorts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0.9"/>
    <x v="2"/>
    <n v="900"/>
    <x v="0"/>
    <s v="US"/>
    <s v="USD"/>
    <n v="1304395140"/>
    <d v="2011-05-03T03:59:00"/>
    <n v="1297620584"/>
    <d v="2011-02-13T18:09:44"/>
    <x v="2"/>
    <x v="6"/>
    <b v="0"/>
    <n v="18"/>
    <b v="1"/>
    <s v="film &amp; video/shorts"/>
    <x v="0"/>
  </r>
  <r>
    <n v="74"/>
    <s v="L'oiseau la nuit - Court-mÃ©trage"/>
    <s v="La nuit est devenue le lieu de la terreur. Alors qu'un couvre-feu est imposÃ©, une petite fille est enlevÃ©e par un rapace nocturne."/>
    <x v="2"/>
    <n v="0.5"/>
    <x v="2"/>
    <n v="564.66"/>
    <x v="0"/>
    <s v="FR"/>
    <s v="EUR"/>
    <n v="1453376495"/>
    <d v="2016-01-21T11:41:35"/>
    <n v="1450784495"/>
    <d v="2015-12-22T11:41:35"/>
    <x v="11"/>
    <x v="0"/>
    <b v="0"/>
    <n v="29"/>
    <b v="1"/>
    <s v="film &amp; video/shorts"/>
    <x v="0"/>
  </r>
  <r>
    <n v="75"/>
    <s v="&quot;DAD&quot; - A USC Short Film"/>
    <s v="A teenager named Charlie discovers something new about himself while coping with the loss of his father."/>
    <x v="8"/>
    <n v="3.5"/>
    <x v="4"/>
    <n v="4040"/>
    <x v="0"/>
    <s v="US"/>
    <s v="USD"/>
    <n v="1366693272"/>
    <d v="2013-04-23T05:01:12"/>
    <n v="1364101272"/>
    <d v="2013-03-24T05:01:12"/>
    <x v="7"/>
    <x v="4"/>
    <b v="0"/>
    <n v="47"/>
    <b v="1"/>
    <s v="film &amp; video/shorts"/>
    <x v="0"/>
  </r>
  <r>
    <n v="76"/>
    <s v="Star Wars: Insidious"/>
    <s v="Karn A'Mor has awoken bloodied on a distant battlefield with no memory of his past! JOIN THE RESISTANCE and find out more..."/>
    <x v="43"/>
    <n v="0.3"/>
    <x v="2"/>
    <n v="460"/>
    <x v="0"/>
    <s v="US"/>
    <s v="USD"/>
    <n v="1325007358"/>
    <d v="2011-12-27T17:35:58"/>
    <n v="1319819758"/>
    <d v="2011-10-28T16:35:58"/>
    <x v="9"/>
    <x v="6"/>
    <b v="0"/>
    <n v="15"/>
    <b v="1"/>
    <s v="film &amp; video/shorts"/>
    <x v="0"/>
  </r>
  <r>
    <n v="77"/>
    <s v="Jonah and the Crab"/>
    <s v="A short film about a boy searching for companionship in a hermit crab he finds on the beach."/>
    <x v="44"/>
    <n v="0.4"/>
    <x v="2"/>
    <n v="1570"/>
    <x v="0"/>
    <s v="US"/>
    <s v="USD"/>
    <n v="1337569140"/>
    <d v="2012-05-21T02:59:00"/>
    <n v="1332991717"/>
    <d v="2012-03-29T03:28:37"/>
    <x v="7"/>
    <x v="5"/>
    <b v="0"/>
    <n v="26"/>
    <b v="1"/>
    <s v="film &amp; video/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0.05"/>
    <x v="2"/>
    <n v="1351"/>
    <x v="0"/>
    <s v="FR"/>
    <s v="EUR"/>
    <n v="1472751121"/>
    <d v="2016-09-01T17:32:01"/>
    <n v="1471887121"/>
    <d v="2016-08-22T17:32:01"/>
    <x v="10"/>
    <x v="2"/>
    <b v="0"/>
    <n v="35"/>
    <b v="1"/>
    <s v="film &amp; video/shorts"/>
    <x v="0"/>
  </r>
  <r>
    <n v="79"/>
    <s v="Japanese/International Short Film &quot;Mtn.&quot;"/>
    <s v="A short film about life, achieving your dreams, and overcoming hardship. We all have our mountain to climb."/>
    <x v="46"/>
    <n v="1.3"/>
    <x v="4"/>
    <n v="1651"/>
    <x v="0"/>
    <s v="GB"/>
    <s v="GBP"/>
    <n v="1398451093"/>
    <d v="2014-04-25T18:38:13"/>
    <n v="1395859093"/>
    <d v="2014-03-26T18:38:13"/>
    <x v="7"/>
    <x v="3"/>
    <b v="0"/>
    <n v="41"/>
    <b v="1"/>
    <s v="film &amp; video/shorts"/>
    <x v="0"/>
  </r>
  <r>
    <n v="80"/>
    <s v="Swingers Anonymous"/>
    <s v="What would you do if you ended up at a swingers party with two dead bodies and $20,000 in drug money?"/>
    <x v="14"/>
    <n v="12"/>
    <x v="1"/>
    <n v="12870"/>
    <x v="0"/>
    <s v="US"/>
    <s v="USD"/>
    <n v="1386640856"/>
    <d v="2013-12-10T02:00:56"/>
    <n v="1383616856"/>
    <d v="2013-11-05T02:00:56"/>
    <x v="4"/>
    <x v="4"/>
    <b v="0"/>
    <n v="47"/>
    <b v="1"/>
    <s v="film &amp; video/shorts"/>
    <x v="0"/>
  </r>
  <r>
    <n v="81"/>
    <s v="Carrying Place: A film of Maine hauntings"/>
    <s v="An elderly woman in rural Maine is haunted by figures seeking a sacrifice, but there are more forces at work than mere ghosts."/>
    <x v="47"/>
    <n v="0.75"/>
    <x v="2"/>
    <n v="1485"/>
    <x v="0"/>
    <s v="US"/>
    <s v="USD"/>
    <n v="1342234920"/>
    <d v="2012-07-14T03:02:00"/>
    <n v="1341892127"/>
    <d v="2012-07-10T03:48:47"/>
    <x v="3"/>
    <x v="5"/>
    <b v="0"/>
    <n v="28"/>
    <b v="1"/>
    <s v="film &amp; video/shorts"/>
    <x v="0"/>
  </r>
  <r>
    <n v="82"/>
    <s v="&quot;T IS FOR TANTRUM&quot; - HORROR/COMEDY"/>
    <s v="A short film about the tragically hilarious events that occur when a fearful and panicky 6-year old boy loses his first baby tooth."/>
    <x v="23"/>
    <n v="4"/>
    <x v="4"/>
    <n v="4000.5"/>
    <x v="0"/>
    <s v="US"/>
    <s v="USD"/>
    <n v="1318189261"/>
    <d v="2011-10-09T19:41:01"/>
    <n v="1315597261"/>
    <d v="2011-09-09T19:41:01"/>
    <x v="8"/>
    <x v="6"/>
    <b v="0"/>
    <n v="100"/>
    <b v="1"/>
    <s v="film &amp; video/shorts"/>
    <x v="0"/>
  </r>
  <r>
    <n v="83"/>
    <s v="Sleep Lovers - By Daniel Modeste"/>
    <s v="Isaac, creator of the DreamMaker3000, finds love in his dreams with Mei his boss's wife who lives on the other side of the planet."/>
    <x v="48"/>
    <n v="0.2"/>
    <x v="2"/>
    <n v="205"/>
    <x v="0"/>
    <s v="GB"/>
    <s v="GBP"/>
    <n v="1424604600"/>
    <d v="2015-02-22T11:30:00"/>
    <n v="1423320389"/>
    <d v="2015-02-07T14:46:29"/>
    <x v="2"/>
    <x v="0"/>
    <b v="0"/>
    <n v="13"/>
    <b v="1"/>
    <s v="film &amp; video/shorts"/>
    <x v="0"/>
  </r>
  <r>
    <n v="84"/>
    <s v="Redemption - Short Film"/>
    <s v="&quot;A sociopath crosses paths with the person he must confront about his wife's murder, it might be himself&quot;"/>
    <x v="2"/>
    <n v="0.5"/>
    <x v="2"/>
    <n v="500"/>
    <x v="0"/>
    <s v="US"/>
    <s v="USD"/>
    <n v="1305483086"/>
    <d v="2011-05-15T18:11:26"/>
    <n v="1302891086"/>
    <d v="2011-04-15T18:11:26"/>
    <x v="6"/>
    <x v="6"/>
    <b v="0"/>
    <n v="7"/>
    <b v="1"/>
    <s v="film &amp; video/shorts"/>
    <x v="0"/>
  </r>
  <r>
    <n v="85"/>
    <s v="In Her Voice: short film"/>
    <s v="A short film by Melissa Woodrow &amp; Mark Janiak about seeking forgiveness, embracing the past and memories with a loved one."/>
    <x v="38"/>
    <n v="1.2"/>
    <x v="4"/>
    <n v="1506"/>
    <x v="0"/>
    <s v="US"/>
    <s v="USD"/>
    <n v="1316746837"/>
    <d v="2011-09-23T03:00:37"/>
    <n v="1314154837"/>
    <d v="2011-08-24T03:00:37"/>
    <x v="10"/>
    <x v="6"/>
    <b v="0"/>
    <n v="21"/>
    <b v="1"/>
    <s v="film &amp; video/shorts"/>
    <x v="0"/>
  </r>
  <r>
    <n v="86"/>
    <s v="SECOND CHANCE - DEUXIÃˆME CHANCE"/>
    <s v="Two women, two destinies connected by a letter. _x000a_Between Paris and Skopje a poetic outstanding story of true courage, love and hope."/>
    <x v="12"/>
    <n v="6"/>
    <x v="0"/>
    <n v="6388"/>
    <x v="0"/>
    <s v="FR"/>
    <s v="EUR"/>
    <n v="1451226045"/>
    <d v="2015-12-27T14:20:45"/>
    <n v="1444828845"/>
    <d v="2015-10-14T13:20:45"/>
    <x v="9"/>
    <x v="0"/>
    <b v="0"/>
    <n v="17"/>
    <b v="1"/>
    <s v="film &amp; video/shorts"/>
    <x v="0"/>
  </r>
  <r>
    <n v="87"/>
    <s v="Village Films Summer Project Fund (TK 2)"/>
    <s v="A father without work uses his daughter to con sympathy from strangers... sound familiar?  Help us make this film!"/>
    <x v="30"/>
    <n v="2.5"/>
    <x v="4"/>
    <n v="2615"/>
    <x v="0"/>
    <s v="US"/>
    <s v="USD"/>
    <n v="1275529260"/>
    <d v="2010-06-03T01:41:00"/>
    <n v="1274705803"/>
    <d v="2010-05-24T12:56:43"/>
    <x v="5"/>
    <x v="7"/>
    <b v="0"/>
    <n v="25"/>
    <b v="1"/>
    <s v="film &amp; video/shorts"/>
    <x v="0"/>
  </r>
  <r>
    <n v="88"/>
    <s v="The Recursion Theorem (Short Film)"/>
    <s v="Imprisoned in an unfamiliar reality with strange new rules, Dan Everett struggles to find meaning and reason in this sci-fi noir short."/>
    <x v="8"/>
    <n v="3.5"/>
    <x v="4"/>
    <n v="3600"/>
    <x v="0"/>
    <s v="US"/>
    <s v="USD"/>
    <n v="1403452131"/>
    <d v="2014-06-22T15:48:51"/>
    <n v="1401205731"/>
    <d v="2014-05-27T15:48:51"/>
    <x v="5"/>
    <x v="3"/>
    <b v="0"/>
    <n v="60"/>
    <b v="1"/>
    <s v="film &amp; video/shorts"/>
    <x v="0"/>
  </r>
  <r>
    <n v="89"/>
    <s v="The Southwest Chronicles"/>
    <s v="A chronicle of four very different stories concerning racism to the power of love, all set in the beauty of the Southwest."/>
    <x v="12"/>
    <n v="6"/>
    <x v="0"/>
    <n v="6904"/>
    <x v="0"/>
    <s v="US"/>
    <s v="USD"/>
    <n v="1370196192"/>
    <d v="2013-06-02T18:03:12"/>
    <n v="1368036192"/>
    <d v="2013-05-08T18:03:12"/>
    <x v="5"/>
    <x v="4"/>
    <b v="0"/>
    <n v="56"/>
    <b v="1"/>
    <s v="film &amp; video/shorts"/>
    <x v="0"/>
  </r>
  <r>
    <n v="90"/>
    <s v="Help Get the Short Film Interior Design into Film Festivals!"/>
    <s v="We're looking for funding to help submit a short film to film festivals."/>
    <x v="2"/>
    <n v="0.5"/>
    <x v="2"/>
    <n v="502"/>
    <x v="0"/>
    <s v="US"/>
    <s v="USD"/>
    <n v="1310454499"/>
    <d v="2011-07-12T07:08:19"/>
    <n v="1307862499"/>
    <d v="2011-06-12T07:08:19"/>
    <x v="0"/>
    <x v="6"/>
    <b v="0"/>
    <n v="16"/>
    <b v="1"/>
    <s v="film &amp; video/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"/>
    <x v="4"/>
    <n v="3600"/>
    <x v="0"/>
    <s v="US"/>
    <s v="USD"/>
    <n v="1305625164"/>
    <d v="2011-05-17T09:39:24"/>
    <n v="1300354764"/>
    <d v="2011-03-17T09:39:24"/>
    <x v="7"/>
    <x v="6"/>
    <b v="0"/>
    <n v="46"/>
    <b v="1"/>
    <s v="film &amp; video/shorts"/>
    <x v="0"/>
  </r>
  <r>
    <n v="92"/>
    <s v="Euphoria"/>
    <s v="Euphoria is an adventure film that follows adrenaline filled athletes on their hunt for the sublime while balancing family and careers."/>
    <x v="10"/>
    <n v="5"/>
    <x v="0"/>
    <n v="5260"/>
    <x v="0"/>
    <s v="CA"/>
    <s v="CAD"/>
    <n v="1485936000"/>
    <d v="2017-02-01T08:00:00"/>
    <n v="1481949983"/>
    <d v="2016-12-17T04:46:23"/>
    <x v="11"/>
    <x v="2"/>
    <b v="0"/>
    <n v="43"/>
    <b v="1"/>
    <s v="film &amp; video/shorts"/>
    <x v="0"/>
  </r>
  <r>
    <n v="93"/>
    <s v="&quot;Someday Everyday&quot; Short Film"/>
    <s v="Someday Everyday is a short drama that navigates through the past and present of a young man's life, through his struggles and triumphs"/>
    <x v="28"/>
    <n v="1"/>
    <x v="4"/>
    <n v="1106"/>
    <x v="0"/>
    <s v="US"/>
    <s v="USD"/>
    <n v="1341349200"/>
    <d v="2012-07-03T21:00:00"/>
    <n v="1338928537"/>
    <d v="2012-06-05T20:35:37"/>
    <x v="0"/>
    <x v="5"/>
    <b v="0"/>
    <n v="15"/>
    <b v="1"/>
    <s v="film &amp; video/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0.25"/>
    <x v="2"/>
    <n v="260"/>
    <x v="0"/>
    <s v="GB"/>
    <s v="GBP"/>
    <n v="1396890822"/>
    <d v="2014-04-07T17:13:42"/>
    <n v="1395162822"/>
    <d v="2014-03-18T17:13:42"/>
    <x v="7"/>
    <x v="3"/>
    <b v="0"/>
    <n v="12"/>
    <b v="1"/>
    <s v="film &amp; video/shorts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0.35"/>
    <x v="2"/>
    <n v="460"/>
    <x v="0"/>
    <s v="US"/>
    <s v="USD"/>
    <n v="1330214841"/>
    <d v="2012-02-26T00:07:21"/>
    <n v="1327622841"/>
    <d v="2012-01-27T00:07:21"/>
    <x v="1"/>
    <x v="5"/>
    <b v="0"/>
    <n v="21"/>
    <b v="1"/>
    <s v="film &amp; video/shorts"/>
    <x v="0"/>
  </r>
  <r>
    <n v="96"/>
    <s v="Ice Hockey"/>
    <s v="Danny is a defenseman for his high school hockey team. This is a day in his life: school, hockey, girls and his next-door neighbor, Ken Daneyko."/>
    <x v="15"/>
    <n v="1.5"/>
    <x v="4"/>
    <n v="1720"/>
    <x v="0"/>
    <s v="US"/>
    <s v="USD"/>
    <n v="1280631600"/>
    <d v="2010-08-01T03:00:00"/>
    <n v="1274889241"/>
    <d v="2010-05-26T15:54:01"/>
    <x v="5"/>
    <x v="7"/>
    <b v="0"/>
    <n v="34"/>
    <b v="1"/>
    <s v="film &amp; video/shorts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0.4"/>
    <x v="2"/>
    <n v="425"/>
    <x v="0"/>
    <s v="US"/>
    <s v="USD"/>
    <n v="1310440482"/>
    <d v="2011-07-12T03:14:42"/>
    <n v="1307848482"/>
    <d v="2011-06-12T03:14:42"/>
    <x v="0"/>
    <x v="6"/>
    <b v="0"/>
    <n v="8"/>
    <b v="1"/>
    <s v="film &amp; video/shorts"/>
    <x v="0"/>
  </r>
  <r>
    <n v="98"/>
    <s v="CUT OUT"/>
    <s v="&quot;Cut Out&quot; tells the story of a young woman who befriends a neighborhood teen and finds herself involved with gang violence."/>
    <x v="50"/>
    <n v="3.2"/>
    <x v="4"/>
    <n v="3400"/>
    <x v="0"/>
    <s v="US"/>
    <s v="USD"/>
    <n v="1354923000"/>
    <d v="2012-12-07T23:30:00"/>
    <n v="1351796674"/>
    <d v="2012-11-01T19:04:34"/>
    <x v="4"/>
    <x v="5"/>
    <b v="0"/>
    <n v="60"/>
    <b v="1"/>
    <s v="film &amp; video/shorts"/>
    <x v="0"/>
  </r>
  <r>
    <n v="99"/>
    <s v="BEAT: An Original Short Film"/>
    <s v="A feminist tale of two girls finally giving a &quot;Nice Guy&quot; what he truly deserves. Also, dancing!"/>
    <x v="15"/>
    <n v="1.5"/>
    <x v="4"/>
    <n v="1590.29"/>
    <x v="0"/>
    <s v="US"/>
    <s v="USD"/>
    <n v="1390426799"/>
    <d v="2014-01-22T21:39:59"/>
    <n v="1387834799"/>
    <d v="2013-12-23T21:39:59"/>
    <x v="11"/>
    <x v="4"/>
    <b v="0"/>
    <n v="39"/>
    <b v="1"/>
    <s v="film &amp; video/shorts"/>
    <x v="0"/>
  </r>
  <r>
    <n v="100"/>
    <s v="Two Sisters"/>
    <s v="Two sisters share a fragile relationship. When their mother dies and they inherit the family house, old problems rise to the surface."/>
    <x v="10"/>
    <n v="5"/>
    <x v="0"/>
    <n v="5000"/>
    <x v="0"/>
    <s v="US"/>
    <s v="USD"/>
    <n v="1352055886"/>
    <d v="2012-11-04T19:04:46"/>
    <n v="1350324286"/>
    <d v="2012-10-15T18:04:46"/>
    <x v="9"/>
    <x v="5"/>
    <b v="0"/>
    <n v="26"/>
    <b v="1"/>
    <s v="film &amp; video/shorts"/>
    <x v="0"/>
  </r>
  <r>
    <n v="101"/>
    <s v="In Their Turn : A MFA Thesis Film"/>
    <s v="The spatiotemporal boundaries between a manâ€™s life, and that of his father dissolve. A reflection on experience, image, and memory."/>
    <x v="8"/>
    <n v="3.5"/>
    <x v="4"/>
    <n v="3500"/>
    <x v="0"/>
    <s v="US"/>
    <s v="USD"/>
    <n v="1359052710"/>
    <d v="2013-01-24T18:38:30"/>
    <n v="1356979110"/>
    <d v="2012-12-31T18:38:30"/>
    <x v="11"/>
    <x v="5"/>
    <b v="0"/>
    <n v="35"/>
    <b v="1"/>
    <s v="film &amp; video/shorts"/>
    <x v="0"/>
  </r>
  <r>
    <n v="102"/>
    <s v="Dear God No!"/>
    <s v="A gang of outlaw bikers pull a home invasion on a disgraced Anthropologist hiding a secret locked in his cabin basement."/>
    <x v="12"/>
    <n v="6"/>
    <x v="0"/>
    <n v="7665"/>
    <x v="0"/>
    <s v="US"/>
    <s v="USD"/>
    <n v="1293073733"/>
    <d v="2010-12-23T03:08:53"/>
    <n v="1290481733"/>
    <d v="2010-11-23T03:08:53"/>
    <x v="4"/>
    <x v="7"/>
    <b v="0"/>
    <n v="65"/>
    <b v="1"/>
    <s v="film &amp; video/shorts"/>
    <x v="0"/>
  </r>
  <r>
    <n v="103"/>
    <s v="I'M TWENTY SOMETHING"/>
    <s v="Three friends in their twenties are trying to do the impossible - have fun on a casual Friday night."/>
    <x v="46"/>
    <n v="1.3"/>
    <x v="4"/>
    <n v="1367"/>
    <x v="0"/>
    <s v="GB"/>
    <s v="GBP"/>
    <n v="1394220030"/>
    <d v="2014-03-07T19:20:30"/>
    <n v="1392232830"/>
    <d v="2014-02-12T19:20:30"/>
    <x v="2"/>
    <x v="3"/>
    <b v="0"/>
    <n v="49"/>
    <b v="1"/>
    <s v="film &amp; video/shorts"/>
    <x v="0"/>
  </r>
  <r>
    <n v="104"/>
    <s v="Good 'Ol Trumpet"/>
    <s v="UCF short film about an old man, his love for music, and his misplaced trumpet.  "/>
    <x v="2"/>
    <n v="0.5"/>
    <x v="2"/>
    <n v="600"/>
    <x v="0"/>
    <s v="US"/>
    <s v="USD"/>
    <n v="1301792400"/>
    <d v="2011-04-03T01:00:00"/>
    <n v="1299775266"/>
    <d v="2011-03-10T16:41:06"/>
    <x v="7"/>
    <x v="6"/>
    <b v="0"/>
    <n v="10"/>
    <b v="1"/>
    <s v="film &amp; video/shorts"/>
    <x v="0"/>
  </r>
  <r>
    <n v="105"/>
    <s v="Single Parent Date Night-A Comedic Short Film"/>
    <s v="Single Parent Date Night is a comedic short film about two single parents trying to reentering the dating pool."/>
    <x v="41"/>
    <n v="2.2000000000000002"/>
    <x v="4"/>
    <n v="2363"/>
    <x v="0"/>
    <s v="US"/>
    <s v="USD"/>
    <n v="1463184000"/>
    <d v="2016-05-14T00:00:00"/>
    <n v="1461605020"/>
    <d v="2016-04-25T17:23:40"/>
    <x v="6"/>
    <x v="2"/>
    <b v="0"/>
    <n v="60"/>
    <b v="1"/>
    <s v="film &amp; video/shorts"/>
    <x v="0"/>
  </r>
  <r>
    <n v="106"/>
    <s v="LOST WEEKEND"/>
    <s v="A Boy. A Girl. A Car. A Serial Killer."/>
    <x v="10"/>
    <n v="5"/>
    <x v="0"/>
    <n v="5025"/>
    <x v="0"/>
    <s v="US"/>
    <s v="USD"/>
    <n v="1333391901"/>
    <d v="2012-04-02T18:38:21"/>
    <n v="1332182301"/>
    <d v="2012-03-19T18:38:21"/>
    <x v="7"/>
    <x v="5"/>
    <b v="0"/>
    <n v="27"/>
    <b v="1"/>
    <s v="film &amp; video/shorts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.5"/>
    <x v="0"/>
    <n v="7685"/>
    <x v="0"/>
    <s v="US"/>
    <s v="USD"/>
    <n v="1303688087"/>
    <d v="2011-04-24T23:34:47"/>
    <n v="1301787287"/>
    <d v="2011-04-02T23:34:47"/>
    <x v="6"/>
    <x v="6"/>
    <b v="0"/>
    <n v="69"/>
    <b v="1"/>
    <s v="film &amp; video/shorts"/>
    <x v="0"/>
  </r>
  <r>
    <n v="108"/>
    <s v="GLASS: A Love Story"/>
    <s v="When a man can't find love, his Google GLASS does the searching for him. A short film shot with Google Glass."/>
    <x v="15"/>
    <n v="1.5"/>
    <x v="4"/>
    <n v="3700"/>
    <x v="0"/>
    <s v="US"/>
    <s v="USD"/>
    <n v="1370011370"/>
    <d v="2013-05-31T14:42:50"/>
    <n v="1364827370"/>
    <d v="2013-04-01T14:42:50"/>
    <x v="6"/>
    <x v="4"/>
    <b v="0"/>
    <n v="47"/>
    <b v="1"/>
    <s v="film &amp; video/shorts"/>
    <x v="0"/>
  </r>
  <r>
    <n v="109"/>
    <s v="Dapper Dan - &quot;Fly As I Wanna&quot; Music Video"/>
    <s v="This video may be bigger than you and it may be bigger than me but, itâ€™s not bigger than you and me! Can you dig it?"/>
    <x v="28"/>
    <n v="1"/>
    <x v="4"/>
    <n v="2195"/>
    <x v="0"/>
    <s v="US"/>
    <s v="USD"/>
    <n v="1298680630"/>
    <d v="2011-02-26T00:37:10"/>
    <n v="1296088630"/>
    <d v="2011-01-27T00:37:10"/>
    <x v="1"/>
    <x v="6"/>
    <b v="0"/>
    <n v="47"/>
    <b v="1"/>
    <s v="film &amp; video/shorts"/>
    <x v="0"/>
  </r>
  <r>
    <n v="110"/>
    <s v="Earlids"/>
    <s v="Lee, an awkward teenager with sound-blocking earlids, must confront his self-isolation after a girl moves in next door."/>
    <x v="46"/>
    <n v="1.3"/>
    <x v="4"/>
    <n v="1700"/>
    <x v="0"/>
    <s v="US"/>
    <s v="USD"/>
    <n v="1384408740"/>
    <d v="2013-11-14T05:59:00"/>
    <n v="1381445253"/>
    <d v="2013-10-10T22:47:33"/>
    <x v="9"/>
    <x v="4"/>
    <b v="0"/>
    <n v="26"/>
    <b v="1"/>
    <s v="film &amp; video/shorts"/>
    <x v="0"/>
  </r>
  <r>
    <n v="111"/>
    <s v="Judi Dench is Cool in Person"/>
    <s v="Two actors, one bookie and a very bad day.  Judi Dench is Cool in Person is fast, funny and only a little bit nasty."/>
    <x v="8"/>
    <n v="3.5"/>
    <x v="4"/>
    <n v="5410"/>
    <x v="0"/>
    <s v="AU"/>
    <s v="AUD"/>
    <n v="1433059187"/>
    <d v="2015-05-31T07:59:47"/>
    <n v="1430467187"/>
    <d v="2015-05-01T07:59:47"/>
    <x v="5"/>
    <x v="0"/>
    <b v="0"/>
    <n v="53"/>
    <b v="1"/>
    <s v="film &amp; video/shorts"/>
    <x v="0"/>
  </r>
  <r>
    <n v="112"/>
    <s v="MITOSIS | a short film"/>
    <s v="Only one choice can stop Anthony Oswald from fulfilling his destiny and saving millions of lives, and itâ€™s not his decision to make."/>
    <x v="10"/>
    <n v="5"/>
    <x v="0"/>
    <n v="5200"/>
    <x v="0"/>
    <s v="US"/>
    <s v="USD"/>
    <n v="1397354400"/>
    <d v="2014-04-13T02:00:00"/>
    <n v="1395277318"/>
    <d v="2014-03-20T01:01:58"/>
    <x v="7"/>
    <x v="3"/>
    <b v="0"/>
    <n v="81"/>
    <b v="1"/>
    <s v="film &amp; video/shorts"/>
    <x v="0"/>
  </r>
  <r>
    <n v="113"/>
    <s v="&quot;The First Day&quot; by Julia Othmer- Music Video"/>
    <s v="A living memorial for all those dealing with trauma, grief and loss."/>
    <x v="10"/>
    <n v="5"/>
    <x v="0"/>
    <n v="7050"/>
    <x v="0"/>
    <s v="US"/>
    <s v="USD"/>
    <n v="1312642800"/>
    <d v="2011-08-06T15:00:00"/>
    <n v="1311963128"/>
    <d v="2011-07-29T18:12:08"/>
    <x v="3"/>
    <x v="6"/>
    <b v="0"/>
    <n v="78"/>
    <b v="1"/>
    <s v="film &amp; video/shorts"/>
    <x v="0"/>
  </r>
  <r>
    <n v="114"/>
    <s v="l'esprit d'escalier-a senior film"/>
    <s v="This film explores the complicated nature that exists in all human relationships. A mother and a daughter seek to find happiness."/>
    <x v="9"/>
    <n v="3"/>
    <x v="4"/>
    <n v="3100"/>
    <x v="0"/>
    <s v="US"/>
    <s v="USD"/>
    <n v="1326436488"/>
    <d v="2012-01-13T06:34:48"/>
    <n v="1321252488"/>
    <d v="2011-11-14T06:34:48"/>
    <x v="4"/>
    <x v="6"/>
    <b v="0"/>
    <n v="35"/>
    <b v="1"/>
    <s v="film &amp; video/shorts"/>
    <x v="0"/>
  </r>
  <r>
    <n v="115"/>
    <s v="The World's Greatest Lover"/>
    <s v="Never judge a book (or a lover) by their cover."/>
    <x v="52"/>
    <n v="0.45"/>
    <x v="2"/>
    <n v="632"/>
    <x v="0"/>
    <s v="US"/>
    <s v="USD"/>
    <n v="1328377444"/>
    <d v="2012-02-04T17:44:04"/>
    <n v="1326217444"/>
    <d v="2012-01-10T17:44:04"/>
    <x v="1"/>
    <x v="5"/>
    <b v="0"/>
    <n v="22"/>
    <b v="1"/>
    <s v="film &amp; video/shorts"/>
    <x v="0"/>
  </r>
  <r>
    <n v="116"/>
    <s v="Villanelle"/>
    <s v="Villanelle is a feature film that blends elements of classic, hardboiled Film Noir, with classic Horror and tells a great story to boot"/>
    <x v="8"/>
    <n v="3.5"/>
    <x v="4"/>
    <n v="3978"/>
    <x v="0"/>
    <s v="US"/>
    <s v="USD"/>
    <n v="1302260155"/>
    <d v="2011-04-08T10:55:55"/>
    <n v="1298289355"/>
    <d v="2011-02-21T11:55:55"/>
    <x v="2"/>
    <x v="6"/>
    <b v="0"/>
    <n v="57"/>
    <b v="1"/>
    <s v="film &amp; video/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.5"/>
    <x v="4"/>
    <n v="4522.22"/>
    <x v="0"/>
    <s v="US"/>
    <s v="USD"/>
    <n v="1276110000"/>
    <d v="2010-06-09T19:00:00"/>
    <n v="1268337744"/>
    <d v="2010-03-11T20:02:24"/>
    <x v="7"/>
    <x v="7"/>
    <b v="0"/>
    <n v="27"/>
    <b v="1"/>
    <s v="film &amp; video/shorts"/>
    <x v="0"/>
  </r>
  <r>
    <n v="118"/>
    <s v="DENOUNCED - A Short Film"/>
    <s v="When a ruthless hit-man is 'denounced' from the mafia, his old enemies declare war."/>
    <x v="10"/>
    <n v="5"/>
    <x v="0"/>
    <n v="5651.58"/>
    <x v="0"/>
    <s v="US"/>
    <s v="USD"/>
    <n v="1311902236"/>
    <d v="2011-07-29T01:17:16"/>
    <n v="1309310236"/>
    <d v="2011-06-29T01:17:16"/>
    <x v="0"/>
    <x v="6"/>
    <b v="0"/>
    <n v="39"/>
    <b v="1"/>
    <s v="film &amp; video/shorts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.25"/>
    <x v="4"/>
    <n v="3398.1"/>
    <x v="0"/>
    <s v="US"/>
    <s v="USD"/>
    <n v="1313276400"/>
    <d v="2011-08-13T23:00:00"/>
    <n v="1310693986"/>
    <d v="2011-07-15T01:39:46"/>
    <x v="3"/>
    <x v="6"/>
    <b v="0"/>
    <n v="37"/>
    <b v="1"/>
    <s v="film &amp; video/shorts"/>
    <x v="0"/>
  </r>
  <r>
    <n v="120"/>
    <s v="Time Live: A short film (Canceled)"/>
    <s v="Now, you can chat with people from the history, by our sport cam with the time machine. However, the girl had some trouble to use it."/>
    <x v="54"/>
    <n v="70"/>
    <x v="10"/>
    <n v="10"/>
    <x v="1"/>
    <s v="HK"/>
    <s v="HKD"/>
    <n v="1475457107"/>
    <d v="2016-10-03T01:11:47"/>
    <n v="1472865107"/>
    <d v="2016-09-03T01:11:47"/>
    <x v="8"/>
    <x v="2"/>
    <b v="0"/>
    <n v="1"/>
    <b v="0"/>
    <s v="film &amp; video/science fiction"/>
    <x v="0"/>
  </r>
  <r>
    <n v="121"/>
    <s v="MICRO-MISSION"/>
    <s v="NAVY SEALS sent on a Area 51 Top-Secret rescue mission where they are shrunken and injected into an ET body, the immune system mutated."/>
    <x v="9"/>
    <n v="3"/>
    <x v="4"/>
    <n v="1"/>
    <x v="1"/>
    <s v="US"/>
    <s v="USD"/>
    <n v="1429352160"/>
    <d v="2015-04-18T10:16:00"/>
    <n v="1427993710"/>
    <d v="2015-04-02T16:55:10"/>
    <x v="6"/>
    <x v="0"/>
    <b v="0"/>
    <n v="1"/>
    <b v="0"/>
    <s v="film &amp; video/science fiction"/>
    <x v="0"/>
  </r>
  <r>
    <n v="122"/>
    <s v="The Time Jumper (Canceled)"/>
    <s v="My ambition for this knows no bounds.  Seeing Sephoria in a live-action is a dream of mine."/>
    <x v="55"/>
    <n v="100000"/>
    <x v="10"/>
    <n v="0"/>
    <x v="1"/>
    <s v="US"/>
    <s v="USD"/>
    <n v="1476094907"/>
    <d v="2016-10-10T10:21:47"/>
    <n v="1470910907"/>
    <d v="2016-08-11T10:21:47"/>
    <x v="10"/>
    <x v="2"/>
    <b v="0"/>
    <n v="0"/>
    <b v="0"/>
    <s v="film &amp; video/science fiction"/>
    <x v="0"/>
  </r>
  <r>
    <n v="123"/>
    <s v="Sentient - The Web Series (Canceled)"/>
    <s v="A group of scientists stumble upon an extraterrestrial virus that is self aware. They must stop it's spread in order to save humanity."/>
    <x v="56"/>
    <n v="55"/>
    <x v="10"/>
    <n v="151"/>
    <x v="1"/>
    <s v="US"/>
    <s v="USD"/>
    <n v="1414533600"/>
    <d v="2014-10-28T22:00:00"/>
    <n v="1411411564"/>
    <d v="2014-09-22T18:46:04"/>
    <x v="8"/>
    <x v="3"/>
    <b v="0"/>
    <n v="6"/>
    <b v="0"/>
    <s v="film &amp; video/science fiction"/>
    <x v="0"/>
  </r>
  <r>
    <n v="124"/>
    <s v="Blank Bodies - Post Production (Canceled)"/>
    <s v="An artificial man and woman discover love under the unsuspecting eyes of the four renowned artists who created them."/>
    <x v="23"/>
    <n v="4"/>
    <x v="4"/>
    <n v="0"/>
    <x v="1"/>
    <s v="US"/>
    <s v="USD"/>
    <n v="1431728242"/>
    <d v="2015-05-15T22:17:22"/>
    <n v="1429568242"/>
    <d v="2015-04-20T22:17:22"/>
    <x v="6"/>
    <x v="0"/>
    <b v="0"/>
    <n v="0"/>
    <b v="0"/>
    <s v="film &amp; video/science fiction"/>
    <x v="0"/>
  </r>
  <r>
    <n v="125"/>
    <s v="Star Wars Fan Film (Canceled)"/>
    <s v="Due to my little sister finally having recovered from her surgery we can finally make our movie if we can get even a little help to pay"/>
    <x v="2"/>
    <n v="0.5"/>
    <x v="2"/>
    <n v="70"/>
    <x v="1"/>
    <s v="CA"/>
    <s v="CAD"/>
    <n v="1486165880"/>
    <d v="2017-02-03T23:51:20"/>
    <n v="1480981880"/>
    <d v="2016-12-05T23:51:20"/>
    <x v="11"/>
    <x v="2"/>
    <b v="0"/>
    <n v="6"/>
    <b v="0"/>
    <s v="film &amp; video/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25"/>
    <x v="9"/>
    <n v="1387"/>
    <x v="1"/>
    <s v="US"/>
    <s v="USD"/>
    <n v="1433988000"/>
    <d v="2015-06-11T02:00:00"/>
    <n v="1431353337"/>
    <d v="2015-05-11T14:08:57"/>
    <x v="5"/>
    <x v="0"/>
    <b v="0"/>
    <n v="13"/>
    <b v="0"/>
    <s v="film &amp; video/science fiction"/>
    <x v="0"/>
  </r>
  <r>
    <n v="127"/>
    <s v="Human Evolution (Canceled)"/>
    <s v="An ambitious Sci-Fi/Action film that will have a big-budget feel with stunning visuals &amp; stunts starring a casting of up and comers."/>
    <x v="6"/>
    <n v="8"/>
    <x v="0"/>
    <n v="190"/>
    <x v="1"/>
    <s v="US"/>
    <s v="USD"/>
    <n v="1428069541"/>
    <d v="2015-04-03T13:59:01"/>
    <n v="1425481141"/>
    <d v="2015-03-04T14:59:01"/>
    <x v="7"/>
    <x v="0"/>
    <b v="0"/>
    <n v="4"/>
    <b v="0"/>
    <s v="film &amp; video/science fiction"/>
    <x v="0"/>
  </r>
  <r>
    <n v="128"/>
    <s v="Ralphi3 (Canceled)"/>
    <s v="A Science Fiction film filled with entertainment and Excitement"/>
    <x v="57"/>
    <n v="100"/>
    <x v="10"/>
    <n v="1867"/>
    <x v="1"/>
    <s v="US"/>
    <s v="USD"/>
    <n v="1476941293"/>
    <d v="2016-10-20T05:28:13"/>
    <n v="1473917293"/>
    <d v="2016-09-15T05:28:13"/>
    <x v="8"/>
    <x v="2"/>
    <b v="0"/>
    <n v="6"/>
    <b v="0"/>
    <s v="film &amp; video/science fiction"/>
    <x v="0"/>
  </r>
  <r>
    <n v="129"/>
    <s v="JUSTICE LEAGUE ORIGINS (Canceled)"/>
    <s v="HEY!!! I'm David House, and I am currently working on a film called Justice League Origins!!! non-profit based on DC Comics Characters."/>
    <x v="22"/>
    <n v="20"/>
    <x v="8"/>
    <n v="0"/>
    <x v="1"/>
    <s v="US"/>
    <s v="USD"/>
    <n v="1414708183"/>
    <d v="2014-10-30T22:29:43"/>
    <n v="1409524183"/>
    <d v="2014-08-31T22:29:43"/>
    <x v="10"/>
    <x v="3"/>
    <b v="0"/>
    <n v="0"/>
    <b v="0"/>
    <s v="film &amp; video/science fiction"/>
    <x v="0"/>
  </r>
  <r>
    <n v="130"/>
    <s v="Blue in the Green (Canceled)"/>
    <s v="A journey down the rabbit hole into the dark future. A mix of reality and dreams of a world dependant on an oppressed by technology."/>
    <x v="20"/>
    <n v="0.6"/>
    <x v="2"/>
    <n v="0"/>
    <x v="1"/>
    <s v="GB"/>
    <s v="GBP"/>
    <n v="1402949760"/>
    <d v="2014-06-16T20:16:00"/>
    <n v="1400536692"/>
    <d v="2014-05-19T21:58:12"/>
    <x v="5"/>
    <x v="3"/>
    <b v="0"/>
    <n v="0"/>
    <b v="0"/>
    <s v="film &amp; video/science fiction"/>
    <x v="0"/>
  </r>
  <r>
    <n v="131"/>
    <s v="I (Canceled)"/>
    <s v="I"/>
    <x v="38"/>
    <n v="1.2"/>
    <x v="4"/>
    <n v="0"/>
    <x v="1"/>
    <s v="US"/>
    <s v="USD"/>
    <n v="1467763200"/>
    <d v="2016-07-06T00:00:00"/>
    <n v="1466453161"/>
    <d v="2016-06-20T20:06:01"/>
    <x v="0"/>
    <x v="2"/>
    <b v="0"/>
    <n v="0"/>
    <b v="0"/>
    <s v="film &amp; video/science fiction"/>
    <x v="0"/>
  </r>
  <r>
    <n v="132"/>
    <s v="The Message (Canceled)"/>
    <s v="An anime inspired sci-fi action short set in Tokyo, Japan by VFX veterans, Gerald Abraham, Kim Tran and sound engineer, Jeremy Corby."/>
    <x v="58"/>
    <n v="80"/>
    <x v="10"/>
    <n v="7655"/>
    <x v="1"/>
    <s v="US"/>
    <s v="USD"/>
    <n v="1415392207"/>
    <d v="2014-11-07T20:30:07"/>
    <n v="1411500607"/>
    <d v="2014-09-23T19:30:07"/>
    <x v="8"/>
    <x v="3"/>
    <b v="0"/>
    <n v="81"/>
    <b v="0"/>
    <s v="film &amp; video/science fiction"/>
    <x v="0"/>
  </r>
  <r>
    <n v="133"/>
    <s v="Demon Women from outer space (Canceled)"/>
    <s v="Invasion from outer space sights, to weird to imagine destruction too monstrous to escape"/>
    <x v="59"/>
    <n v="71.763999999999996"/>
    <x v="10"/>
    <n v="0"/>
    <x v="1"/>
    <s v="US"/>
    <s v="USD"/>
    <n v="1464715860"/>
    <d v="2016-05-31T17:31:00"/>
    <n v="1462130584"/>
    <d v="2016-05-01T19:23:04"/>
    <x v="5"/>
    <x v="2"/>
    <b v="0"/>
    <n v="0"/>
    <b v="0"/>
    <s v="film &amp; video/science fiction"/>
    <x v="0"/>
  </r>
  <r>
    <n v="134"/>
    <s v="MARLEY'S GHOST (AMBASSADORS OF STEAM) (Canceled)"/>
    <s v="steampunk  remake of &quot;a Christmas carol&quot;"/>
    <x v="10"/>
    <n v="5"/>
    <x v="0"/>
    <n v="0"/>
    <x v="1"/>
    <s v="US"/>
    <s v="USD"/>
    <n v="1441386000"/>
    <d v="2015-09-04T17:00:00"/>
    <n v="1438811418"/>
    <d v="2015-08-05T21:50:18"/>
    <x v="10"/>
    <x v="0"/>
    <b v="0"/>
    <n v="0"/>
    <b v="0"/>
    <s v="film &amp; video/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3"/>
    <x v="4"/>
    <n v="403"/>
    <x v="1"/>
    <s v="US"/>
    <s v="USD"/>
    <n v="1404241200"/>
    <d v="2014-07-01T19:00:00"/>
    <n v="1401354597"/>
    <d v="2014-05-29T09:09:57"/>
    <x v="5"/>
    <x v="3"/>
    <b v="0"/>
    <n v="5"/>
    <b v="0"/>
    <s v="film &amp; video/science fiction"/>
    <x v="0"/>
  </r>
  <r>
    <n v="136"/>
    <s v="MICRO-MISSION (Canceled)"/>
    <s v="NAVY SEALS sent on a Area 51 Top-Secret rescue mission where they are shrunken and injected into an ET body, the immune system mutated."/>
    <x v="9"/>
    <n v="3"/>
    <x v="4"/>
    <n v="0"/>
    <x v="1"/>
    <s v="US"/>
    <s v="USD"/>
    <n v="1431771360"/>
    <d v="2015-05-16T10:16:00"/>
    <n v="1427968234"/>
    <d v="2015-04-02T09:50:34"/>
    <x v="6"/>
    <x v="0"/>
    <b v="0"/>
    <n v="0"/>
    <b v="0"/>
    <s v="film &amp; video/science fiction"/>
    <x v="0"/>
  </r>
  <r>
    <n v="137"/>
    <s v="Predator : Repentance (Canceled)"/>
    <s v="An unofficial sequel to the independent 2015 fan film Predator: Dark ages. Set in 2141 we follow the crew of the cargoship Centurion"/>
    <x v="56"/>
    <n v="55"/>
    <x v="10"/>
    <n v="0"/>
    <x v="1"/>
    <s v="DK"/>
    <s v="DKK"/>
    <n v="1444657593"/>
    <d v="2015-10-12T13:46:33"/>
    <n v="1440337593"/>
    <d v="2015-08-23T13:46:33"/>
    <x v="10"/>
    <x v="0"/>
    <b v="0"/>
    <n v="0"/>
    <b v="0"/>
    <s v="film &amp; video/science fiction"/>
    <x v="0"/>
  </r>
  <r>
    <n v="138"/>
    <s v="Thr33 Days Dead: The Sequ3l (Canceled)"/>
    <s v="This movie will be the S3qu3l to Thr33 Days Dead, which premiered on SyFy and was the focus of SyFy's &quot;Town of the Living Dead&quot;."/>
    <x v="60"/>
    <n v="150"/>
    <x v="10"/>
    <n v="4712"/>
    <x v="1"/>
    <s v="US"/>
    <s v="USD"/>
    <n v="1438405140"/>
    <d v="2015-08-01T04:59:00"/>
    <n v="1435731041"/>
    <d v="2015-07-01T06:10:41"/>
    <x v="3"/>
    <x v="0"/>
    <b v="0"/>
    <n v="58"/>
    <b v="0"/>
    <s v="film &amp; video/science fiction"/>
    <x v="0"/>
  </r>
  <r>
    <n v="139"/>
    <s v="Roman Dead (Canceled)"/>
    <s v="When  Rome is infected with a zombie plague, Lucius Agrippa and a small group fights for survival"/>
    <x v="2"/>
    <n v="0.5"/>
    <x v="2"/>
    <n v="500"/>
    <x v="1"/>
    <s v="US"/>
    <s v="USD"/>
    <n v="1436738772"/>
    <d v="2015-07-12T22:06:12"/>
    <n v="1435874772"/>
    <d v="2015-07-02T22:06:12"/>
    <x v="3"/>
    <x v="0"/>
    <b v="0"/>
    <n v="1"/>
    <b v="0"/>
    <s v="film &amp; video/science fiction"/>
    <x v="0"/>
  </r>
  <r>
    <n v="140"/>
    <s v="Rome of the Dead (Canceled)"/>
    <s v="A Gladiator fights for his freedom to be reunited with his Family, he's one fight away, when Rome is infected with a Zombie Virus"/>
    <x v="61"/>
    <n v="200"/>
    <x v="10"/>
    <n v="0"/>
    <x v="1"/>
    <s v="US"/>
    <s v="USD"/>
    <n v="1426823132"/>
    <d v="2015-03-20T03:45:32"/>
    <n v="1424234732"/>
    <d v="2015-02-18T04:45:32"/>
    <x v="2"/>
    <x v="0"/>
    <b v="0"/>
    <n v="0"/>
    <b v="0"/>
    <s v="film &amp; video/science fiction"/>
    <x v="0"/>
  </r>
  <r>
    <n v="141"/>
    <s v="Catherine Kimbridge Chronicles - Live-Action SciFi TV Series"/>
    <s v="Join us creating a Science Fiction TV Series based upon the popular novels -The Catherine Kimbridge Chronicles."/>
    <x v="14"/>
    <n v="12"/>
    <x v="1"/>
    <n v="1293"/>
    <x v="1"/>
    <s v="US"/>
    <s v="USD"/>
    <n v="1433043623"/>
    <d v="2015-05-31T03:40:23"/>
    <n v="1429155623"/>
    <d v="2015-04-16T03:40:23"/>
    <x v="6"/>
    <x v="0"/>
    <b v="0"/>
    <n v="28"/>
    <b v="0"/>
    <s v="film &amp; video/science fiction"/>
    <x v="0"/>
  </r>
  <r>
    <n v="142"/>
    <s v="SAMANTHA  SHADOW (Canceled)"/>
    <s v="A science fiction series about a women trying to stave off a mysterious appearance of monsters from getting out of a dark alley."/>
    <x v="9"/>
    <n v="3"/>
    <x v="4"/>
    <n v="10"/>
    <x v="1"/>
    <s v="US"/>
    <s v="USD"/>
    <n v="1416176778"/>
    <d v="2014-11-16T22:26:18"/>
    <n v="1414358778"/>
    <d v="2014-10-26T21:26:18"/>
    <x v="9"/>
    <x v="3"/>
    <b v="0"/>
    <n v="1"/>
    <b v="0"/>
    <s v="film &amp; video/science fiction"/>
    <x v="0"/>
  </r>
  <r>
    <n v="143"/>
    <s v="CATTLE - AN AWESOME SCI-FI SHORT (Canceled)"/>
    <s v="A young woman learns she is one of few women left bred like cattle in order to control a deadly disease and the world populace"/>
    <x v="62"/>
    <n v="5.5"/>
    <x v="0"/>
    <n v="0"/>
    <x v="1"/>
    <s v="AU"/>
    <s v="AUD"/>
    <n v="1472882100"/>
    <d v="2016-09-03T05:55:00"/>
    <n v="1467941542"/>
    <d v="2016-07-08T01:32:22"/>
    <x v="3"/>
    <x v="2"/>
    <b v="0"/>
    <n v="0"/>
    <b v="0"/>
    <s v="film &amp; video/science fiction"/>
    <x v="0"/>
  </r>
  <r>
    <n v="144"/>
    <s v="The Great Fear - Post Production Funds (Canceled)"/>
    <s v="A film about a collapsing food industry, a lonely farmer and a lonely botanist needs your help to finish post-production!"/>
    <x v="51"/>
    <n v="7.5"/>
    <x v="0"/>
    <n v="2070"/>
    <x v="1"/>
    <s v="CA"/>
    <s v="CAD"/>
    <n v="1428945472"/>
    <d v="2015-04-13T17:17:52"/>
    <n v="1423765072"/>
    <d v="2015-02-12T18:17:52"/>
    <x v="2"/>
    <x v="0"/>
    <b v="0"/>
    <n v="37"/>
    <b v="0"/>
    <s v="film &amp; video/science fiction"/>
    <x v="0"/>
  </r>
  <r>
    <n v="145"/>
    <s v="Threshold (Canceled)"/>
    <s v="Film-Makers Ricky Comuniello &amp; Ian Weeks are at it again - for the 1st time. We need your support for a modern Sci-Fiction short film"/>
    <x v="37"/>
    <n v="4.5"/>
    <x v="4"/>
    <n v="338"/>
    <x v="1"/>
    <s v="US"/>
    <s v="USD"/>
    <n v="1439298052"/>
    <d v="2015-08-11T13:00:52"/>
    <n v="1436965252"/>
    <d v="2015-07-15T13:00:52"/>
    <x v="3"/>
    <x v="0"/>
    <b v="0"/>
    <n v="9"/>
    <b v="0"/>
    <s v="film &amp; video/science fiction"/>
    <x v="0"/>
  </r>
  <r>
    <n v="146"/>
    <s v="#CalExit...War of 2020 (Canceled)"/>
    <s v="California and the west have declared their refusal to support the election of a staunch conservative president. Will it be Civil War?"/>
    <x v="22"/>
    <n v="20"/>
    <x v="8"/>
    <n v="115"/>
    <x v="1"/>
    <s v="US"/>
    <s v="USD"/>
    <n v="1484698998"/>
    <d v="2017-01-18T00:23:18"/>
    <n v="1479514998"/>
    <d v="2016-11-19T00:23:18"/>
    <x v="4"/>
    <x v="2"/>
    <b v="0"/>
    <n v="3"/>
    <b v="0"/>
    <s v="film &amp; video/science fiction"/>
    <x v="0"/>
  </r>
  <r>
    <n v="147"/>
    <s v="Consumed (Static Air) (Canceled)"/>
    <s v="Film makers catch live footage beyond their wildest dreams."/>
    <x v="39"/>
    <n v="7"/>
    <x v="0"/>
    <n v="0"/>
    <x v="1"/>
    <s v="GB"/>
    <s v="GBP"/>
    <n v="1420741080"/>
    <d v="2015-01-08T18:18:00"/>
    <n v="1417026340"/>
    <d v="2014-11-26T18:25:40"/>
    <x v="4"/>
    <x v="3"/>
    <b v="0"/>
    <n v="0"/>
    <b v="0"/>
    <s v="film &amp; video/science fiction"/>
    <x v="0"/>
  </r>
  <r>
    <n v="148"/>
    <s v="Space Gangstars (Canceled)"/>
    <s v="An aspiring pilot decides to take his Dad's ship for a joyride, and learns it was the biggest mistake of his life in this Sci-Fi comedy"/>
    <x v="63"/>
    <n v="50"/>
    <x v="10"/>
    <n v="40"/>
    <x v="1"/>
    <s v="US"/>
    <s v="USD"/>
    <n v="1456555536"/>
    <d v="2016-02-27T06:45:36"/>
    <n v="1453963536"/>
    <d v="2016-01-28T06:45:36"/>
    <x v="1"/>
    <x v="2"/>
    <b v="0"/>
    <n v="2"/>
    <b v="0"/>
    <s v="film &amp; video/science fiction"/>
    <x v="0"/>
  </r>
  <r>
    <n v="149"/>
    <s v="Dichotomy (Canceled)"/>
    <s v="A provocatively mind-bending sci-fi thriller, this short film project examines opposites and the balance of the universe. #Dichotomy"/>
    <x v="3"/>
    <n v="10"/>
    <x v="1"/>
    <n v="92"/>
    <x v="1"/>
    <s v="US"/>
    <s v="USD"/>
    <n v="1419494400"/>
    <d v="2014-12-25T08:00:00"/>
    <n v="1416888470"/>
    <d v="2014-11-25T04:07:50"/>
    <x v="4"/>
    <x v="3"/>
    <b v="0"/>
    <n v="6"/>
    <b v="0"/>
    <s v="film &amp; video/science fiction"/>
    <x v="0"/>
  </r>
  <r>
    <n v="150"/>
    <s v="Star Trek First Frontier (Canceled)"/>
    <s v="The untold story of Captain Robert April and the first launching of the starship U.S.S. Enterprise,  NCC-1701"/>
    <x v="64"/>
    <n v="130"/>
    <x v="10"/>
    <n v="30112"/>
    <x v="1"/>
    <s v="US"/>
    <s v="USD"/>
    <n v="1432612382"/>
    <d v="2015-05-26T03:53:02"/>
    <n v="1427428382"/>
    <d v="2015-03-27T03:53:02"/>
    <x v="7"/>
    <x v="0"/>
    <b v="0"/>
    <n v="67"/>
    <b v="0"/>
    <s v="film &amp; video/science fiction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250"/>
    <x v="10"/>
    <n v="140"/>
    <x v="1"/>
    <s v="AU"/>
    <s v="AUD"/>
    <n v="1434633191"/>
    <d v="2015-06-18T13:13:11"/>
    <n v="1429449191"/>
    <d v="2015-04-19T13:13:11"/>
    <x v="6"/>
    <x v="0"/>
    <b v="0"/>
    <n v="5"/>
    <b v="0"/>
    <s v="film &amp; video/science fiction"/>
    <x v="0"/>
  </r>
  <r>
    <n v="152"/>
    <s v="The Great Dark (Canceled)"/>
    <s v="The Great Dark is a journey through the unimaginable...and un foreseeable..."/>
    <x v="66"/>
    <n v="380"/>
    <x v="10"/>
    <n v="30"/>
    <x v="1"/>
    <s v="US"/>
    <s v="USD"/>
    <n v="1411437100"/>
    <d v="2014-09-23T01:51:40"/>
    <n v="1408845100"/>
    <d v="2014-08-24T01:51:40"/>
    <x v="10"/>
    <x v="3"/>
    <b v="0"/>
    <n v="2"/>
    <b v="0"/>
    <s v="film &amp; video/science fiction"/>
    <x v="0"/>
  </r>
  <r>
    <n v="153"/>
    <s v="Awakening (Canceled)"/>
    <s v="What would you do if you face something beyond your understanding? If someone you loved disappeared without a trace?"/>
    <x v="63"/>
    <n v="50"/>
    <x v="10"/>
    <n v="359"/>
    <x v="1"/>
    <s v="US"/>
    <s v="USD"/>
    <n v="1417532644"/>
    <d v="2014-12-02T15:04:04"/>
    <n v="1413900244"/>
    <d v="2014-10-21T14:04:04"/>
    <x v="9"/>
    <x v="3"/>
    <b v="0"/>
    <n v="10"/>
    <b v="0"/>
    <s v="film &amp; video/science fiction"/>
    <x v="0"/>
  </r>
  <r>
    <n v="154"/>
    <s v="Quantum Alterations: Sci-fi, Stop Motion &amp; Fantasy Fan Film"/>
    <s v="Fiction Becomes Reality in this non-profit science fiction, stop motion, and fantasy fan film."/>
    <x v="15"/>
    <n v="1.5"/>
    <x v="4"/>
    <n v="40"/>
    <x v="1"/>
    <s v="US"/>
    <s v="USD"/>
    <n v="1433336895"/>
    <d v="2015-06-03T13:08:15"/>
    <n v="1429621695"/>
    <d v="2015-04-21T13:08:15"/>
    <x v="6"/>
    <x v="0"/>
    <b v="0"/>
    <n v="3"/>
    <b v="0"/>
    <s v="film &amp; video/science fiction"/>
    <x v="0"/>
  </r>
  <r>
    <n v="155"/>
    <s v="The Last Armada (Canceled)"/>
    <s v="While a shadow of peace was on the horizon,humankind was being threatened by its past.Whispers of threat was being heard from the North"/>
    <x v="67"/>
    <n v="1350"/>
    <x v="10"/>
    <n v="81"/>
    <x v="1"/>
    <s v="US"/>
    <s v="USD"/>
    <n v="1437657935"/>
    <d v="2015-07-23T13:25:35"/>
    <n v="1434201935"/>
    <d v="2015-06-13T13:25:35"/>
    <x v="0"/>
    <x v="0"/>
    <b v="0"/>
    <n v="4"/>
    <b v="0"/>
    <s v="film &amp; video/science fiction"/>
    <x v="0"/>
  </r>
  <r>
    <n v="156"/>
    <s v="Mosaics (Canceled)"/>
    <s v="A short science-fiction film about an underground network of human-animal hybrids &amp; their struggle with oppression &amp; marginalization."/>
    <x v="19"/>
    <n v="35"/>
    <x v="7"/>
    <n v="1785"/>
    <x v="1"/>
    <s v="CA"/>
    <s v="CAD"/>
    <n v="1407034796"/>
    <d v="2014-08-03T02:59:56"/>
    <n v="1401850796"/>
    <d v="2014-06-04T02:59:56"/>
    <x v="0"/>
    <x v="3"/>
    <b v="0"/>
    <n v="15"/>
    <b v="0"/>
    <s v="film &amp; video/science fiction"/>
    <x v="0"/>
  </r>
  <r>
    <n v="157"/>
    <s v="Forever Man (short film) (Canceled)"/>
    <s v="Man's cryogenic chamber and his soulmate's time travel from the distant future allows them to meet in the middle."/>
    <x v="68"/>
    <n v="2.9950000000000001"/>
    <x v="4"/>
    <n v="8"/>
    <x v="1"/>
    <s v="US"/>
    <s v="USD"/>
    <n v="1456523572"/>
    <d v="2016-02-26T21:52:52"/>
    <n v="1453931572"/>
    <d v="2016-01-27T21:52:52"/>
    <x v="1"/>
    <x v="2"/>
    <b v="0"/>
    <n v="2"/>
    <b v="0"/>
    <s v="film &amp; video/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5"/>
    <x v="0"/>
    <n v="0"/>
    <x v="1"/>
    <s v="US"/>
    <s v="USD"/>
    <n v="1413942628"/>
    <d v="2014-10-22T01:50:28"/>
    <n v="1411350628"/>
    <d v="2014-09-22T01:50:28"/>
    <x v="8"/>
    <x v="3"/>
    <b v="0"/>
    <n v="0"/>
    <b v="0"/>
    <s v="film &amp; video/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500"/>
    <x v="10"/>
    <n v="10"/>
    <x v="1"/>
    <s v="US"/>
    <s v="USD"/>
    <n v="1467541545"/>
    <d v="2016-07-03T10:25:45"/>
    <n v="1464085545"/>
    <d v="2016-05-24T10:25:45"/>
    <x v="5"/>
    <x v="2"/>
    <b v="0"/>
    <n v="1"/>
    <b v="0"/>
    <s v="film &amp; video/science fiction"/>
    <x v="0"/>
  </r>
  <r>
    <n v="160"/>
    <s v="Con Todo mi Corazon: With all of my Heart."/>
    <s v="The title might seem cheesy, but my father says that to my mother every time they say I love you.     This story is dedicated to them."/>
    <x v="10"/>
    <n v="5"/>
    <x v="0"/>
    <n v="0"/>
    <x v="2"/>
    <s v="US"/>
    <s v="USD"/>
    <n v="1439675691"/>
    <d v="2015-08-15T21:54:51"/>
    <n v="1434491691"/>
    <d v="2015-06-16T21:54:51"/>
    <x v="0"/>
    <x v="0"/>
    <b v="0"/>
    <n v="0"/>
    <b v="0"/>
    <s v="film &amp; video/drama"/>
    <x v="0"/>
  </r>
  <r>
    <n v="161"/>
    <s v="Midway: The Turning Point"/>
    <s v="Step 1 (script editing) to produce a dramatic film about the air/sea battle of WWII that turned the tide of victory for the US."/>
    <x v="63"/>
    <n v="50"/>
    <x v="10"/>
    <n v="5"/>
    <x v="2"/>
    <s v="US"/>
    <s v="USD"/>
    <n v="1404318595"/>
    <d v="2014-07-02T16:29:55"/>
    <n v="1401726595"/>
    <d v="2014-06-02T16:29:55"/>
    <x v="0"/>
    <x v="3"/>
    <b v="0"/>
    <n v="1"/>
    <b v="0"/>
    <s v="film &amp; video/drama"/>
    <x v="0"/>
  </r>
  <r>
    <n v="162"/>
    <s v="See It My Way"/>
    <s v="This film follows a young man who has had only a troubled family life. He turns to all the wrong things and life falls apart."/>
    <x v="70"/>
    <n v="2.8"/>
    <x v="4"/>
    <n v="435"/>
    <x v="2"/>
    <s v="US"/>
    <s v="USD"/>
    <n v="1408232520"/>
    <d v="2014-08-16T23:42:00"/>
    <n v="1405393356"/>
    <d v="2014-07-15T03:02:36"/>
    <x v="3"/>
    <x v="3"/>
    <b v="0"/>
    <n v="10"/>
    <b v="0"/>
    <s v="film &amp; video/drama"/>
    <x v="0"/>
  </r>
  <r>
    <n v="163"/>
    <s v="UNDIVIDED (Working Title)"/>
    <s v="Over 2.5 million Black men registered for the draft in World War II. _x000a_This will be the most comprehensive portrayal EVER of US. THEN."/>
    <x v="71"/>
    <n v="2000"/>
    <x v="10"/>
    <n v="0"/>
    <x v="2"/>
    <s v="US"/>
    <s v="USD"/>
    <n v="1443657600"/>
    <d v="2015-10-01T00:00:00"/>
    <n v="1440716654"/>
    <d v="2015-08-27T23:04:14"/>
    <x v="10"/>
    <x v="0"/>
    <b v="0"/>
    <n v="0"/>
    <b v="0"/>
    <s v="film &amp; video/drama"/>
    <x v="0"/>
  </r>
  <r>
    <n v="164"/>
    <s v="Angelix"/>
    <s v="Two cousins are caught up in the private war between warrior class angels and demons. You may be caught up too and not realize it yet."/>
    <x v="72"/>
    <n v="120"/>
    <x v="10"/>
    <n v="640"/>
    <x v="2"/>
    <s v="US"/>
    <s v="USD"/>
    <n v="1411150701"/>
    <d v="2014-09-19T18:18:21"/>
    <n v="1405966701"/>
    <d v="2014-07-21T18:18:21"/>
    <x v="3"/>
    <x v="3"/>
    <b v="0"/>
    <n v="7"/>
    <b v="0"/>
    <s v="film &amp; video/drama"/>
    <x v="0"/>
  </r>
  <r>
    <n v="165"/>
    <s v="NET"/>
    <s v="A teacher. A boy. The beach and a heatwave that drove them all insane."/>
    <x v="73"/>
    <n v="17"/>
    <x v="6"/>
    <n v="0"/>
    <x v="2"/>
    <s v="GB"/>
    <s v="GBP"/>
    <n v="1452613724"/>
    <d v="2016-01-12T15:48:44"/>
    <n v="1450021724"/>
    <d v="2015-12-13T15:48:44"/>
    <x v="11"/>
    <x v="0"/>
    <b v="0"/>
    <n v="0"/>
    <b v="0"/>
    <s v="film &amp; video/drama"/>
    <x v="0"/>
  </r>
  <r>
    <n v="166"/>
    <s v="Pressure"/>
    <s v="A young teen makes a bad decision after joining gang and the film expresses his choices that led him to that point."/>
    <x v="10"/>
    <n v="5"/>
    <x v="0"/>
    <n v="3000"/>
    <x v="2"/>
    <s v="US"/>
    <s v="USD"/>
    <n v="1484531362"/>
    <d v="2017-01-16T01:49:22"/>
    <n v="1481939362"/>
    <d v="2016-12-17T01:49:22"/>
    <x v="11"/>
    <x v="2"/>
    <b v="0"/>
    <n v="1"/>
    <b v="0"/>
    <s v="film &amp; video/drama"/>
    <x v="0"/>
  </r>
  <r>
    <n v="167"/>
    <s v="Past"/>
    <s v="A young man experiences a tragedy and has the opportunity to go back and learn from his mistakes and find out his true self."/>
    <x v="74"/>
    <n v="110"/>
    <x v="10"/>
    <n v="11"/>
    <x v="2"/>
    <s v="US"/>
    <s v="USD"/>
    <n v="1438726535"/>
    <d v="2015-08-04T22:15:35"/>
    <n v="1433542535"/>
    <d v="2015-06-05T22:15:35"/>
    <x v="0"/>
    <x v="0"/>
    <b v="0"/>
    <n v="2"/>
    <b v="0"/>
    <s v="film &amp; video/drama"/>
    <x v="0"/>
  </r>
  <r>
    <n v="168"/>
    <s v="Moving On"/>
    <s v="A homeless Gulf War 2 vet, and Congressional Medal of Honor recipient fights for his sanity on the mean streets of Albuquerque."/>
    <x v="6"/>
    <n v="8"/>
    <x v="0"/>
    <n v="325"/>
    <x v="2"/>
    <s v="US"/>
    <s v="USD"/>
    <n v="1426791770"/>
    <d v="2015-03-19T19:02:50"/>
    <n v="1424203370"/>
    <d v="2015-02-17T20:02:50"/>
    <x v="2"/>
    <x v="0"/>
    <b v="0"/>
    <n v="3"/>
    <b v="0"/>
    <s v="film &amp; video/drama"/>
    <x v="0"/>
  </r>
  <r>
    <n v="169"/>
    <s v="Family"/>
    <s v="Family is a short film about a father and son and two brothers who were separated by the Korean war and finally reunite after 60 years."/>
    <x v="30"/>
    <n v="2.5"/>
    <x v="4"/>
    <n v="560"/>
    <x v="2"/>
    <s v="GB"/>
    <s v="GBP"/>
    <n v="1413634059"/>
    <d v="2014-10-18T12:07:39"/>
    <n v="1411042059"/>
    <d v="2014-09-18T12:07:39"/>
    <x v="8"/>
    <x v="3"/>
    <b v="0"/>
    <n v="10"/>
    <b v="0"/>
    <s v="film &amp; video/drama"/>
    <x v="0"/>
  </r>
  <r>
    <n v="170"/>
    <s v="Letters to Daniel"/>
    <s v="Amy &amp; Missy survive Amy's bipolar disorder and go on to become award winning &amp; bestselling authors, screenwriters &amp; filmmakers"/>
    <x v="3"/>
    <n v="10"/>
    <x v="1"/>
    <n v="325"/>
    <x v="2"/>
    <s v="US"/>
    <s v="USD"/>
    <n v="1440912480"/>
    <d v="2015-08-30T05:28:00"/>
    <n v="1438385283"/>
    <d v="2015-07-31T23:28:03"/>
    <x v="3"/>
    <x v="0"/>
    <b v="0"/>
    <n v="10"/>
    <b v="0"/>
    <s v="film &amp; video/drama"/>
    <x v="0"/>
  </r>
  <r>
    <n v="171"/>
    <s v="IRL: Gamers Unite"/>
    <s v="Team Mayhem, a local small town gang of gamers who are enlisted   to save the world from the new great evil known as Prowler."/>
    <x v="63"/>
    <n v="50"/>
    <x v="10"/>
    <n v="1"/>
    <x v="2"/>
    <s v="US"/>
    <s v="USD"/>
    <n v="1470975614"/>
    <d v="2016-08-12T04:20:14"/>
    <n v="1465791614"/>
    <d v="2016-06-13T04:20:14"/>
    <x v="0"/>
    <x v="2"/>
    <b v="0"/>
    <n v="1"/>
    <b v="0"/>
    <s v="film &amp; video/drama"/>
    <x v="0"/>
  </r>
  <r>
    <n v="172"/>
    <s v="The Blind Dolphin Story"/>
    <s v="A short film on the rarest mammal and the second most endangered freshwater river dolphin, in Pakistan."/>
    <x v="75"/>
    <n v="95"/>
    <x v="10"/>
    <n v="0"/>
    <x v="2"/>
    <s v="US"/>
    <s v="USD"/>
    <n v="1426753723"/>
    <d v="2015-03-19T08:28:43"/>
    <n v="1423733323"/>
    <d v="2015-02-12T09:28:43"/>
    <x v="2"/>
    <x v="0"/>
    <b v="0"/>
    <n v="0"/>
    <b v="0"/>
    <s v="film &amp; video/drama"/>
    <x v="0"/>
  </r>
  <r>
    <n v="173"/>
    <s v="7 Sins"/>
    <s v="This is a film inspired by Quentin Tarantino, I want to make a film thats entertaining yet gritty. 7 Sins is in pre-production."/>
    <x v="76"/>
    <n v="1.1100000000000001"/>
    <x v="4"/>
    <n v="0"/>
    <x v="2"/>
    <s v="GB"/>
    <s v="GBP"/>
    <n v="1425131108"/>
    <d v="2015-02-28T13:45:08"/>
    <n v="1422539108"/>
    <d v="2015-01-29T13:45:08"/>
    <x v="1"/>
    <x v="0"/>
    <b v="0"/>
    <n v="0"/>
    <b v="0"/>
    <s v="film &amp; video/drama"/>
    <x v="0"/>
  </r>
  <r>
    <n v="174"/>
    <s v="I Am Forgotten"/>
    <s v="An international short film project. It is about loneliness, wich is caused by the current compulsion to check your Facebook every day."/>
    <x v="12"/>
    <n v="6"/>
    <x v="0"/>
    <n v="0"/>
    <x v="2"/>
    <s v="NL"/>
    <s v="EUR"/>
    <n v="1431108776"/>
    <d v="2015-05-08T18:12:56"/>
    <n v="1425924776"/>
    <d v="2015-03-09T18:12:56"/>
    <x v="7"/>
    <x v="0"/>
    <b v="0"/>
    <n v="0"/>
    <b v="0"/>
    <s v="film &amp; video/drama"/>
    <x v="0"/>
  </r>
  <r>
    <n v="175"/>
    <s v="Gooseberry Fool - Feature Film"/>
    <s v="To heal her scars Olivia must take a journey back to her roots, where an unresolved conflict stands between her and musical success."/>
    <x v="22"/>
    <n v="20"/>
    <x v="8"/>
    <n v="1297"/>
    <x v="2"/>
    <s v="GB"/>
    <s v="GBP"/>
    <n v="1409337611"/>
    <d v="2014-08-29T18:40:11"/>
    <n v="1407177611"/>
    <d v="2014-08-04T18:40:11"/>
    <x v="10"/>
    <x v="3"/>
    <b v="0"/>
    <n v="26"/>
    <b v="0"/>
    <s v="film &amp; video/drama"/>
    <x v="0"/>
  </r>
  <r>
    <n v="176"/>
    <s v="Silent Monster"/>
    <s v="I'm seeking funding to finish my short film, Silent Monster, to bring awareness to teenage bullying as well as teenage violence."/>
    <x v="15"/>
    <n v="1.5"/>
    <x v="4"/>
    <n v="0"/>
    <x v="2"/>
    <s v="US"/>
    <s v="USD"/>
    <n v="1438803999"/>
    <d v="2015-08-05T19:46:39"/>
    <n v="1436211999"/>
    <d v="2015-07-06T19:46:39"/>
    <x v="3"/>
    <x v="0"/>
    <b v="0"/>
    <n v="0"/>
    <b v="0"/>
    <s v="film &amp; video/drama"/>
    <x v="0"/>
  </r>
  <r>
    <n v="177"/>
    <s v="The Good Samaritan"/>
    <s v="I'm making a modern day version of the bible story &quot; The Good Samaritan&quot;"/>
    <x v="52"/>
    <n v="0.45"/>
    <x v="2"/>
    <n v="180"/>
    <x v="2"/>
    <s v="US"/>
    <s v="USD"/>
    <n v="1427155726"/>
    <d v="2015-03-24T00:08:46"/>
    <n v="1425690526"/>
    <d v="2015-03-07T01:08:46"/>
    <x v="7"/>
    <x v="0"/>
    <b v="0"/>
    <n v="7"/>
    <b v="0"/>
    <s v="film &amp; video/drama"/>
    <x v="0"/>
  </r>
  <r>
    <n v="178"/>
    <s v="El viaje de LucÃ­a"/>
    <s v="El viaje de LucÃ­a es un largometraje de ficciÃ³n con temÃ¡tica sobre el cÃ¡ncer infantil."/>
    <x v="69"/>
    <n v="500"/>
    <x v="10"/>
    <n v="0"/>
    <x v="2"/>
    <s v="ES"/>
    <s v="EUR"/>
    <n v="1448582145"/>
    <d v="2015-11-26T23:55:45"/>
    <n v="1445986545"/>
    <d v="2015-10-27T22:55:45"/>
    <x v="9"/>
    <x v="0"/>
    <b v="0"/>
    <n v="0"/>
    <b v="0"/>
    <s v="film &amp; video/drama"/>
    <x v="0"/>
  </r>
  <r>
    <n v="179"/>
    <s v="Sustain: A Film About Survival"/>
    <s v="A feature-length film about how three people survive in a diseased world."/>
    <x v="28"/>
    <n v="1"/>
    <x v="4"/>
    <n v="200"/>
    <x v="2"/>
    <s v="US"/>
    <s v="USD"/>
    <n v="1457056555"/>
    <d v="2016-03-04T01:55:55"/>
    <n v="1454464555"/>
    <d v="2016-02-03T01:55:55"/>
    <x v="2"/>
    <x v="2"/>
    <b v="0"/>
    <n v="2"/>
    <b v="0"/>
    <s v="film &amp; video/drama"/>
    <x v="0"/>
  </r>
  <r>
    <n v="180"/>
    <s v="The Rest of Us Mini-Series"/>
    <s v="The Rest of Us follows a survivor of an outbreak that nearly destroyed the earth as he travels to find some form of humanity."/>
    <x v="38"/>
    <n v="1.2"/>
    <x v="4"/>
    <n v="401"/>
    <x v="2"/>
    <s v="GB"/>
    <s v="GBP"/>
    <n v="1428951600"/>
    <d v="2015-04-13T19:00:00"/>
    <n v="1425512843"/>
    <d v="2015-03-04T23:47:23"/>
    <x v="7"/>
    <x v="0"/>
    <b v="0"/>
    <n v="13"/>
    <b v="0"/>
    <s v="film &amp; video/drama"/>
    <x v="0"/>
  </r>
  <r>
    <n v="181"/>
    <s v="Immemorial"/>
    <s v="Christina has been suffering with flash backs and some very disturbing nightmares and realises that it is more than just nightmares."/>
    <x v="77"/>
    <n v="3.423"/>
    <x v="4"/>
    <n v="722"/>
    <x v="2"/>
    <s v="GB"/>
    <s v="GBP"/>
    <n v="1434995295"/>
    <d v="2015-06-22T17:48:15"/>
    <n v="1432403295"/>
    <d v="2015-05-23T17:48:15"/>
    <x v="5"/>
    <x v="0"/>
    <b v="0"/>
    <n v="4"/>
    <b v="0"/>
    <s v="film &amp; video/drama"/>
    <x v="0"/>
  </r>
  <r>
    <n v="182"/>
    <s v="ABU Pakistani Independent Feature Film"/>
    <s v="I'm Faraz, and I am raising money for my feature film called ABU. This one is for our parents, and our responsibilities towards them."/>
    <x v="28"/>
    <n v="1"/>
    <x v="4"/>
    <n v="0"/>
    <x v="2"/>
    <s v="US"/>
    <s v="USD"/>
    <n v="1483748232"/>
    <d v="2017-01-07T00:17:12"/>
    <n v="1481156232"/>
    <d v="2016-12-08T00:17:12"/>
    <x v="11"/>
    <x v="2"/>
    <b v="0"/>
    <n v="0"/>
    <b v="0"/>
    <s v="film &amp; video/drama"/>
    <x v="0"/>
  </r>
  <r>
    <n v="183"/>
    <s v="Three Little Words"/>
    <s v="Don't kill me until I meet my Dad"/>
    <x v="78"/>
    <n v="12.5"/>
    <x v="1"/>
    <n v="4482"/>
    <x v="2"/>
    <s v="GB"/>
    <s v="GBP"/>
    <n v="1417033610"/>
    <d v="2014-11-26T20:26:50"/>
    <n v="1414438010"/>
    <d v="2014-10-27T19:26:50"/>
    <x v="9"/>
    <x v="3"/>
    <b v="0"/>
    <n v="12"/>
    <b v="0"/>
    <s v="film &amp; video/drama"/>
    <x v="0"/>
  </r>
  <r>
    <n v="184"/>
    <s v="Lana - Short film"/>
    <s v="&quot;Lana&quot; is an horror/dramatic short film, written by myself, about a young woman fighting the darkness in her, but it might be too late."/>
    <x v="15"/>
    <n v="1.5"/>
    <x v="4"/>
    <n v="51"/>
    <x v="2"/>
    <s v="CA"/>
    <s v="CAD"/>
    <n v="1409543940"/>
    <d v="2014-09-01T03:59:00"/>
    <n v="1404586762"/>
    <d v="2014-07-05T18:59:22"/>
    <x v="3"/>
    <x v="3"/>
    <b v="0"/>
    <n v="2"/>
    <b v="0"/>
    <s v="film &amp; video/drama"/>
    <x v="0"/>
  </r>
  <r>
    <n v="185"/>
    <s v="BLANK Short Movie"/>
    <s v="Love has no boundaries!"/>
    <x v="79"/>
    <n v="40"/>
    <x v="3"/>
    <n v="2200"/>
    <x v="2"/>
    <s v="NO"/>
    <s v="NOK"/>
    <n v="1471557139"/>
    <d v="2016-08-18T21:52:19"/>
    <n v="1468965139"/>
    <d v="2016-07-19T21:52:19"/>
    <x v="3"/>
    <x v="2"/>
    <b v="0"/>
    <n v="10"/>
    <b v="0"/>
    <s v="film &amp; video/drama"/>
    <x v="0"/>
  </r>
  <r>
    <n v="186"/>
    <s v="Feature Film: The Wolfes"/>
    <s v="My film is about a boy who discovers the truth about his fathers dissapearance through the dark secrets of his mothers past."/>
    <x v="10"/>
    <n v="5"/>
    <x v="0"/>
    <n v="0"/>
    <x v="2"/>
    <s v="US"/>
    <s v="USD"/>
    <n v="1488571200"/>
    <d v="2017-03-03T20:00:00"/>
    <n v="1485977434"/>
    <d v="2017-02-01T19:30:34"/>
    <x v="2"/>
    <x v="1"/>
    <b v="0"/>
    <n v="0"/>
    <b v="0"/>
    <s v="film &amp; video/drama"/>
    <x v="0"/>
  </r>
  <r>
    <n v="187"/>
    <s v="The Imbalanced Heart of a Symmetric Mind (film)"/>
    <s v="A young man suffering from a severe case of OCD embarks on a road trip to find peace of mind."/>
    <x v="10"/>
    <n v="5"/>
    <x v="0"/>
    <n v="800"/>
    <x v="2"/>
    <s v="US"/>
    <s v="USD"/>
    <n v="1437461940"/>
    <d v="2015-07-21T06:59:00"/>
    <n v="1435383457"/>
    <d v="2015-06-27T05:37:37"/>
    <x v="0"/>
    <x v="0"/>
    <b v="0"/>
    <n v="5"/>
    <b v="0"/>
    <s v="film &amp; video/drama"/>
    <x v="0"/>
  </r>
  <r>
    <n v="188"/>
    <s v="Mariano (A Screenplay)"/>
    <s v="Mariano Messini, an aspiring musician, indebted to the mafia must put his life on the line to escape their grasp and pursue his dream."/>
    <x v="15"/>
    <n v="1.5"/>
    <x v="4"/>
    <n v="0"/>
    <x v="2"/>
    <s v="US"/>
    <s v="USD"/>
    <n v="1409891015"/>
    <d v="2014-09-05T04:23:35"/>
    <n v="1407299015"/>
    <d v="2014-08-06T04:23:35"/>
    <x v="10"/>
    <x v="3"/>
    <b v="0"/>
    <n v="0"/>
    <b v="0"/>
    <s v="film &amp; video/drama"/>
    <x v="0"/>
  </r>
  <r>
    <n v="189"/>
    <s v="A GOOD MAN'S DECISION"/>
    <s v="Jack Barlow's wife and daughter shot in cold blood at a gun confiscation station in Texas, he sets out to save his family &amp; neighbors."/>
    <x v="69"/>
    <n v="500"/>
    <x v="10"/>
    <n v="345"/>
    <x v="2"/>
    <s v="US"/>
    <s v="USD"/>
    <n v="1472920477"/>
    <d v="2016-09-03T16:34:37"/>
    <n v="1467736477"/>
    <d v="2016-07-05T16:34:37"/>
    <x v="3"/>
    <x v="2"/>
    <b v="0"/>
    <n v="5"/>
    <b v="0"/>
    <s v="film &amp; video/drama"/>
    <x v="0"/>
  </r>
  <r>
    <n v="190"/>
    <s v="REGIONRAT, the movie"/>
    <s v="Because hope can be a 4 letter word"/>
    <x v="14"/>
    <n v="12"/>
    <x v="1"/>
    <n v="50"/>
    <x v="2"/>
    <s v="US"/>
    <s v="USD"/>
    <n v="1466091446"/>
    <d v="2016-06-16T15:37:26"/>
    <n v="1465227446"/>
    <d v="2016-06-06T15:37:26"/>
    <x v="0"/>
    <x v="2"/>
    <b v="0"/>
    <n v="1"/>
    <b v="0"/>
    <s v="film &amp; video/drama"/>
    <x v="0"/>
  </r>
  <r>
    <n v="191"/>
    <s v="Trillion: Feature Film"/>
    <s v="A young boy passionate about Astronomy and Chemistry tracks down an astroid that scientists said would never hit earth."/>
    <x v="10"/>
    <n v="5"/>
    <x v="0"/>
    <n v="250"/>
    <x v="2"/>
    <s v="AU"/>
    <s v="AUD"/>
    <n v="1443782138"/>
    <d v="2015-10-02T10:35:38"/>
    <n v="1440326138"/>
    <d v="2015-08-23T10:35:38"/>
    <x v="10"/>
    <x v="0"/>
    <b v="0"/>
    <n v="3"/>
    <b v="0"/>
    <s v="film &amp; video/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000"/>
    <x v="10"/>
    <n v="17"/>
    <x v="2"/>
    <s v="US"/>
    <s v="USD"/>
    <n v="1413572432"/>
    <d v="2014-10-17T19:00:32"/>
    <n v="1410980432"/>
    <d v="2014-09-17T19:00:32"/>
    <x v="8"/>
    <x v="3"/>
    <b v="0"/>
    <n v="3"/>
    <b v="0"/>
    <s v="film &amp; video/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1"/>
    <x v="4"/>
    <n v="0"/>
    <x v="2"/>
    <s v="GB"/>
    <s v="GBP"/>
    <n v="1417217166"/>
    <d v="2014-11-28T23:26:06"/>
    <n v="1412029566"/>
    <d v="2014-09-29T22:26:06"/>
    <x v="8"/>
    <x v="3"/>
    <b v="0"/>
    <n v="0"/>
    <b v="0"/>
    <s v="film &amp; video/drama"/>
    <x v="0"/>
  </r>
  <r>
    <n v="194"/>
    <s v="Desperation Short Film"/>
    <s v="Northern Irish Original Short Film based on the desperation of love and survival and taking a risk that may change everything."/>
    <x v="30"/>
    <n v="2.5"/>
    <x v="4"/>
    <n v="3"/>
    <x v="2"/>
    <s v="GB"/>
    <s v="GBP"/>
    <n v="1457308531"/>
    <d v="2016-03-06T23:55:31"/>
    <n v="1452124531"/>
    <d v="2016-01-06T23:55:31"/>
    <x v="1"/>
    <x v="2"/>
    <b v="0"/>
    <n v="3"/>
    <b v="0"/>
    <s v="film &amp; video/drama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2000"/>
    <x v="10"/>
    <n v="0"/>
    <x v="2"/>
    <s v="US"/>
    <s v="USD"/>
    <n v="1436544332"/>
    <d v="2015-07-10T16:05:32"/>
    <n v="1431360332"/>
    <d v="2015-05-11T16:05:32"/>
    <x v="5"/>
    <x v="0"/>
    <b v="0"/>
    <n v="0"/>
    <b v="0"/>
    <s v="film &amp; video/drama"/>
    <x v="0"/>
  </r>
  <r>
    <n v="196"/>
    <s v="Thunder Under Control"/>
    <s v="A moving short film about a retired female boxer who develops a relationship with a young journalist who idolises her"/>
    <x v="8"/>
    <n v="3.5"/>
    <x v="4"/>
    <n v="1465"/>
    <x v="2"/>
    <s v="GB"/>
    <s v="GBP"/>
    <n v="1444510800"/>
    <d v="2015-10-10T21:00:00"/>
    <n v="1442062898"/>
    <d v="2015-09-12T13:01:38"/>
    <x v="8"/>
    <x v="0"/>
    <b v="0"/>
    <n v="19"/>
    <b v="0"/>
    <s v="film &amp; video/drama"/>
    <x v="0"/>
  </r>
  <r>
    <n v="197"/>
    <s v="Cole - A Short Film."/>
    <s v="â€œAfter a terrifying ordeal, a young woman is left in a depressive state and abandoned to cope with a distressing account of revengeâ€"/>
    <x v="30"/>
    <n v="2.5"/>
    <x v="4"/>
    <n v="262"/>
    <x v="2"/>
    <s v="GB"/>
    <s v="GBP"/>
    <n v="1487365200"/>
    <d v="2017-02-17T21:00:00"/>
    <n v="1483734100"/>
    <d v="2017-01-06T20:21:40"/>
    <x v="1"/>
    <x v="1"/>
    <b v="0"/>
    <n v="8"/>
    <b v="0"/>
    <s v="film &amp; video/drama"/>
    <x v="0"/>
  </r>
  <r>
    <n v="198"/>
    <s v="Nine Lives"/>
    <s v="Nine Lives is a story of one woman's survival of EIGHT near deaths and her love for one man as an influence to fight for the NINTH."/>
    <x v="31"/>
    <n v="25"/>
    <x v="9"/>
    <n v="279"/>
    <x v="2"/>
    <s v="US"/>
    <s v="USD"/>
    <n v="1412500322"/>
    <d v="2014-10-05T09:12:02"/>
    <n v="1409908322"/>
    <d v="2014-09-05T09:12:02"/>
    <x v="8"/>
    <x v="3"/>
    <b v="0"/>
    <n v="6"/>
    <b v="0"/>
    <s v="film &amp; video/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10"/>
    <x v="1"/>
    <n v="0"/>
    <x v="2"/>
    <s v="US"/>
    <s v="USD"/>
    <n v="1472698702"/>
    <d v="2016-09-01T02:58:22"/>
    <n v="1470106702"/>
    <d v="2016-08-02T02:58:22"/>
    <x v="10"/>
    <x v="2"/>
    <b v="0"/>
    <n v="0"/>
    <b v="0"/>
    <s v="film &amp; video/drama"/>
    <x v="0"/>
  </r>
  <r>
    <n v="200"/>
    <s v="The Crossing Shore"/>
    <s v="A film dedicated to an AAF Pilot's struggle to survive behind enemy lines during WWII."/>
    <x v="12"/>
    <n v="6"/>
    <x v="0"/>
    <n v="1571.55"/>
    <x v="2"/>
    <s v="US"/>
    <s v="USD"/>
    <n v="1410746403"/>
    <d v="2014-09-15T02:00:03"/>
    <n v="1408154403"/>
    <d v="2014-08-16T02:00:03"/>
    <x v="10"/>
    <x v="3"/>
    <b v="0"/>
    <n v="18"/>
    <b v="0"/>
    <s v="film &amp; video/drama"/>
    <x v="0"/>
  </r>
  <r>
    <n v="201"/>
    <s v="Life of Change"/>
    <s v="Everyone has a choice. Can two college students get past their differences to save the life of a man whom they've never met before?"/>
    <x v="81"/>
    <n v="0.65"/>
    <x v="2"/>
    <n v="380"/>
    <x v="2"/>
    <s v="US"/>
    <s v="USD"/>
    <n v="1423424329"/>
    <d v="2015-02-08T19:38:49"/>
    <n v="1421696329"/>
    <d v="2015-01-19T19:38:49"/>
    <x v="1"/>
    <x v="0"/>
    <b v="0"/>
    <n v="7"/>
    <b v="0"/>
    <s v="film &amp; video/drama"/>
    <x v="0"/>
  </r>
  <r>
    <n v="202"/>
    <s v="Modern Gangsters"/>
    <s v="new web series created by jonney terry"/>
    <x v="12"/>
    <n v="6"/>
    <x v="0"/>
    <n v="0"/>
    <x v="2"/>
    <s v="US"/>
    <s v="USD"/>
    <n v="1444337940"/>
    <d v="2015-10-08T20:59:00"/>
    <n v="1441750564"/>
    <d v="2015-09-08T22:16:04"/>
    <x v="8"/>
    <x v="0"/>
    <b v="0"/>
    <n v="0"/>
    <b v="0"/>
    <s v="film &amp; video/drama"/>
    <x v="0"/>
  </r>
  <r>
    <n v="203"/>
    <s v="TheM"/>
    <s v="We are aiming to make a Web Series based on Youth Culture and the misrepresentation of socially stereotyped people."/>
    <x v="30"/>
    <n v="2.5"/>
    <x v="4"/>
    <n v="746"/>
    <x v="2"/>
    <s v="GB"/>
    <s v="GBP"/>
    <n v="1422562864"/>
    <d v="2015-01-29T20:21:04"/>
    <n v="1417378864"/>
    <d v="2014-11-30T20:21:04"/>
    <x v="4"/>
    <x v="3"/>
    <b v="0"/>
    <n v="8"/>
    <b v="0"/>
    <s v="film &amp; video/drama"/>
    <x v="0"/>
  </r>
  <r>
    <n v="204"/>
    <s v="WHERE IS DANIEL? The feature film"/>
    <s v="A feature film based on the true story of Bruce and Denise Morcombe and their battle for justice for their missing son Daniel."/>
    <x v="82"/>
    <n v="300"/>
    <x v="10"/>
    <n v="152165"/>
    <x v="2"/>
    <s v="AU"/>
    <s v="AUD"/>
    <n v="1470319203"/>
    <d v="2016-08-04T14:00:03"/>
    <n v="1467727203"/>
    <d v="2016-07-05T14:00:03"/>
    <x v="3"/>
    <x v="2"/>
    <b v="0"/>
    <n v="1293"/>
    <b v="0"/>
    <s v="film &amp; video/drama"/>
    <x v="0"/>
  </r>
  <r>
    <n v="205"/>
    <s v="KISS ME GOODBYE - A REFRESHING VOICE IN INDIE FILMMAKING"/>
    <s v="A martyr faces execution at the hands of the State, while enduring the horrors and alienation of a new world order."/>
    <x v="6"/>
    <n v="8"/>
    <x v="0"/>
    <n v="1300"/>
    <x v="2"/>
    <s v="US"/>
    <s v="USD"/>
    <n v="1444144222"/>
    <d v="2015-10-06T15:10:22"/>
    <n v="1441120222"/>
    <d v="2015-09-01T15:10:22"/>
    <x v="8"/>
    <x v="0"/>
    <b v="0"/>
    <n v="17"/>
    <b v="0"/>
    <s v="film &amp; video/drama"/>
    <x v="0"/>
  </r>
  <r>
    <n v="206"/>
    <s v="Blood Bond Movie Development"/>
    <s v="A love story featuring adoption,struggle,dysfunction,grace, healing, and restoration."/>
    <x v="83"/>
    <n v="12.7"/>
    <x v="1"/>
    <n v="0"/>
    <x v="2"/>
    <s v="US"/>
    <s v="USD"/>
    <n v="1470441983"/>
    <d v="2016-08-06T00:06:23"/>
    <n v="1468627583"/>
    <d v="2016-07-16T00:06:23"/>
    <x v="3"/>
    <x v="2"/>
    <b v="0"/>
    <n v="0"/>
    <b v="0"/>
    <s v="film &amp; video/drama"/>
    <x v="0"/>
  </r>
  <r>
    <n v="207"/>
    <s v="M39 - Action film / Drama"/>
    <s v="To avoid bankruptcy, Vincent, a passionate young entrepreneur embarks  on an illicit affair in order to save his dream business."/>
    <x v="32"/>
    <n v="14"/>
    <x v="1"/>
    <n v="2130"/>
    <x v="2"/>
    <s v="CA"/>
    <s v="CAD"/>
    <n v="1420346638"/>
    <d v="2015-01-04T04:43:58"/>
    <n v="1417754638"/>
    <d v="2014-12-05T04:43:58"/>
    <x v="11"/>
    <x v="3"/>
    <b v="0"/>
    <n v="13"/>
    <b v="0"/>
    <s v="film &amp; video/drama"/>
    <x v="0"/>
  </r>
  <r>
    <n v="208"/>
    <s v="OLIVIA"/>
    <s v="A young woman's journey from Africa to Australia where she finds heaven on earth, love and tragedy. Within her tragedy she saves lives."/>
    <x v="63"/>
    <n v="50"/>
    <x v="10"/>
    <n v="0"/>
    <x v="2"/>
    <s v="AU"/>
    <s v="AUD"/>
    <n v="1418719967"/>
    <d v="2014-12-16T08:52:47"/>
    <n v="1416127967"/>
    <d v="2014-11-16T08:52:47"/>
    <x v="4"/>
    <x v="3"/>
    <b v="0"/>
    <n v="0"/>
    <b v="0"/>
    <s v="film &amp; video/drama"/>
    <x v="0"/>
  </r>
  <r>
    <n v="209"/>
    <s v="&quot;A Brighter Day&quot;"/>
    <s v="&quot;A Brighter Day&quot; is the first episode of a television series about an ex-hustler that becomes a school teacher to help at risk youth."/>
    <x v="31"/>
    <n v="25"/>
    <x v="9"/>
    <n v="0"/>
    <x v="2"/>
    <s v="US"/>
    <s v="USD"/>
    <n v="1436566135"/>
    <d v="2015-07-10T22:08:55"/>
    <n v="1433974135"/>
    <d v="2015-06-10T22:08:55"/>
    <x v="0"/>
    <x v="0"/>
    <b v="0"/>
    <n v="0"/>
    <b v="0"/>
    <s v="film &amp; video/drama"/>
    <x v="0"/>
  </r>
  <r>
    <n v="210"/>
    <s v="Like Son, Like Father"/>
    <s v="A tender short film about a young man who needs advice from  someone he had no intention of ever meeting, his biological father."/>
    <x v="14"/>
    <n v="12"/>
    <x v="1"/>
    <n v="3030"/>
    <x v="2"/>
    <s v="US"/>
    <s v="USD"/>
    <n v="1443675600"/>
    <d v="2015-10-01T05:00:00"/>
    <n v="1441157592"/>
    <d v="2015-09-02T01:33:12"/>
    <x v="8"/>
    <x v="0"/>
    <b v="0"/>
    <n v="33"/>
    <b v="0"/>
    <s v="film &amp; video/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5"/>
    <x v="0"/>
    <n v="2230"/>
    <x v="2"/>
    <s v="US"/>
    <s v="USD"/>
    <n v="1442634617"/>
    <d v="2015-09-19T03:50:17"/>
    <n v="1440042617"/>
    <d v="2015-08-20T03:50:17"/>
    <x v="10"/>
    <x v="0"/>
    <b v="0"/>
    <n v="12"/>
    <b v="0"/>
    <s v="film &amp; video/drama"/>
    <x v="0"/>
  </r>
  <r>
    <n v="212"/>
    <s v="The Ecstasy of Vengeance - Feature Length Film"/>
    <s v="This film is a fictional crime drama following the events of a heist that ended in bloodshed."/>
    <x v="84"/>
    <n v="6.3"/>
    <x v="0"/>
    <n v="1"/>
    <x v="2"/>
    <s v="US"/>
    <s v="USD"/>
    <n v="1460837320"/>
    <d v="2016-04-16T20:08:40"/>
    <n v="1455656920"/>
    <d v="2016-02-16T21:08:40"/>
    <x v="2"/>
    <x v="2"/>
    <b v="0"/>
    <n v="1"/>
    <b v="0"/>
    <s v="film &amp; video/drama"/>
    <x v="0"/>
  </r>
  <r>
    <n v="213"/>
    <s v="Hart Blvd. A feature film by Andrew Greve"/>
    <s v="A family dramedy about a grandfather  and grandson who are both on their path to redemption."/>
    <x v="63"/>
    <n v="50"/>
    <x v="10"/>
    <n v="20"/>
    <x v="2"/>
    <s v="US"/>
    <s v="USD"/>
    <n v="1439734001"/>
    <d v="2015-08-16T14:06:41"/>
    <n v="1437142547"/>
    <d v="2015-07-17T14:15:47"/>
    <x v="3"/>
    <x v="0"/>
    <b v="0"/>
    <n v="1"/>
    <b v="0"/>
    <s v="film &amp; video/drama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2.5"/>
    <x v="1"/>
    <n v="1"/>
    <x v="2"/>
    <s v="US"/>
    <s v="USD"/>
    <n v="1425655349"/>
    <d v="2015-03-06T15:22:29"/>
    <n v="1420471349"/>
    <d v="2015-01-05T15:22:29"/>
    <x v="1"/>
    <x v="0"/>
    <b v="0"/>
    <n v="1"/>
    <b v="0"/>
    <s v="film &amp; video/drama"/>
    <x v="0"/>
  </r>
  <r>
    <n v="215"/>
    <s v="Invisible Scars"/>
    <s v="A short drama based on a true events. Story of a British Soldier who comes back home suffering from Post Traumatic Stress Disorder."/>
    <x v="85"/>
    <n v="4.4000000000000004"/>
    <x v="4"/>
    <n v="10"/>
    <x v="2"/>
    <s v="GB"/>
    <s v="GBP"/>
    <n v="1455753540"/>
    <d v="2016-02-17T23:59:00"/>
    <n v="1452058282"/>
    <d v="2016-01-06T05:31:22"/>
    <x v="1"/>
    <x v="2"/>
    <b v="0"/>
    <n v="1"/>
    <b v="0"/>
    <s v="film &amp; video/drama"/>
    <x v="0"/>
  </r>
  <r>
    <n v="216"/>
    <s v="Another Brick In The Wall - Feature Film"/>
    <s v="A nostalgic film about the unorthodox teacher we all wish we had, the girl we all fell for, and the friend we didn't expect to make."/>
    <x v="63"/>
    <n v="50"/>
    <x v="10"/>
    <n v="27849.22"/>
    <x v="2"/>
    <s v="US"/>
    <s v="USD"/>
    <n v="1429740037"/>
    <d v="2015-04-22T22:00:37"/>
    <n v="1425423637"/>
    <d v="2015-03-03T23:00:37"/>
    <x v="7"/>
    <x v="0"/>
    <b v="0"/>
    <n v="84"/>
    <b v="0"/>
    <s v="film &amp; video/drama"/>
    <x v="0"/>
  </r>
  <r>
    <n v="217"/>
    <s v="Bitch"/>
    <s v="A roadmovie by paw"/>
    <x v="57"/>
    <n v="100"/>
    <x v="10"/>
    <n v="11943"/>
    <x v="2"/>
    <s v="SE"/>
    <s v="SEK"/>
    <n v="1419780149"/>
    <d v="2014-12-28T15:22:29"/>
    <n v="1417101749"/>
    <d v="2014-11-27T15:22:29"/>
    <x v="4"/>
    <x v="3"/>
    <b v="0"/>
    <n v="38"/>
    <b v="0"/>
    <s v="film &amp; video/drama"/>
    <x v="0"/>
  </r>
  <r>
    <n v="218"/>
    <s v="Charmaine (Daughter of Charlotte)"/>
    <s v="A sassy talking spider named Charmaine, joins forces with an abused young boy.  She stages off bullies and help fight an abusive father"/>
    <x v="10"/>
    <n v="5"/>
    <x v="0"/>
    <n v="100"/>
    <x v="2"/>
    <s v="US"/>
    <s v="USD"/>
    <n v="1431702289"/>
    <d v="2015-05-15T15:04:49"/>
    <n v="1426518289"/>
    <d v="2015-03-16T15:04:49"/>
    <x v="7"/>
    <x v="0"/>
    <b v="0"/>
    <n v="1"/>
    <b v="0"/>
    <s v="film &amp; video/drama"/>
    <x v="0"/>
  </r>
  <r>
    <n v="219"/>
    <s v="True Colors"/>
    <s v="An hour-long pilot about a group of suburban LGBT teens coming of age in the early 90's."/>
    <x v="63"/>
    <n v="50"/>
    <x v="10"/>
    <n v="8815"/>
    <x v="2"/>
    <s v="US"/>
    <s v="USD"/>
    <n v="1459493940"/>
    <d v="2016-04-01T06:59:00"/>
    <n v="1456732225"/>
    <d v="2016-02-29T07:50:25"/>
    <x v="2"/>
    <x v="2"/>
    <b v="0"/>
    <n v="76"/>
    <b v="0"/>
    <s v="film &amp; video/drama"/>
    <x v="0"/>
  </r>
  <r>
    <n v="220"/>
    <s v="LA VIE"/>
    <s v="A Freelancer abandons everything to chase after his dream of being &quot;great&quot; escape to Bangkok and return to his home-world."/>
    <x v="63"/>
    <n v="50"/>
    <x v="10"/>
    <n v="360"/>
    <x v="2"/>
    <s v="US"/>
    <s v="USD"/>
    <n v="1440101160"/>
    <d v="2015-08-20T20:06:00"/>
    <n v="1436542030"/>
    <d v="2015-07-10T15:27:10"/>
    <x v="3"/>
    <x v="0"/>
    <b v="0"/>
    <n v="3"/>
    <b v="0"/>
    <s v="film &amp; video/drama"/>
    <x v="0"/>
  </r>
  <r>
    <n v="221"/>
    <s v="Archetypes"/>
    <s v="Film about Schizophrenia with Surreal Twists!"/>
    <x v="63"/>
    <n v="50"/>
    <x v="10"/>
    <n v="0"/>
    <x v="2"/>
    <s v="US"/>
    <s v="USD"/>
    <n v="1427569564"/>
    <d v="2015-03-28T19:06:04"/>
    <n v="1422389164"/>
    <d v="2015-01-27T20:06:04"/>
    <x v="1"/>
    <x v="0"/>
    <b v="0"/>
    <n v="0"/>
    <b v="0"/>
    <s v="film &amp; video/drama"/>
    <x v="0"/>
  </r>
  <r>
    <n v="222"/>
    <s v="SICKNESS 2014 Build Killian's Bike"/>
    <s v="Killian leader of an outlaw bike gang doesnâ€™t have a bike yet and here is your chance to help design and build his machine."/>
    <x v="28"/>
    <n v="1"/>
    <x v="4"/>
    <n v="130"/>
    <x v="2"/>
    <s v="US"/>
    <s v="USD"/>
    <n v="1427423940"/>
    <d v="2015-03-27T02:39:00"/>
    <n v="1422383318"/>
    <d v="2015-01-27T18:28:38"/>
    <x v="1"/>
    <x v="0"/>
    <b v="0"/>
    <n v="2"/>
    <b v="0"/>
    <s v="film &amp; video/drama"/>
    <x v="0"/>
  </r>
  <r>
    <n v="223"/>
    <s v="The Pass"/>
    <s v="An old man, a U.S Marine Corps veteran remembers his combat experience in the battle of Toktong Pass 1950, during the Korean War."/>
    <x v="86"/>
    <n v="1500"/>
    <x v="10"/>
    <n v="0"/>
    <x v="2"/>
    <s v="US"/>
    <s v="USD"/>
    <n v="1463879100"/>
    <d v="2016-05-22T01:05:00"/>
    <n v="1461287350"/>
    <d v="2016-04-22T01:09:10"/>
    <x v="6"/>
    <x v="2"/>
    <b v="0"/>
    <n v="0"/>
    <b v="0"/>
    <s v="film &amp; video/drama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6000"/>
    <x v="10"/>
    <n v="0"/>
    <x v="2"/>
    <s v="AU"/>
    <s v="AUD"/>
    <n v="1436506726"/>
    <d v="2015-07-10T05:38:46"/>
    <n v="1431322726"/>
    <d v="2015-05-11T05:38:46"/>
    <x v="5"/>
    <x v="0"/>
    <b v="0"/>
    <n v="0"/>
    <b v="0"/>
    <s v="film &amp; video/drama"/>
    <x v="0"/>
  </r>
  <r>
    <n v="225"/>
    <s v="Backpage Shawty"/>
    <s v="I'm creating a &quot;Lifetime&quot; type drama film about a girl who uses backpage for money, but trying to turn her life around."/>
    <x v="48"/>
    <n v="0.2"/>
    <x v="2"/>
    <n v="0"/>
    <x v="2"/>
    <s v="US"/>
    <s v="USD"/>
    <n v="1460153054"/>
    <d v="2016-04-08T22:04:14"/>
    <n v="1457564654"/>
    <d v="2016-03-09T23:04:14"/>
    <x v="7"/>
    <x v="2"/>
    <b v="0"/>
    <n v="0"/>
    <b v="0"/>
    <s v="film &amp; video/drama"/>
    <x v="0"/>
  </r>
  <r>
    <n v="226"/>
    <s v="MAGGIE Film"/>
    <s v="A TRUE STORY OF DOMESTIC VILOLENCE THAT SEEKS TO OFFER THE VIEWER OUTLEST OF SUPPORT."/>
    <x v="88"/>
    <n v="29"/>
    <x v="9"/>
    <n v="250"/>
    <x v="2"/>
    <s v="GB"/>
    <s v="GBP"/>
    <n v="1433064540"/>
    <d v="2015-05-31T09:29:00"/>
    <n v="1428854344"/>
    <d v="2015-04-12T15:59:04"/>
    <x v="6"/>
    <x v="0"/>
    <b v="0"/>
    <n v="2"/>
    <b v="0"/>
    <s v="film &amp; video/drama"/>
    <x v="0"/>
  </r>
  <r>
    <n v="227"/>
    <s v="The Chance of Freedom Short Film"/>
    <s v="Imagine your life is full is nothing but pain and darkness. One day, you had the chance to be free from it all. Would you take it?"/>
    <x v="89"/>
    <n v="28"/>
    <x v="9"/>
    <n v="0"/>
    <x v="2"/>
    <s v="US"/>
    <s v="USD"/>
    <n v="1436477241"/>
    <d v="2015-07-09T21:27:21"/>
    <n v="1433885241"/>
    <d v="2015-06-09T21:27:21"/>
    <x v="0"/>
    <x v="0"/>
    <b v="0"/>
    <n v="0"/>
    <b v="0"/>
    <s v="film &amp; video/drama"/>
    <x v="0"/>
  </r>
  <r>
    <n v="228"/>
    <s v="Facets of a Geek life"/>
    <s v="I am making a film from one one of my books called facets of a Geek life."/>
    <x v="6"/>
    <n v="8"/>
    <x v="0"/>
    <n v="0"/>
    <x v="2"/>
    <s v="GB"/>
    <s v="GBP"/>
    <n v="1433176105"/>
    <d v="2015-06-01T16:28:25"/>
    <n v="1427992105"/>
    <d v="2015-04-02T16:28:25"/>
    <x v="6"/>
    <x v="0"/>
    <b v="0"/>
    <n v="0"/>
    <b v="0"/>
    <s v="film &amp; video/drama"/>
    <x v="0"/>
  </r>
  <r>
    <n v="229"/>
    <s v="The Perfect Plan"/>
    <s v="I teenage girl that wants to go around the system. She does all she can to cheat and finds herself in a bad position when she messesup"/>
    <x v="9"/>
    <n v="3"/>
    <x v="4"/>
    <n v="0"/>
    <x v="2"/>
    <s v="DE"/>
    <s v="EUR"/>
    <n v="1455402297"/>
    <d v="2016-02-13T22:24:57"/>
    <n v="1452810297"/>
    <d v="2016-01-14T22:24:57"/>
    <x v="1"/>
    <x v="2"/>
    <b v="0"/>
    <n v="0"/>
    <b v="0"/>
    <s v="film &amp; video/drama"/>
    <x v="0"/>
  </r>
  <r>
    <n v="230"/>
    <s v="In Love There's War"/>
    <s v="In Love There's War is a spicy web series that will have viewers at the edge of their seats as deception and hidden secrecies unravel."/>
    <x v="36"/>
    <n v="15"/>
    <x v="6"/>
    <n v="60"/>
    <x v="2"/>
    <s v="US"/>
    <s v="USD"/>
    <n v="1433443151"/>
    <d v="2015-06-04T18:39:11"/>
    <n v="1430851151"/>
    <d v="2015-05-05T18:39:11"/>
    <x v="5"/>
    <x v="0"/>
    <b v="0"/>
    <n v="2"/>
    <b v="0"/>
    <s v="film &amp; video/drama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1500"/>
    <x v="10"/>
    <n v="0"/>
    <x v="2"/>
    <s v="US"/>
    <s v="USD"/>
    <n v="1451775651"/>
    <d v="2016-01-02T23:00:51"/>
    <n v="1449183651"/>
    <d v="2015-12-03T23:00:51"/>
    <x v="11"/>
    <x v="0"/>
    <b v="0"/>
    <n v="0"/>
    <b v="0"/>
    <s v="film &amp; video/drama"/>
    <x v="0"/>
  </r>
  <r>
    <n v="232"/>
    <s v="#noblurredlines"/>
    <s v="A high-impact, high-quality resource to address, for young people and youth-related professionals, the issue of sexual consent."/>
    <x v="23"/>
    <n v="4"/>
    <x v="4"/>
    <n v="110"/>
    <x v="2"/>
    <s v="GB"/>
    <s v="GBP"/>
    <n v="1425066546"/>
    <d v="2015-02-27T19:49:06"/>
    <n v="1422474546"/>
    <d v="2015-01-28T19:49:06"/>
    <x v="1"/>
    <x v="0"/>
    <b v="0"/>
    <n v="7"/>
    <b v="0"/>
    <s v="film &amp; video/drama"/>
    <x v="0"/>
  </r>
  <r>
    <n v="233"/>
    <s v="Area 4 - The Film"/>
    <s v="â€œArea 4â€ revolves around Frank Hammond, a counselor at a high school, who discovers the scandals that took place."/>
    <x v="90"/>
    <n v="350"/>
    <x v="10"/>
    <n v="0"/>
    <x v="2"/>
    <s v="US"/>
    <s v="USD"/>
    <n v="1475185972"/>
    <d v="2016-09-29T21:52:52"/>
    <n v="1472593972"/>
    <d v="2016-08-30T21:52:52"/>
    <x v="10"/>
    <x v="2"/>
    <b v="0"/>
    <n v="0"/>
    <b v="0"/>
    <s v="film &amp; video/drama"/>
    <x v="0"/>
  </r>
  <r>
    <n v="234"/>
    <s v="The Interviewer (Charity Movie)"/>
    <s v="The Interviewer is a dramatic short film about second chances. If a murderer can get a second chance then uneducated children can too."/>
    <x v="28"/>
    <n v="1"/>
    <x v="4"/>
    <n v="401"/>
    <x v="2"/>
    <s v="US"/>
    <s v="USD"/>
    <n v="1434847859"/>
    <d v="2015-06-21T00:50:59"/>
    <n v="1431391859"/>
    <d v="2015-05-12T00:50:59"/>
    <x v="5"/>
    <x v="0"/>
    <b v="0"/>
    <n v="5"/>
    <b v="0"/>
    <s v="film &amp; video/drama"/>
    <x v="0"/>
  </r>
  <r>
    <n v="235"/>
    <s v="Film about help homeless child to live a better life."/>
    <s v="Taking people on a deep emotional trip with a story about sometimes those who have less, give more."/>
    <x v="3"/>
    <n v="10"/>
    <x v="1"/>
    <n v="0"/>
    <x v="2"/>
    <s v="US"/>
    <s v="USD"/>
    <n v="1436478497"/>
    <d v="2015-07-09T21:48:17"/>
    <n v="1433886497"/>
    <d v="2015-06-09T21:48:17"/>
    <x v="0"/>
    <x v="0"/>
    <b v="0"/>
    <n v="0"/>
    <b v="0"/>
    <s v="film &amp; video/drama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150"/>
    <x v="10"/>
    <n v="0"/>
    <x v="2"/>
    <s v="US"/>
    <s v="USD"/>
    <n v="1451952000"/>
    <d v="2016-01-05T00:00:00"/>
    <n v="1447380099"/>
    <d v="2015-11-13T02:01:39"/>
    <x v="4"/>
    <x v="0"/>
    <b v="0"/>
    <n v="0"/>
    <b v="0"/>
    <s v="film &amp; video/drama"/>
    <x v="0"/>
  </r>
  <r>
    <n v="237"/>
    <s v="Making The Choice"/>
    <s v="Making The Choice is a christian short film series."/>
    <x v="36"/>
    <n v="15"/>
    <x v="6"/>
    <n v="50"/>
    <x v="2"/>
    <s v="US"/>
    <s v="USD"/>
    <n v="1457445069"/>
    <d v="2016-03-08T13:51:09"/>
    <n v="1452261069"/>
    <d v="2016-01-08T13:51:09"/>
    <x v="1"/>
    <x v="2"/>
    <b v="0"/>
    <n v="1"/>
    <b v="0"/>
    <s v="film &amp; video/drama"/>
    <x v="0"/>
  </r>
  <r>
    <n v="238"/>
    <s v="Within The Threshold"/>
    <s v="A film to stop society from judging others and get along. Life is not about discrimination! Donate for this Thrilling Drama Series!!!!"/>
    <x v="91"/>
    <n v="26"/>
    <x v="9"/>
    <n v="0"/>
    <x v="2"/>
    <s v="US"/>
    <s v="USD"/>
    <n v="1483088400"/>
    <d v="2016-12-30T09:00:00"/>
    <n v="1481324760"/>
    <d v="2016-12-09T23:06:00"/>
    <x v="11"/>
    <x v="2"/>
    <b v="0"/>
    <n v="0"/>
    <b v="0"/>
    <s v="film &amp; video/drama"/>
    <x v="0"/>
  </r>
  <r>
    <n v="239"/>
    <s v="Filthy - Short Film"/>
    <s v="Lovers Clint and Eli convey their conflicting perspectives of guilt and remorse while in the desolate Australian bush."/>
    <x v="28"/>
    <n v="1"/>
    <x v="4"/>
    <n v="250"/>
    <x v="2"/>
    <s v="AU"/>
    <s v="AUD"/>
    <n v="1446984000"/>
    <d v="2015-11-08T12:00:00"/>
    <n v="1445308730"/>
    <d v="2015-10-20T02:38:50"/>
    <x v="9"/>
    <x v="0"/>
    <b v="0"/>
    <n v="5"/>
    <b v="0"/>
    <s v="film &amp; video/drama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5"/>
    <x v="6"/>
    <n v="16145.12"/>
    <x v="0"/>
    <s v="US"/>
    <s v="USD"/>
    <n v="1367773211"/>
    <d v="2013-05-05T17:00:11"/>
    <n v="1363885211"/>
    <d v="2013-03-21T17:00:11"/>
    <x v="7"/>
    <x v="4"/>
    <b v="1"/>
    <n v="137"/>
    <b v="1"/>
    <s v="film &amp; video/documentary"/>
    <x v="0"/>
  </r>
  <r>
    <n v="241"/>
    <s v="&quot;LESLIE&quot;"/>
    <s v="&quot;LESLIE&quot; explores the unapologetic life of Leslie Cochran, the thong-clad homeless man turned cultural icon in the heart of Texas."/>
    <x v="92"/>
    <n v="36.4"/>
    <x v="7"/>
    <n v="41000"/>
    <x v="0"/>
    <s v="US"/>
    <s v="USD"/>
    <n v="1419180304"/>
    <d v="2014-12-21T16:45:04"/>
    <n v="1415292304"/>
    <d v="2014-11-06T16:45:04"/>
    <x v="4"/>
    <x v="3"/>
    <b v="1"/>
    <n v="376"/>
    <b v="1"/>
    <s v="film &amp; video/documentary"/>
    <x v="0"/>
  </r>
  <r>
    <n v="242"/>
    <s v="Hardwater"/>
    <s v="An unprecedented feature-length documentary film about Maine's tribal, oft-misunderstood ice fishing sub-culture."/>
    <x v="93"/>
    <n v="13"/>
    <x v="1"/>
    <n v="14750"/>
    <x v="0"/>
    <s v="US"/>
    <s v="USD"/>
    <n v="1324381790"/>
    <d v="2011-12-20T11:49:50"/>
    <n v="1321357790"/>
    <d v="2011-11-15T11:49:50"/>
    <x v="4"/>
    <x v="6"/>
    <b v="1"/>
    <n v="202"/>
    <b v="1"/>
    <s v="film &amp; video/documentary"/>
    <x v="0"/>
  </r>
  <r>
    <n v="243"/>
    <s v="Following Boruch"/>
    <s v="A Hasidic man reaches a turning point in his recovery from mental illness and addiction, and is determined to start a new life."/>
    <x v="31"/>
    <n v="25"/>
    <x v="9"/>
    <n v="25648"/>
    <x v="0"/>
    <s v="US"/>
    <s v="USD"/>
    <n v="1393031304"/>
    <d v="2014-02-22T01:08:24"/>
    <n v="1390439304"/>
    <d v="2014-01-23T01:08:24"/>
    <x v="1"/>
    <x v="3"/>
    <b v="1"/>
    <n v="328"/>
    <b v="1"/>
    <s v="film &amp; video/documentary"/>
    <x v="0"/>
  </r>
  <r>
    <n v="244"/>
    <d v="2008-11-04T00:00:00"/>
    <s v="A transmedia-project to amass a library of footage shot the day Obama was elected, for (1) a feature documentary, (2) an interactive web history"/>
    <x v="8"/>
    <n v="3.5"/>
    <x v="4"/>
    <n v="3981.5"/>
    <x v="0"/>
    <s v="US"/>
    <s v="USD"/>
    <n v="1268723160"/>
    <d v="2010-03-16T07:06:00"/>
    <n v="1265269559"/>
    <d v="2010-02-04T07:45:59"/>
    <x v="2"/>
    <x v="7"/>
    <b v="1"/>
    <n v="84"/>
    <b v="1"/>
    <s v="film &amp; video/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"/>
    <x v="0"/>
    <n v="5186"/>
    <x v="0"/>
    <s v="US"/>
    <s v="USD"/>
    <n v="1345079785"/>
    <d v="2012-08-16T01:16:25"/>
    <n v="1342487785"/>
    <d v="2012-07-17T01:16:25"/>
    <x v="3"/>
    <x v="5"/>
    <b v="1"/>
    <n v="96"/>
    <b v="1"/>
    <s v="film &amp; video/documentary"/>
    <x v="0"/>
  </r>
  <r>
    <n v="246"/>
    <s v="LEAVING ATLANTA THE FILM"/>
    <s v="From 1979 to 1981 twenty-nine Black children in Atlanta were murdered and the others terrified. This is our story..."/>
    <x v="10"/>
    <n v="5"/>
    <x v="0"/>
    <n v="15273"/>
    <x v="0"/>
    <s v="US"/>
    <s v="USD"/>
    <n v="1292665405"/>
    <d v="2010-12-18T09:43:25"/>
    <n v="1288341805"/>
    <d v="2010-10-29T08:43:25"/>
    <x v="9"/>
    <x v="7"/>
    <b v="1"/>
    <n v="223"/>
    <b v="1"/>
    <s v="film &amp; video/documentary"/>
    <x v="0"/>
  </r>
  <r>
    <n v="247"/>
    <s v="Deja-Vu: Dissecting Memory on Camera"/>
    <s v="A young neuroscientist attempts to reconnect with his ailing father by obsessively studying old family footage._x000a_"/>
    <x v="10"/>
    <n v="5"/>
    <x v="0"/>
    <n v="6705"/>
    <x v="0"/>
    <s v="US"/>
    <s v="USD"/>
    <n v="1287200340"/>
    <d v="2010-10-16T03:39:00"/>
    <n v="1284042614"/>
    <d v="2010-09-09T14:30:14"/>
    <x v="8"/>
    <x v="7"/>
    <b v="1"/>
    <n v="62"/>
    <b v="1"/>
    <s v="film &amp; video/documentary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5"/>
    <x v="10"/>
    <n v="86133"/>
    <x v="0"/>
    <s v="US"/>
    <s v="USD"/>
    <n v="1325961309"/>
    <d v="2012-01-07T18:35:09"/>
    <n v="1322073309"/>
    <d v="2011-11-23T18:35:09"/>
    <x v="4"/>
    <x v="6"/>
    <b v="1"/>
    <n v="146"/>
    <b v="1"/>
    <s v="film &amp; video/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0"/>
    <x v="1"/>
    <n v="11292"/>
    <x v="0"/>
    <s v="US"/>
    <s v="USD"/>
    <n v="1282498800"/>
    <d v="2010-08-22T17:40:00"/>
    <n v="1275603020"/>
    <d v="2010-06-03T22:10:20"/>
    <x v="0"/>
    <x v="7"/>
    <b v="1"/>
    <n v="235"/>
    <b v="1"/>
    <s v="film &amp; video/documentary"/>
    <x v="0"/>
  </r>
  <r>
    <n v="250"/>
    <s v="BOONE- THE DOCUMENTARY"/>
    <s v="Three young farmers risk land and friendship to stand up to the USDA. An experiential film about living a life of self reliance."/>
    <x v="11"/>
    <n v="30"/>
    <x v="5"/>
    <n v="31675"/>
    <x v="0"/>
    <s v="US"/>
    <s v="USD"/>
    <n v="1370525691"/>
    <d v="2013-06-06T13:34:51"/>
    <n v="1367933691"/>
    <d v="2013-05-07T13:34:51"/>
    <x v="5"/>
    <x v="4"/>
    <b v="1"/>
    <n v="437"/>
    <b v="1"/>
    <s v="film &amp; video/documentary"/>
    <x v="0"/>
  </r>
  <r>
    <n v="251"/>
    <s v="The Way Back to Yarasquin: A Coffee Pilgrimage"/>
    <s v="Remarkably devoted, Mayra is single-handedly sourcing small farm, single-origin coffee from her rural village in Honduras."/>
    <x v="8"/>
    <n v="3.5"/>
    <x v="4"/>
    <n v="4395"/>
    <x v="0"/>
    <s v="US"/>
    <s v="USD"/>
    <n v="1337194800"/>
    <d v="2012-05-16T19:00:00"/>
    <n v="1334429646"/>
    <d v="2012-04-14T18:54:06"/>
    <x v="6"/>
    <x v="5"/>
    <b v="1"/>
    <n v="77"/>
    <b v="1"/>
    <s v="film &amp; video/documentary"/>
    <x v="0"/>
  </r>
  <r>
    <n v="252"/>
    <s v="Good Grief: Making CARTOON COLLEGE - a documentary about comics"/>
    <s v="The definitive story of indie comics and the foremost institution of higher learning for those who draw them."/>
    <x v="10"/>
    <n v="5"/>
    <x v="0"/>
    <n v="9228"/>
    <x v="0"/>
    <s v="US"/>
    <s v="USD"/>
    <n v="1275364740"/>
    <d v="2010-06-01T03:59:00"/>
    <n v="1269878058"/>
    <d v="2010-03-29T15:54:18"/>
    <x v="7"/>
    <x v="7"/>
    <b v="1"/>
    <n v="108"/>
    <b v="1"/>
    <s v="film &amp; video/documentary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.5"/>
    <x v="4"/>
    <n v="1511"/>
    <x v="0"/>
    <s v="US"/>
    <s v="USD"/>
    <n v="1329320235"/>
    <d v="2012-02-15T15:37:15"/>
    <n v="1326728235"/>
    <d v="2012-01-16T15:37:15"/>
    <x v="1"/>
    <x v="5"/>
    <b v="1"/>
    <n v="7"/>
    <b v="1"/>
    <s v="film &amp; video/documentary"/>
    <x v="0"/>
  </r>
  <r>
    <n v="254"/>
    <s v="&quot;I Clown You&quot; Documentary"/>
    <s v="&quot;I Clown You&quot; is a documentary about Israeli medical clowns and clowning as an art of challenging the norm."/>
    <x v="95"/>
    <n v="24"/>
    <x v="8"/>
    <n v="28067.34"/>
    <x v="0"/>
    <s v="US"/>
    <s v="USD"/>
    <n v="1445047200"/>
    <d v="2015-10-17T02:00:00"/>
    <n v="1442443910"/>
    <d v="2015-09-16T22:51:50"/>
    <x v="8"/>
    <x v="0"/>
    <b v="1"/>
    <n v="314"/>
    <b v="1"/>
    <s v="film &amp; video/documentary"/>
    <x v="0"/>
  </r>
  <r>
    <n v="255"/>
    <s v="xoxosms: a documentary about love in the 21st century"/>
    <s v="xoxosms is a documentary about first love, long distance and Skype."/>
    <x v="6"/>
    <n v="8"/>
    <x v="0"/>
    <n v="8538.66"/>
    <x v="0"/>
    <s v="US"/>
    <s v="USD"/>
    <n v="1300275482"/>
    <d v="2011-03-16T11:38:02"/>
    <n v="1297687082"/>
    <d v="2011-02-14T12:38:02"/>
    <x v="2"/>
    <x v="6"/>
    <b v="1"/>
    <n v="188"/>
    <b v="1"/>
    <s v="film &amp; video/documentary"/>
    <x v="0"/>
  </r>
  <r>
    <n v="256"/>
    <s v="POW WOW: Share the arts community of Hawaii"/>
    <s v="Help share the art and community of Pow Wow, a contemporary art movement in Hawaii, with the rest of the world. #powwowhawaii"/>
    <x v="93"/>
    <n v="13"/>
    <x v="1"/>
    <n v="18083"/>
    <x v="0"/>
    <s v="US"/>
    <s v="USD"/>
    <n v="1363458467"/>
    <d v="2013-03-16T18:27:47"/>
    <n v="1360866467"/>
    <d v="2013-02-14T18:27:47"/>
    <x v="2"/>
    <x v="4"/>
    <b v="1"/>
    <n v="275"/>
    <b v="1"/>
    <s v="film &amp; video/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5"/>
    <x v="7"/>
    <n v="37354.269999999997"/>
    <x v="0"/>
    <s v="US"/>
    <s v="USD"/>
    <n v="1463670162"/>
    <d v="2016-05-19T15:02:42"/>
    <n v="1461078162"/>
    <d v="2016-04-19T15:02:42"/>
    <x v="6"/>
    <x v="2"/>
    <b v="1"/>
    <n v="560"/>
    <b v="1"/>
    <s v="film &amp; video/documentary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30"/>
    <x v="5"/>
    <n v="57342"/>
    <x v="0"/>
    <s v="US"/>
    <s v="USD"/>
    <n v="1308359666"/>
    <d v="2011-06-18T01:14:26"/>
    <n v="1305767666"/>
    <d v="2011-05-19T01:14:26"/>
    <x v="5"/>
    <x v="6"/>
    <b v="1"/>
    <n v="688"/>
    <b v="1"/>
    <s v="film &amp; video/documentary"/>
    <x v="0"/>
  </r>
  <r>
    <n v="259"/>
    <s v="The Colossus Of Destiny - A Melvins Tale"/>
    <s v="A tale about a band who have journeyed through time, dodging hype and mediocrity, and still managed to survive even stronger than ever."/>
    <x v="96"/>
    <n v="75"/>
    <x v="10"/>
    <n v="98953.42"/>
    <x v="0"/>
    <s v="US"/>
    <s v="USD"/>
    <n v="1428514969"/>
    <d v="2015-04-08T17:42:49"/>
    <n v="1425922969"/>
    <d v="2015-03-09T17:42:49"/>
    <x v="7"/>
    <x v="0"/>
    <b v="1"/>
    <n v="942"/>
    <b v="1"/>
    <s v="film &amp; video/documentary"/>
    <x v="0"/>
  </r>
  <r>
    <n v="260"/>
    <s v="Escaramuza: Riding from the Heart (a feature documentary)"/>
    <s v="In the traditional world of Mexican Rodeo, a team of first-generation California girls does it their way."/>
    <x v="3"/>
    <n v="10"/>
    <x v="1"/>
    <n v="10640"/>
    <x v="0"/>
    <s v="US"/>
    <s v="USD"/>
    <n v="1279360740"/>
    <d v="2010-07-17T09:59:00"/>
    <n v="1275415679"/>
    <d v="2010-06-01T18:07:59"/>
    <x v="0"/>
    <x v="7"/>
    <b v="1"/>
    <n v="88"/>
    <b v="1"/>
    <s v="film &amp; video/documentary"/>
    <x v="0"/>
  </r>
  <r>
    <n v="261"/>
    <s v="Empires: The Film"/>
    <s v="Empires explores the impact of networks on histories and philosophies of political thought."/>
    <x v="22"/>
    <n v="20"/>
    <x v="8"/>
    <n v="21480"/>
    <x v="0"/>
    <s v="US"/>
    <s v="USD"/>
    <n v="1339080900"/>
    <d v="2012-06-07T14:55:00"/>
    <n v="1334783704"/>
    <d v="2012-04-18T21:15:04"/>
    <x v="6"/>
    <x v="5"/>
    <b v="1"/>
    <n v="220"/>
    <b v="1"/>
    <s v="film &amp; video/documentary"/>
    <x v="0"/>
  </r>
  <r>
    <n v="262"/>
    <s v="The Last Cosmonaut"/>
    <s v="He can never die. He will live forever. He is the last cosmonaut, and this is his story."/>
    <x v="30"/>
    <n v="2.5"/>
    <x v="4"/>
    <n v="6000"/>
    <x v="0"/>
    <s v="US"/>
    <s v="USD"/>
    <n v="1298699828"/>
    <d v="2011-02-26T05:57:08"/>
    <n v="1294811828"/>
    <d v="2011-01-12T05:57:08"/>
    <x v="1"/>
    <x v="6"/>
    <b v="1"/>
    <n v="145"/>
    <b v="1"/>
    <s v="film &amp; video/documentary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5"/>
    <x v="9"/>
    <n v="29520.27"/>
    <x v="0"/>
    <s v="US"/>
    <s v="USD"/>
    <n v="1348786494"/>
    <d v="2012-09-27T22:54:54"/>
    <n v="1346194494"/>
    <d v="2012-08-28T22:54:54"/>
    <x v="10"/>
    <x v="5"/>
    <b v="1"/>
    <n v="963"/>
    <b v="1"/>
    <s v="film &amp; video/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"/>
    <x v="0"/>
    <n v="5910"/>
    <x v="0"/>
    <s v="US"/>
    <s v="USD"/>
    <n v="1336747995"/>
    <d v="2012-05-11T14:53:15"/>
    <n v="1334155995"/>
    <d v="2012-04-11T14:53:15"/>
    <x v="6"/>
    <x v="5"/>
    <b v="1"/>
    <n v="91"/>
    <b v="1"/>
    <s v="film &amp; video/documentary"/>
    <x v="0"/>
  </r>
  <r>
    <n v="265"/>
    <s v="The Garden Summer"/>
    <s v="A documentary: a summer garden and communities of local food exchange. The integration of old and new, beauty and function, growth and sustainability."/>
    <x v="10"/>
    <n v="5"/>
    <x v="0"/>
    <n v="5555"/>
    <x v="0"/>
    <s v="US"/>
    <s v="USD"/>
    <n v="1273522560"/>
    <d v="2010-05-10T20:16:00"/>
    <n v="1269928430"/>
    <d v="2010-03-30T05:53:50"/>
    <x v="7"/>
    <x v="7"/>
    <b v="1"/>
    <n v="58"/>
    <b v="1"/>
    <s v="film &amp; video/documentary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"/>
    <x v="4"/>
    <n v="1455"/>
    <x v="0"/>
    <s v="US"/>
    <s v="USD"/>
    <n v="1271994660"/>
    <d v="2010-04-23T03:51:00"/>
    <n v="1264565507"/>
    <d v="2010-01-27T04:11:47"/>
    <x v="1"/>
    <x v="7"/>
    <b v="1"/>
    <n v="36"/>
    <b v="1"/>
    <s v="film &amp; video/documentary"/>
    <x v="0"/>
  </r>
  <r>
    <n v="267"/>
    <s v="Uncharted Amazon"/>
    <s v="A visually stunning, feature length film chronicling life's challenges in the remote depths of the Amazon rainforest."/>
    <x v="97"/>
    <n v="9.85"/>
    <x v="0"/>
    <n v="12965.44"/>
    <x v="0"/>
    <s v="GB"/>
    <s v="GBP"/>
    <n v="1403693499"/>
    <d v="2014-06-25T10:51:39"/>
    <n v="1401101499"/>
    <d v="2014-05-26T10:51:39"/>
    <x v="5"/>
    <x v="3"/>
    <b v="1"/>
    <n v="165"/>
    <b v="1"/>
    <s v="film &amp; video/documentary"/>
    <x v="0"/>
  </r>
  <r>
    <n v="268"/>
    <s v="La Tierra de los Adioses"/>
    <s v="Help us finish a documentary about four teens coming-of-age in a small, rural Mexican town that has suffered 50% migration to the U.S."/>
    <x v="10"/>
    <n v="5"/>
    <x v="0"/>
    <n v="5570"/>
    <x v="0"/>
    <s v="US"/>
    <s v="USD"/>
    <n v="1320640778"/>
    <d v="2011-11-07T04:39:38"/>
    <n v="1316749178"/>
    <d v="2011-09-23T03:39:38"/>
    <x v="8"/>
    <x v="6"/>
    <b v="1"/>
    <n v="111"/>
    <b v="1"/>
    <s v="film &amp; video/documentary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00"/>
    <x v="10"/>
    <n v="147233.76999999999"/>
    <x v="0"/>
    <s v="AU"/>
    <s v="AUD"/>
    <n v="1487738622"/>
    <d v="2017-02-22T04:43:42"/>
    <n v="1485146622"/>
    <d v="2017-01-23T04:43:42"/>
    <x v="1"/>
    <x v="1"/>
    <b v="1"/>
    <n v="1596"/>
    <b v="1"/>
    <s v="film &amp; video/documentary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2.2999999999999998"/>
    <x v="4"/>
    <n v="3510"/>
    <x v="0"/>
    <s v="US"/>
    <s v="USD"/>
    <n v="1306296000"/>
    <d v="2011-05-25T04:00:00"/>
    <n v="1301950070"/>
    <d v="2011-04-04T20:47:50"/>
    <x v="6"/>
    <x v="6"/>
    <b v="1"/>
    <n v="61"/>
    <b v="1"/>
    <s v="film &amp; video/documentary"/>
    <x v="0"/>
  </r>
  <r>
    <n v="271"/>
    <s v="The Mathare Project"/>
    <s v="A documentary shot over 12 years about the hopes and dreams of five orphans struggling to reach adulthood in Kenya's Mathare slum."/>
    <x v="11"/>
    <n v="30"/>
    <x v="5"/>
    <n v="31404"/>
    <x v="0"/>
    <s v="US"/>
    <s v="USD"/>
    <n v="1388649600"/>
    <d v="2014-01-02T08:00:00"/>
    <n v="1386123861"/>
    <d v="2013-12-04T02:24:21"/>
    <x v="11"/>
    <x v="4"/>
    <b v="1"/>
    <n v="287"/>
    <b v="1"/>
    <s v="film &amp; video/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3"/>
    <x v="4"/>
    <n v="5323.01"/>
    <x v="0"/>
    <s v="US"/>
    <s v="USD"/>
    <n v="1272480540"/>
    <d v="2010-04-28T18:49:00"/>
    <n v="1267220191"/>
    <d v="2010-02-26T21:36:31"/>
    <x v="2"/>
    <x v="7"/>
    <b v="1"/>
    <n v="65"/>
    <b v="1"/>
    <s v="film &amp; video/documentary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"/>
    <x v="0"/>
    <n v="5388.79"/>
    <x v="0"/>
    <s v="US"/>
    <s v="USD"/>
    <n v="1309694266"/>
    <d v="2011-07-03T11:57:46"/>
    <n v="1307102266"/>
    <d v="2011-06-03T11:57:46"/>
    <x v="0"/>
    <x v="6"/>
    <b v="1"/>
    <n v="118"/>
    <b v="1"/>
    <s v="film &amp; video/documentary"/>
    <x v="0"/>
  </r>
  <r>
    <n v="274"/>
    <s v="In Search of Nabad (Documentary Film)"/>
    <s v="An intimate documentary sharing the powerful voices of Seattle's Somali refugees and their search for peace in their new home."/>
    <x v="23"/>
    <n v="4"/>
    <x v="4"/>
    <n v="6240"/>
    <x v="0"/>
    <s v="US"/>
    <s v="USD"/>
    <n v="1333609140"/>
    <d v="2012-04-05T06:59:00"/>
    <n v="1330638829"/>
    <d v="2012-03-01T21:53:49"/>
    <x v="7"/>
    <x v="5"/>
    <b v="1"/>
    <n v="113"/>
    <b v="1"/>
    <s v="film &amp; video/documentary"/>
    <x v="0"/>
  </r>
  <r>
    <n v="275"/>
    <s v="Finding the Funk"/>
    <s v="A journey through the origins and influence of funk music from James Brown to D'Angelo we are FINDING THE FUNK!"/>
    <x v="22"/>
    <n v="20"/>
    <x v="8"/>
    <n v="21679"/>
    <x v="0"/>
    <s v="US"/>
    <s v="USD"/>
    <n v="1352511966"/>
    <d v="2012-11-10T01:46:06"/>
    <n v="1349916366"/>
    <d v="2012-10-11T00:46:06"/>
    <x v="9"/>
    <x v="5"/>
    <b v="1"/>
    <n v="332"/>
    <b v="1"/>
    <s v="film &amp; video/documentary"/>
    <x v="0"/>
  </r>
  <r>
    <n v="276"/>
    <s v="Abalimi"/>
    <s v="A film about Xhosa women in townships of South Africa micro-farming to fight extreme poverty, gain health, and create food security."/>
    <x v="23"/>
    <n v="4"/>
    <x v="4"/>
    <n v="5904"/>
    <x v="0"/>
    <s v="US"/>
    <s v="USD"/>
    <n v="1335574674"/>
    <d v="2012-04-28T00:57:54"/>
    <n v="1330394274"/>
    <d v="2012-02-28T01:57:54"/>
    <x v="2"/>
    <x v="5"/>
    <b v="1"/>
    <n v="62"/>
    <b v="1"/>
    <s v="film &amp; video/documentary"/>
    <x v="0"/>
  </r>
  <r>
    <n v="277"/>
    <s v="Pressing On: The Letterpress Film"/>
    <s v="A documentary about the survival of letterpress and the remarkable printers who preserve the history and knowledge of the craft."/>
    <x v="99"/>
    <n v="65"/>
    <x v="10"/>
    <n v="71748"/>
    <x v="0"/>
    <s v="US"/>
    <s v="USD"/>
    <n v="1432416219"/>
    <d v="2015-05-23T21:23:39"/>
    <n v="1429824219"/>
    <d v="2015-04-23T21:23:39"/>
    <x v="6"/>
    <x v="0"/>
    <b v="1"/>
    <n v="951"/>
    <b v="1"/>
    <s v="film &amp; video/documentary"/>
    <x v="0"/>
  </r>
  <r>
    <n v="278"/>
    <s v="The Babushkas of Chernobyl"/>
    <s v="An unlikely story of spirit, defiance and beauty from the most contaminated place on Earth"/>
    <x v="100"/>
    <n v="27"/>
    <x v="9"/>
    <n v="40594"/>
    <x v="0"/>
    <s v="US"/>
    <s v="USD"/>
    <n v="1350003539"/>
    <d v="2012-10-12T00:58:59"/>
    <n v="1347411539"/>
    <d v="2012-09-12T00:58:59"/>
    <x v="8"/>
    <x v="5"/>
    <b v="1"/>
    <n v="415"/>
    <b v="1"/>
    <s v="film &amp; video/documentary"/>
    <x v="0"/>
  </r>
  <r>
    <n v="279"/>
    <s v="Instructions on Parting"/>
    <s v="This documentary film is an intimate portrait of love and loss that observes family and nature undergoing the cycle of birth to death."/>
    <x v="73"/>
    <n v="17"/>
    <x v="6"/>
    <n v="26744.11"/>
    <x v="0"/>
    <s v="US"/>
    <s v="USD"/>
    <n v="1488160860"/>
    <d v="2017-02-27T02:01:00"/>
    <n v="1485237096"/>
    <d v="2017-01-24T05:51:36"/>
    <x v="1"/>
    <x v="1"/>
    <b v="1"/>
    <n v="305"/>
    <b v="1"/>
    <s v="film &amp; video/documentary"/>
    <x v="0"/>
  </r>
  <r>
    <n v="280"/>
    <s v="Korengal Theatrical Release"/>
    <s v="My latest film Korengal, takes us back to the same valley with the same troops as in my Academy AwardÂ® nominated film Restrepo."/>
    <x v="96"/>
    <n v="75"/>
    <x v="10"/>
    <n v="117108"/>
    <x v="0"/>
    <s v="US"/>
    <s v="USD"/>
    <n v="1401459035"/>
    <d v="2014-05-30T14:10:35"/>
    <n v="1397571035"/>
    <d v="2014-04-15T14:10:35"/>
    <x v="6"/>
    <x v="3"/>
    <b v="1"/>
    <n v="2139"/>
    <b v="1"/>
    <s v="film &amp; video/documentary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5.5"/>
    <x v="0"/>
    <n v="6632.32"/>
    <x v="0"/>
    <s v="US"/>
    <s v="USD"/>
    <n v="1249932360"/>
    <d v="2009-08-10T19:26:00"/>
    <n v="1242532513"/>
    <d v="2009-05-17T03:55:13"/>
    <x v="5"/>
    <x v="8"/>
    <b v="1"/>
    <n v="79"/>
    <b v="1"/>
    <s v="film &amp; video/documentary"/>
    <x v="0"/>
  </r>
  <r>
    <n v="282"/>
    <s v="Greenlight the PATROL BASE JAKER Movie"/>
    <s v="See US Marines make counter-insurgency work in Helmand Province--the Taliban's stronghold in Afghanistan."/>
    <x v="101"/>
    <n v="45"/>
    <x v="11"/>
    <n v="45535"/>
    <x v="0"/>
    <s v="US"/>
    <s v="USD"/>
    <n v="1266876000"/>
    <d v="2010-02-22T22:00:00"/>
    <n v="1263679492"/>
    <d v="2010-01-16T22:04:52"/>
    <x v="1"/>
    <x v="7"/>
    <b v="1"/>
    <n v="179"/>
    <b v="1"/>
    <s v="film &amp; video/documentary"/>
    <x v="0"/>
  </r>
  <r>
    <n v="283"/>
    <s v="SOLE SURVIVOR"/>
    <s v="What is the impact of survivorship on the human condition?"/>
    <x v="102"/>
    <n v="18"/>
    <x v="6"/>
    <n v="20569.05"/>
    <x v="0"/>
    <s v="US"/>
    <s v="USD"/>
    <n v="1306904340"/>
    <d v="2011-06-01T04:59:00"/>
    <n v="1305219744"/>
    <d v="2011-05-12T17:02:24"/>
    <x v="5"/>
    <x v="6"/>
    <b v="1"/>
    <n v="202"/>
    <b v="1"/>
    <s v="film &amp; video/documentary"/>
    <x v="0"/>
  </r>
  <r>
    <n v="284"/>
    <s v="Wisconsin Rising"/>
    <s v="A film documenting WI Gov.Scott Walker's attack on working families and how it is reanimating the American labor movement."/>
    <x v="79"/>
    <n v="40"/>
    <x v="3"/>
    <n v="41850.46"/>
    <x v="0"/>
    <s v="US"/>
    <s v="USD"/>
    <n v="1327167780"/>
    <d v="2012-01-21T17:43:00"/>
    <n v="1325007780"/>
    <d v="2011-12-27T17:43:00"/>
    <x v="11"/>
    <x v="6"/>
    <b v="1"/>
    <n v="760"/>
    <b v="1"/>
    <s v="film &amp; video/documentary"/>
    <x v="0"/>
  </r>
  <r>
    <n v="285"/>
    <s v="The Phantom Tollbooth: Beyond Expectations - Final Push"/>
    <s v="A documentary about the classic children's book, its creators, and the lasting impact over half a century and beyond."/>
    <x v="32"/>
    <n v="14"/>
    <x v="1"/>
    <n v="32035.51"/>
    <x v="0"/>
    <s v="US"/>
    <s v="USD"/>
    <n v="1379614128"/>
    <d v="2013-09-19T18:08:48"/>
    <n v="1377022128"/>
    <d v="2013-08-20T18:08:48"/>
    <x v="10"/>
    <x v="4"/>
    <b v="1"/>
    <n v="563"/>
    <b v="1"/>
    <s v="film &amp; video/documentary"/>
    <x v="0"/>
  </r>
  <r>
    <n v="286"/>
    <s v="George Tice: Seeing Beyond the Moment"/>
    <s v="A documentary film on the life of legendary photographer George Tice by Peter Bosco, Bruce Wodder and Douglas Underdahl."/>
    <x v="36"/>
    <n v="15"/>
    <x v="6"/>
    <n v="16373"/>
    <x v="0"/>
    <s v="US"/>
    <s v="USD"/>
    <n v="1364236524"/>
    <d v="2013-03-25T18:35:24"/>
    <n v="1360352124"/>
    <d v="2013-02-08T19:35:24"/>
    <x v="2"/>
    <x v="4"/>
    <b v="1"/>
    <n v="135"/>
    <b v="1"/>
    <s v="film &amp; video/documentary"/>
    <x v="0"/>
  </r>
  <r>
    <n v="287"/>
    <s v="In Country: A Documentary Film (POSTPRODUCTION)"/>
    <s v="War is hell. Why would anyone want to spend their weekends there?"/>
    <x v="36"/>
    <n v="15"/>
    <x v="6"/>
    <n v="26445"/>
    <x v="0"/>
    <s v="US"/>
    <s v="USD"/>
    <n v="1351828800"/>
    <d v="2012-11-02T04:00:00"/>
    <n v="1349160018"/>
    <d v="2012-10-02T06:40:18"/>
    <x v="9"/>
    <x v="5"/>
    <b v="1"/>
    <n v="290"/>
    <b v="1"/>
    <s v="film &amp; video/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0"/>
    <x v="10"/>
    <n v="51605.31"/>
    <x v="0"/>
    <s v="US"/>
    <s v="USD"/>
    <n v="1340683393"/>
    <d v="2012-06-26T04:03:13"/>
    <n v="1337659393"/>
    <d v="2012-05-22T04:03:13"/>
    <x v="5"/>
    <x v="5"/>
    <b v="1"/>
    <n v="447"/>
    <b v="1"/>
    <s v="film &amp; video/documentary"/>
    <x v="0"/>
  </r>
  <r>
    <n v="289"/>
    <s v="Audience Unlock: &quot;The UK Gold&quot;"/>
    <s v="A campaign to unlock an award winning film that exposes for the first time the modern British Empire ... and it's terrible cost."/>
    <x v="36"/>
    <n v="15"/>
    <x v="6"/>
    <n v="15723"/>
    <x v="0"/>
    <s v="GB"/>
    <s v="GBP"/>
    <n v="1383389834"/>
    <d v="2013-11-02T10:57:14"/>
    <n v="1380797834"/>
    <d v="2013-10-03T10:57:14"/>
    <x v="9"/>
    <x v="4"/>
    <b v="1"/>
    <n v="232"/>
    <b v="1"/>
    <s v="film &amp; video/documentary"/>
    <x v="0"/>
  </r>
  <r>
    <n v="290"/>
    <s v="INTOTHEWOODS.TV â€“ Music Media from the Pacific Northwest"/>
    <s v="Help INTOTHEWOODS.TV purchase audio and video gear, lighting and BACK UP HARD DRIVES"/>
    <x v="37"/>
    <n v="4.5"/>
    <x v="4"/>
    <n v="4800.8"/>
    <x v="0"/>
    <s v="US"/>
    <s v="USD"/>
    <n v="1296633540"/>
    <d v="2011-02-02T07:59:00"/>
    <n v="1292316697"/>
    <d v="2010-12-14T08:51:37"/>
    <x v="11"/>
    <x v="7"/>
    <b v="1"/>
    <n v="168"/>
    <b v="1"/>
    <s v="film &amp; video/documentary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5"/>
    <x v="0"/>
    <n v="6001"/>
    <x v="0"/>
    <s v="US"/>
    <s v="USD"/>
    <n v="1367366460"/>
    <d v="2013-05-01T00:01:00"/>
    <n v="1365791246"/>
    <d v="2013-04-12T18:27:26"/>
    <x v="6"/>
    <x v="4"/>
    <b v="1"/>
    <n v="128"/>
    <b v="1"/>
    <s v="film &amp; video/documentary"/>
    <x v="0"/>
  </r>
  <r>
    <n v="292"/>
    <s v="The Undocumented"/>
    <s v="THE UNDOCUMENTED is a 90 cinema verite documentary that exposes a little known consequence of current U. S. immigration policy."/>
    <x v="96"/>
    <n v="75"/>
    <x v="10"/>
    <n v="76130.2"/>
    <x v="0"/>
    <s v="US"/>
    <s v="USD"/>
    <n v="1319860740"/>
    <d v="2011-10-29T03:59:00"/>
    <n v="1317064599"/>
    <d v="2011-09-26T19:16:39"/>
    <x v="8"/>
    <x v="6"/>
    <b v="1"/>
    <n v="493"/>
    <b v="1"/>
    <s v="film &amp; video/documentary"/>
    <x v="0"/>
  </r>
  <r>
    <n v="293"/>
    <s v="NELL SHIPMAN:GIRL FROM GOD'S COUNTRY FILM"/>
    <s v="The untold story of the first action-adventure heroine who left Hollywood with 70 abused animal actors to make  her films in Idaho"/>
    <x v="91"/>
    <n v="26"/>
    <x v="9"/>
    <n v="26360"/>
    <x v="0"/>
    <s v="US"/>
    <s v="USD"/>
    <n v="1398009714"/>
    <d v="2014-04-20T16:01:54"/>
    <n v="1395417714"/>
    <d v="2014-03-21T16:01:54"/>
    <x v="7"/>
    <x v="3"/>
    <b v="1"/>
    <n v="131"/>
    <b v="1"/>
    <s v="film &amp; video/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"/>
    <x v="0"/>
    <n v="5000"/>
    <x v="0"/>
    <s v="US"/>
    <s v="USD"/>
    <n v="1279555200"/>
    <d v="2010-07-19T16:00:00"/>
    <n v="1276480894"/>
    <d v="2010-06-14T02:01:34"/>
    <x v="0"/>
    <x v="7"/>
    <b v="1"/>
    <n v="50"/>
    <b v="1"/>
    <s v="film &amp; video/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50"/>
    <x v="10"/>
    <n v="66554.559999999998"/>
    <x v="0"/>
    <s v="US"/>
    <s v="USD"/>
    <n v="1383264000"/>
    <d v="2013-11-01T00:00:00"/>
    <n v="1378080409"/>
    <d v="2013-09-02T00:06:49"/>
    <x v="8"/>
    <x v="4"/>
    <b v="1"/>
    <n v="665"/>
    <b v="1"/>
    <s v="film &amp; video/documentary"/>
    <x v="0"/>
  </r>
  <r>
    <n v="296"/>
    <s v="Bel Borba Is Here!"/>
    <s v="Bel Borba is Here is a feature film about the most inspiring Brazilian artist you've never heard of... until now."/>
    <x v="31"/>
    <n v="25"/>
    <x v="9"/>
    <n v="29681.55"/>
    <x v="0"/>
    <s v="US"/>
    <s v="USD"/>
    <n v="1347017083"/>
    <d v="2012-09-07T11:24:43"/>
    <n v="1344857083"/>
    <d v="2012-08-13T11:24:43"/>
    <x v="10"/>
    <x v="5"/>
    <b v="1"/>
    <n v="129"/>
    <b v="1"/>
    <s v="film &amp; video/documentary"/>
    <x v="0"/>
  </r>
  <r>
    <n v="297"/>
    <s v="Who Owns Yoga?"/>
    <s v="Who Owns Yoga? is a feature length documentary film that explores the changing nature of yoga in the modern world."/>
    <x v="22"/>
    <n v="20"/>
    <x v="8"/>
    <n v="20128"/>
    <x v="0"/>
    <s v="US"/>
    <s v="USD"/>
    <n v="1430452740"/>
    <d v="2015-05-01T03:59:00"/>
    <n v="1427390901"/>
    <d v="2015-03-26T17:28:21"/>
    <x v="7"/>
    <x v="0"/>
    <b v="1"/>
    <n v="142"/>
    <b v="1"/>
    <s v="film &amp; video/documentary"/>
    <x v="0"/>
  </r>
  <r>
    <n v="298"/>
    <s v="DisHonesty - A Documentary Feature Film"/>
    <s v="The truth is, we all lie - and by &quot;we,&quot; we mean everyone!"/>
    <x v="103"/>
    <n v="126"/>
    <x v="10"/>
    <n v="137254.84"/>
    <x v="0"/>
    <s v="US"/>
    <s v="USD"/>
    <n v="1399669200"/>
    <d v="2014-05-09T21:00:00"/>
    <n v="1394536048"/>
    <d v="2014-03-11T11:07:28"/>
    <x v="7"/>
    <x v="3"/>
    <b v="1"/>
    <n v="2436"/>
    <b v="1"/>
    <s v="film &amp; video/documentary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0"/>
    <x v="1"/>
    <n v="17895.25"/>
    <x v="0"/>
    <s v="US"/>
    <s v="USD"/>
    <n v="1289975060"/>
    <d v="2010-11-17T06:24:20"/>
    <n v="1287379460"/>
    <d v="2010-10-18T05:24:20"/>
    <x v="9"/>
    <x v="7"/>
    <b v="1"/>
    <n v="244"/>
    <b v="1"/>
    <s v="film &amp; video/documentary"/>
    <x v="0"/>
  </r>
  <r>
    <n v="300"/>
    <s v="The Bus "/>
    <s v="THE BUS is a feature-length documentary film celebrating one of the most iconic and beloved vehicles ever produced, the Volkswagen Bus."/>
    <x v="31"/>
    <n v="25"/>
    <x v="9"/>
    <n v="25430.66"/>
    <x v="0"/>
    <s v="US"/>
    <s v="USD"/>
    <n v="1303686138"/>
    <d v="2011-04-24T23:02:18"/>
    <n v="1301007738"/>
    <d v="2011-03-24T23:02:18"/>
    <x v="7"/>
    <x v="6"/>
    <b v="1"/>
    <n v="298"/>
    <b v="1"/>
    <s v="film &amp; video/documentary"/>
    <x v="0"/>
  </r>
  <r>
    <n v="301"/>
    <s v="WORLD FAIR"/>
    <s v="A film about personal memory, amateur cinematography, and visions of the future at the 1939 New York World's Fair."/>
    <x v="93"/>
    <n v="13"/>
    <x v="1"/>
    <n v="15435.55"/>
    <x v="0"/>
    <s v="US"/>
    <s v="USD"/>
    <n v="1363711335"/>
    <d v="2013-03-19T16:42:15"/>
    <n v="1360258935"/>
    <d v="2013-02-07T17:42:15"/>
    <x v="2"/>
    <x v="4"/>
    <b v="1"/>
    <n v="251"/>
    <b v="1"/>
    <s v="film &amp; video/documentary"/>
    <x v="0"/>
  </r>
  <r>
    <n v="302"/>
    <s v="(UN)CUT"/>
    <s v="(UN)CUT explores circumcisionâ€™s medical, sexual &amp; religious complexities against the backdrop of San Franciscoâ€™s latest ban controversy"/>
    <x v="3"/>
    <n v="10"/>
    <x v="1"/>
    <n v="10046"/>
    <x v="0"/>
    <s v="US"/>
    <s v="USD"/>
    <n v="1330115638"/>
    <d v="2012-02-24T20:33:58"/>
    <n v="1327523638"/>
    <d v="2012-01-25T20:33:58"/>
    <x v="1"/>
    <x v="5"/>
    <b v="1"/>
    <n v="108"/>
    <b v="1"/>
    <s v="film &amp; video/documentary"/>
    <x v="0"/>
  </r>
  <r>
    <n v="303"/>
    <s v="The Forest for the Trees"/>
    <s v="The story of Jadab Payeng, an Indian man who single handedly planted nearly 1400 acres of forest to save his island, Majuli."/>
    <x v="9"/>
    <n v="3"/>
    <x v="4"/>
    <n v="4124"/>
    <x v="0"/>
    <s v="US"/>
    <s v="USD"/>
    <n v="1338601346"/>
    <d v="2012-06-02T01:42:26"/>
    <n v="1336009346"/>
    <d v="2012-05-03T01:42:26"/>
    <x v="5"/>
    <x v="5"/>
    <b v="1"/>
    <n v="82"/>
    <b v="1"/>
    <s v="film &amp; video/documentary"/>
    <x v="0"/>
  </r>
  <r>
    <n v="304"/>
    <s v="Beyond Iconic: Distribution for film on Dennis Stock"/>
    <s v="A portrait of a life fully realized and a look at what it takes to make great photography."/>
    <x v="104"/>
    <n v="3.4"/>
    <x v="4"/>
    <n v="7876"/>
    <x v="0"/>
    <s v="US"/>
    <s v="USD"/>
    <n v="1346464800"/>
    <d v="2012-09-01T02:00:00"/>
    <n v="1343096197"/>
    <d v="2012-07-24T02:16:37"/>
    <x v="3"/>
    <x v="5"/>
    <b v="1"/>
    <n v="74"/>
    <b v="1"/>
    <s v="film &amp; video/documentary"/>
    <x v="0"/>
  </r>
  <r>
    <n v="305"/>
    <s v="My Friend Mott-ly"/>
    <s v="A documentary that I am making about the difficult, but inspiring, life of a late friend of mine."/>
    <x v="51"/>
    <n v="7.5"/>
    <x v="0"/>
    <n v="9775"/>
    <x v="0"/>
    <s v="US"/>
    <s v="USD"/>
    <n v="1331392049"/>
    <d v="2012-03-10T15:07:29"/>
    <n v="1328800049"/>
    <d v="2012-02-09T15:07:29"/>
    <x v="2"/>
    <x v="5"/>
    <b v="1"/>
    <n v="189"/>
    <b v="1"/>
    <s v="film &amp; video/documentary"/>
    <x v="0"/>
  </r>
  <r>
    <n v="306"/>
    <s v="Escape/Artist: The Jason Escape Documentary"/>
    <s v="A feature-length documentary on the life of Boston escape artist Jason Escape."/>
    <x v="28"/>
    <n v="1"/>
    <x v="4"/>
    <n v="2929"/>
    <x v="0"/>
    <s v="US"/>
    <s v="USD"/>
    <n v="1363806333"/>
    <d v="2013-03-20T19:05:33"/>
    <n v="1362081933"/>
    <d v="2013-02-28T20:05:33"/>
    <x v="2"/>
    <x v="4"/>
    <b v="1"/>
    <n v="80"/>
    <b v="1"/>
    <s v="film &amp; video/documentary"/>
    <x v="0"/>
  </r>
  <r>
    <n v="307"/>
    <s v="Grammar Revolution"/>
    <s v="Why is grammar important?"/>
    <x v="29"/>
    <n v="22"/>
    <x v="8"/>
    <n v="24490"/>
    <x v="0"/>
    <s v="US"/>
    <s v="USD"/>
    <n v="1360276801"/>
    <d v="2013-02-07T22:40:01"/>
    <n v="1357684801"/>
    <d v="2013-01-08T22:40:01"/>
    <x v="1"/>
    <x v="4"/>
    <b v="1"/>
    <n v="576"/>
    <b v="1"/>
    <s v="film &amp; video/documentary"/>
    <x v="0"/>
  </r>
  <r>
    <n v="308"/>
    <s v="Before Us - a Feature Length Documentary about Adoption"/>
    <s v="A documentary about discovering my two older sisters who were born on a CA commune in the 60's and placed for adoption."/>
    <x v="14"/>
    <n v="12"/>
    <x v="1"/>
    <n v="12668"/>
    <x v="0"/>
    <s v="US"/>
    <s v="USD"/>
    <n v="1299775210"/>
    <d v="2011-03-10T16:40:10"/>
    <n v="1295887210"/>
    <d v="2011-01-24T16:40:10"/>
    <x v="1"/>
    <x v="6"/>
    <b v="1"/>
    <n v="202"/>
    <b v="1"/>
    <s v="film &amp; video/documentary"/>
    <x v="0"/>
  </r>
  <r>
    <n v="309"/>
    <s v="SOLE SURVIVOR FILM - Finishing Funds"/>
    <s v="A first glimpse into the lives of sole survivors of commercial plane crashes as they struggle to understand their perplexing fate."/>
    <x v="102"/>
    <n v="18"/>
    <x v="6"/>
    <n v="21410"/>
    <x v="0"/>
    <s v="US"/>
    <s v="USD"/>
    <n v="1346695334"/>
    <d v="2012-09-03T18:02:14"/>
    <n v="1344880934"/>
    <d v="2012-08-13T18:02:14"/>
    <x v="10"/>
    <x v="5"/>
    <b v="1"/>
    <n v="238"/>
    <b v="1"/>
    <s v="film &amp; video/documentary"/>
    <x v="0"/>
  </r>
  <r>
    <n v="310"/>
    <s v="Feels Like Coming Home Tour"/>
    <s v="30 day tour to release a compilation CD with 16 original songs about hometowns.  Webisodes and documentary to follow."/>
    <x v="28"/>
    <n v="1"/>
    <x v="4"/>
    <n v="1041.29"/>
    <x v="0"/>
    <s v="US"/>
    <s v="USD"/>
    <n v="1319076000"/>
    <d v="2011-10-20T02:00:00"/>
    <n v="1317788623"/>
    <d v="2011-10-05T04:23:43"/>
    <x v="9"/>
    <x v="6"/>
    <b v="1"/>
    <n v="36"/>
    <b v="1"/>
    <s v="film &amp; video/documentary"/>
    <x v="0"/>
  </r>
  <r>
    <n v="311"/>
    <s v="The Sticking Place Interactive Documentary"/>
    <s v="An imaginative interactive documentary about Leah Callahan, a freestyle wrestler and Olympic hopeful."/>
    <x v="22"/>
    <n v="20"/>
    <x v="8"/>
    <n v="20820.330000000002"/>
    <x v="0"/>
    <s v="US"/>
    <s v="USD"/>
    <n v="1325404740"/>
    <d v="2012-01-01T07:59:00"/>
    <n v="1321852592"/>
    <d v="2011-11-21T05:16:32"/>
    <x v="4"/>
    <x v="6"/>
    <b v="1"/>
    <n v="150"/>
    <b v="1"/>
    <s v="film &amp; video/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"/>
    <x v="0"/>
    <n v="8950"/>
    <x v="0"/>
    <s v="US"/>
    <s v="USD"/>
    <n v="1365973432"/>
    <d v="2013-04-14T21:03:52"/>
    <n v="1363381432"/>
    <d v="2013-03-15T21:03:52"/>
    <x v="7"/>
    <x v="4"/>
    <b v="1"/>
    <n v="146"/>
    <b v="1"/>
    <s v="film &amp; video/documentary"/>
    <x v="0"/>
  </r>
  <r>
    <n v="313"/>
    <s v="DEVIL MAY CARE"/>
    <s v="Most people have heard Bob Dorough's music over the past 50 years without knowing it. Until now. A story for every artist who refuses to give up."/>
    <x v="73"/>
    <n v="17"/>
    <x v="6"/>
    <n v="17805"/>
    <x v="0"/>
    <s v="US"/>
    <s v="USD"/>
    <n v="1281542340"/>
    <d v="2010-08-11T15:59:00"/>
    <n v="1277702894"/>
    <d v="2010-06-28T05:28:14"/>
    <x v="0"/>
    <x v="7"/>
    <b v="1"/>
    <n v="222"/>
    <b v="1"/>
    <s v="film &amp; video/documentary"/>
    <x v="0"/>
  </r>
  <r>
    <n v="314"/>
    <s v="Making Mail: A Documentary"/>
    <s v="A documentary about artists who embrace the antiquated postal service and use it to send beautiful pieces of mail art across the globe."/>
    <x v="28"/>
    <n v="1"/>
    <x v="4"/>
    <n v="3851.5"/>
    <x v="0"/>
    <s v="US"/>
    <s v="USD"/>
    <n v="1362167988"/>
    <d v="2013-03-01T19:59:48"/>
    <n v="1359575988"/>
    <d v="2013-01-30T19:59:48"/>
    <x v="1"/>
    <x v="4"/>
    <b v="1"/>
    <n v="120"/>
    <b v="1"/>
    <s v="film &amp; video/documentary"/>
    <x v="0"/>
  </r>
  <r>
    <n v="315"/>
    <s v="Arias With A Twist: The Docufantasy"/>
    <s v="A documentary that explores  the magical collaboration between performance artist Joey Arias and puppeteer Basil Twist."/>
    <x v="31"/>
    <n v="25"/>
    <x v="9"/>
    <n v="25312"/>
    <x v="0"/>
    <s v="US"/>
    <s v="USD"/>
    <n v="1345660334"/>
    <d v="2012-08-22T18:32:14"/>
    <n v="1343068334"/>
    <d v="2012-07-23T18:32:14"/>
    <x v="3"/>
    <x v="5"/>
    <b v="1"/>
    <n v="126"/>
    <b v="1"/>
    <s v="film &amp; video/documentary"/>
    <x v="0"/>
  </r>
  <r>
    <n v="316"/>
    <s v="THE SECRET TRIAL 5 - GRASSROOTS CROSS-CANADA TOUR"/>
    <s v="Award winning documentary The Secret Trial 5 needs your help for a Cross-Canada Tour!"/>
    <x v="36"/>
    <n v="15"/>
    <x v="6"/>
    <n v="17066"/>
    <x v="0"/>
    <s v="CA"/>
    <s v="CAD"/>
    <n v="1418273940"/>
    <d v="2014-12-11T04:59:00"/>
    <n v="1415398197"/>
    <d v="2014-11-07T22:09:57"/>
    <x v="4"/>
    <x v="3"/>
    <b v="1"/>
    <n v="158"/>
    <b v="1"/>
    <s v="film &amp; video/documentary"/>
    <x v="0"/>
  </r>
  <r>
    <n v="317"/>
    <s v="Good Men, Bad Men, and a Few Rowdy Ladies"/>
    <s v="The story of a cowboy town with a prison problem, and the colorful characters who call it home."/>
    <x v="11"/>
    <n v="30"/>
    <x v="5"/>
    <n v="30241"/>
    <x v="0"/>
    <s v="US"/>
    <s v="USD"/>
    <n v="1386778483"/>
    <d v="2013-12-11T16:14:43"/>
    <n v="1384186483"/>
    <d v="2013-11-11T16:14:43"/>
    <x v="4"/>
    <x v="4"/>
    <b v="1"/>
    <n v="316"/>
    <b v="1"/>
    <s v="film &amp; video/documentary"/>
    <x v="0"/>
  </r>
  <r>
    <n v="318"/>
    <s v="Friend Request: Accepted"/>
    <s v="Photographer, Ty Morin, pays a visit to every single one of his Facebook friends to take their portrait...all 788 of them."/>
    <x v="10"/>
    <n v="5"/>
    <x v="0"/>
    <n v="14166"/>
    <x v="0"/>
    <s v="US"/>
    <s v="USD"/>
    <n v="1364342151"/>
    <d v="2013-03-26T23:55:51"/>
    <n v="1361753751"/>
    <d v="2013-02-25T00:55:51"/>
    <x v="2"/>
    <x v="4"/>
    <b v="1"/>
    <n v="284"/>
    <b v="1"/>
    <s v="film &amp; video/documentary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"/>
    <x v="0"/>
    <n v="5634"/>
    <x v="0"/>
    <s v="US"/>
    <s v="USD"/>
    <n v="1265097540"/>
    <d v="2010-02-02T07:59:00"/>
    <n v="1257538029"/>
    <d v="2009-11-06T20:07:09"/>
    <x v="4"/>
    <x v="8"/>
    <b v="1"/>
    <n v="51"/>
    <b v="1"/>
    <s v="film &amp; video/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0"/>
    <x v="8"/>
    <n v="21316"/>
    <x v="0"/>
    <s v="GB"/>
    <s v="GBP"/>
    <n v="1450825200"/>
    <d v="2015-12-22T23:00:00"/>
    <n v="1448284433"/>
    <d v="2015-11-23T13:13:53"/>
    <x v="4"/>
    <x v="0"/>
    <b v="1"/>
    <n v="158"/>
    <b v="1"/>
    <s v="film &amp; video/documentary"/>
    <x v="0"/>
  </r>
  <r>
    <n v="321"/>
    <s v="An Impossible Project"/>
    <s v="The more digital the world, the more analog our dreams._x000a_A feature documentary shot on 35mm film."/>
    <x v="19"/>
    <n v="35"/>
    <x v="7"/>
    <n v="35932"/>
    <x v="0"/>
    <s v="DE"/>
    <s v="EUR"/>
    <n v="1478605386"/>
    <d v="2016-11-08T11:43:06"/>
    <n v="1475577786"/>
    <d v="2016-10-04T10:43:06"/>
    <x v="9"/>
    <x v="2"/>
    <b v="1"/>
    <n v="337"/>
    <b v="1"/>
    <s v="film &amp; video/documentary"/>
    <x v="0"/>
  </r>
  <r>
    <n v="322"/>
    <s v="Last of the Big Tuskers"/>
    <s v="A documentary film about the largest elephants on earth and what is being done to ensure their survival."/>
    <x v="31"/>
    <n v="25"/>
    <x v="9"/>
    <n v="26978"/>
    <x v="0"/>
    <s v="US"/>
    <s v="USD"/>
    <n v="1463146848"/>
    <d v="2016-05-13T13:40:48"/>
    <n v="1460554848"/>
    <d v="2016-04-13T13:40:48"/>
    <x v="6"/>
    <x v="2"/>
    <b v="1"/>
    <n v="186"/>
    <b v="1"/>
    <s v="film &amp; video/documentary"/>
    <x v="0"/>
  </r>
  <r>
    <n v="323"/>
    <s v="White Ravens: A feature-length documentary film"/>
    <s v="A documentary focusing on the Haida Nation's resurgence in the wake of colonization and Canada's Indian Residential Schools."/>
    <x v="105"/>
    <n v="5.4"/>
    <x v="0"/>
    <n v="6646"/>
    <x v="0"/>
    <s v="US"/>
    <s v="USD"/>
    <n v="1482307140"/>
    <d v="2016-12-21T07:59:00"/>
    <n v="1479886966"/>
    <d v="2016-11-23T07:42:46"/>
    <x v="4"/>
    <x v="2"/>
    <b v="1"/>
    <n v="58"/>
    <b v="1"/>
    <s v="film &amp; video/documentary"/>
    <x v="0"/>
  </r>
  <r>
    <n v="324"/>
    <s v="KEEP MOVING FORWARD - Documentary Film"/>
    <s v="A documentary about a Vietnam veteran who finds peace from his PTSD through Disney, rather than medication."/>
    <x v="0"/>
    <n v="8.5"/>
    <x v="0"/>
    <n v="8636"/>
    <x v="0"/>
    <s v="US"/>
    <s v="USD"/>
    <n v="1438441308"/>
    <d v="2015-08-01T15:01:48"/>
    <n v="1435590108"/>
    <d v="2015-06-29T15:01:48"/>
    <x v="0"/>
    <x v="0"/>
    <b v="1"/>
    <n v="82"/>
    <b v="1"/>
    <s v="film &amp; video/documentary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0"/>
    <x v="10"/>
    <n v="52198"/>
    <x v="0"/>
    <s v="US"/>
    <s v="USD"/>
    <n v="1482208233"/>
    <d v="2016-12-20T04:30:33"/>
    <n v="1479184233"/>
    <d v="2016-11-15T04:30:33"/>
    <x v="4"/>
    <x v="2"/>
    <b v="1"/>
    <n v="736"/>
    <b v="1"/>
    <s v="film &amp; video/documentary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50"/>
    <x v="10"/>
    <n v="169394.6"/>
    <x v="0"/>
    <s v="US"/>
    <s v="USD"/>
    <n v="1489532220"/>
    <d v="2017-03-14T22:57:00"/>
    <n v="1486625606"/>
    <d v="2017-02-09T07:33:26"/>
    <x v="2"/>
    <x v="1"/>
    <b v="1"/>
    <n v="1151"/>
    <b v="1"/>
    <s v="film &amp; video/documentary"/>
    <x v="0"/>
  </r>
  <r>
    <n v="327"/>
    <s v="Finding Beauty In the Rubble"/>
    <s v="A short film documenting the inspirational life of Mrs. Fukuoka, a tsunami survivor helping to bring hope back to her community."/>
    <x v="23"/>
    <n v="4"/>
    <x v="4"/>
    <n v="5456"/>
    <x v="0"/>
    <s v="US"/>
    <s v="USD"/>
    <n v="1427011200"/>
    <d v="2015-03-22T08:00:00"/>
    <n v="1424669929"/>
    <d v="2015-02-23T05:38:49"/>
    <x v="2"/>
    <x v="0"/>
    <b v="1"/>
    <n v="34"/>
    <b v="1"/>
    <s v="film &amp; video/documentary"/>
    <x v="0"/>
  </r>
  <r>
    <n v="328"/>
    <s v="Edgar Allan Poe: Buried Alive"/>
    <s v="A documentary that tells the real story of the misunderstood author, and explores the iconic status he still commands today."/>
    <x v="96"/>
    <n v="75"/>
    <x v="10"/>
    <n v="77710.8"/>
    <x v="0"/>
    <s v="US"/>
    <s v="USD"/>
    <n v="1446350400"/>
    <d v="2015-11-01T04:00:00"/>
    <n v="1443739388"/>
    <d v="2015-10-01T22:43:08"/>
    <x v="9"/>
    <x v="0"/>
    <b v="1"/>
    <n v="498"/>
    <b v="1"/>
    <s v="film &amp; video/documentary"/>
    <x v="0"/>
  </r>
  <r>
    <n v="329"/>
    <s v="Struggle &amp; Hope - Documentary Film Music Soundtrack"/>
    <s v="Our documentary about Oklahoma's all-black towns needs a soundtrack that is authentic. Help us make it happen."/>
    <x v="3"/>
    <n v="10"/>
    <x v="1"/>
    <n v="10550"/>
    <x v="0"/>
    <s v="US"/>
    <s v="USD"/>
    <n v="1446868800"/>
    <d v="2015-11-07T04:00:00"/>
    <n v="1444821127"/>
    <d v="2015-10-14T11:12:07"/>
    <x v="9"/>
    <x v="0"/>
    <b v="1"/>
    <n v="167"/>
    <b v="1"/>
    <s v="film &amp; video/documentary"/>
    <x v="0"/>
  </r>
  <r>
    <n v="330"/>
    <s v="The Power of Place"/>
    <s v="A film project that will compel decision makers to conserve iconic NH landscapes at risk due to an electricity transmission project."/>
    <x v="19"/>
    <n v="35"/>
    <x v="7"/>
    <n v="35640"/>
    <x v="0"/>
    <s v="US"/>
    <s v="USD"/>
    <n v="1368763140"/>
    <d v="2013-05-17T03:59:00"/>
    <n v="1366028563"/>
    <d v="2013-04-15T12:22:43"/>
    <x v="6"/>
    <x v="4"/>
    <b v="1"/>
    <n v="340"/>
    <b v="1"/>
    <s v="film &amp; video/documentary"/>
    <x v="0"/>
  </r>
  <r>
    <n v="331"/>
    <s v="Living On Soul: The Family Daptone"/>
    <s v="A hybrid music documentary/concert film featuring Sharon Jones, Charles Bradley and the rest of the Daptone Records family."/>
    <x v="79"/>
    <n v="40"/>
    <x v="3"/>
    <n v="42642"/>
    <x v="0"/>
    <s v="US"/>
    <s v="USD"/>
    <n v="1466171834"/>
    <d v="2016-06-17T13:57:14"/>
    <n v="1463493434"/>
    <d v="2016-05-17T13:57:14"/>
    <x v="5"/>
    <x v="2"/>
    <b v="1"/>
    <n v="438"/>
    <b v="1"/>
    <s v="film &amp; video/documentary"/>
    <x v="0"/>
  </r>
  <r>
    <n v="332"/>
    <s v="Changing of the Gods"/>
    <s v="A groundbreaking new film by Kenny Ausubel &amp; Louie Schwartzberg, featuring John Cleese, based on the work of Richard Tarnas."/>
    <x v="57"/>
    <n v="100"/>
    <x v="10"/>
    <n v="113015"/>
    <x v="0"/>
    <s v="US"/>
    <s v="USD"/>
    <n v="1446019200"/>
    <d v="2015-10-28T08:00:00"/>
    <n v="1442420377"/>
    <d v="2015-09-16T16:19:37"/>
    <x v="8"/>
    <x v="0"/>
    <b v="1"/>
    <n v="555"/>
    <b v="1"/>
    <s v="film &amp; video/documentary"/>
    <x v="0"/>
  </r>
  <r>
    <n v="333"/>
    <s v="CUBAN FOOD STORIES - A Feature Documentary"/>
    <s v="Enter a unique world of flavors, passion, resourcefulness and breathtaking locations. Join us on this unprecedented journey!"/>
    <x v="79"/>
    <n v="40"/>
    <x v="3"/>
    <n v="50091"/>
    <x v="0"/>
    <s v="US"/>
    <s v="USD"/>
    <n v="1460038591"/>
    <d v="2016-04-07T14:16:31"/>
    <n v="1457450191"/>
    <d v="2016-03-08T15:16:31"/>
    <x v="7"/>
    <x v="2"/>
    <b v="1"/>
    <n v="266"/>
    <b v="1"/>
    <s v="film &amp; video/documentary"/>
    <x v="0"/>
  </r>
  <r>
    <n v="334"/>
    <s v="The Little Girl with the Big Voice"/>
    <s v="An unapologetic portrait of the iconic, pioneering entertainer Mary Small whose voice comforted millions through the Depression &amp; WWII"/>
    <x v="3"/>
    <n v="10"/>
    <x v="1"/>
    <n v="10119"/>
    <x v="0"/>
    <s v="US"/>
    <s v="USD"/>
    <n v="1431716400"/>
    <d v="2015-05-15T19:00:00"/>
    <n v="1428423757"/>
    <d v="2015-04-07T16:22:37"/>
    <x v="6"/>
    <x v="0"/>
    <b v="1"/>
    <n v="69"/>
    <b v="1"/>
    <s v="film &amp; video/documentary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.5"/>
    <x v="0"/>
    <n v="8735"/>
    <x v="0"/>
    <s v="US"/>
    <s v="USD"/>
    <n v="1431122400"/>
    <d v="2015-05-08T22:00:00"/>
    <n v="1428428515"/>
    <d v="2015-04-07T17:41:55"/>
    <x v="6"/>
    <x v="0"/>
    <b v="1"/>
    <n v="80"/>
    <b v="1"/>
    <s v="film &amp; video/documentary"/>
    <x v="0"/>
  </r>
  <r>
    <n v="336"/>
    <s v="Celluloid Wizards in the Video Wasteland"/>
    <s v="An epic documentary about the dramatic rise and fall of Empire Pictures, the most ambitious B-movie studio of the 1980â€™s."/>
    <x v="31"/>
    <n v="25"/>
    <x v="9"/>
    <n v="29209.78"/>
    <x v="0"/>
    <s v="US"/>
    <s v="USD"/>
    <n v="1447427918"/>
    <d v="2015-11-13T15:18:38"/>
    <n v="1444832318"/>
    <d v="2015-10-14T14:18:38"/>
    <x v="9"/>
    <x v="0"/>
    <b v="1"/>
    <n v="493"/>
    <b v="1"/>
    <s v="film &amp; video/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"/>
    <x v="4"/>
    <n v="3035.05"/>
    <x v="0"/>
    <s v="US"/>
    <s v="USD"/>
    <n v="1426298708"/>
    <d v="2015-03-14T02:05:08"/>
    <n v="1423710308"/>
    <d v="2015-02-12T03:05:08"/>
    <x v="2"/>
    <x v="0"/>
    <b v="1"/>
    <n v="31"/>
    <b v="1"/>
    <s v="film &amp; video/documentary"/>
    <x v="0"/>
  </r>
  <r>
    <n v="338"/>
    <s v="Queer Genius"/>
    <s v="&quot;Queer Genius&quot; explores the lives of four visionary queer artists: Eileen Myles, Barbara Hammer, Jibz Cameron and Shannon Funchess"/>
    <x v="36"/>
    <n v="15"/>
    <x v="6"/>
    <n v="16520.04"/>
    <x v="0"/>
    <s v="US"/>
    <s v="USD"/>
    <n v="1472864400"/>
    <d v="2016-09-03T01:00:00"/>
    <n v="1468001290"/>
    <d v="2016-07-08T18:08:10"/>
    <x v="3"/>
    <x v="2"/>
    <b v="1"/>
    <n v="236"/>
    <b v="1"/>
    <s v="film &amp; video/documentary"/>
    <x v="0"/>
  </r>
  <r>
    <n v="339"/>
    <s v="A Man, A Plan, A Palindrome (Feature)"/>
    <s v="A documentary film following the world's greatest palindromists leading up to the 2017 World Palindrome Championship."/>
    <x v="12"/>
    <n v="6"/>
    <x v="0"/>
    <n v="6485"/>
    <x v="0"/>
    <s v="US"/>
    <s v="USD"/>
    <n v="1430331268"/>
    <d v="2015-04-29T18:14:28"/>
    <n v="1427739268"/>
    <d v="2015-03-30T18:14:28"/>
    <x v="7"/>
    <x v="0"/>
    <b v="1"/>
    <n v="89"/>
    <b v="1"/>
    <s v="film &amp; video/documentary"/>
    <x v="0"/>
  </r>
  <r>
    <n v="340"/>
    <s v="Somaliland: The Abaarso Story"/>
    <s v="Feature-length documentary about five Somali Muslim students pursuing dreams of education in America"/>
    <x v="19"/>
    <n v="35"/>
    <x v="7"/>
    <n v="43758"/>
    <x v="0"/>
    <s v="US"/>
    <s v="USD"/>
    <n v="1489006800"/>
    <d v="2017-03-08T21:00:00"/>
    <n v="1486397007"/>
    <d v="2017-02-06T16:03:27"/>
    <x v="2"/>
    <x v="1"/>
    <b v="1"/>
    <n v="299"/>
    <b v="1"/>
    <s v="film &amp; video/documentary"/>
    <x v="0"/>
  </r>
  <r>
    <n v="341"/>
    <s v="Video of Connections: A Mural"/>
    <s v="Documentary: Creation of large-scale outdoor mural by young artists. Time lapse. From blank concrete wall to colorful, visual story."/>
    <x v="8"/>
    <n v="3.5"/>
    <x v="4"/>
    <n v="3735"/>
    <x v="0"/>
    <s v="US"/>
    <s v="USD"/>
    <n v="1412135940"/>
    <d v="2014-10-01T03:59:00"/>
    <n v="1410555998"/>
    <d v="2014-09-12T21:06:38"/>
    <x v="8"/>
    <x v="3"/>
    <b v="1"/>
    <n v="55"/>
    <b v="1"/>
    <s v="film &amp; video/documentary"/>
    <x v="0"/>
  </r>
  <r>
    <n v="342"/>
    <s v="BREAKING A MONSTER a film about the band Unlocking The Truth"/>
    <s v="BREAKING A MONSTER needs your help to play in THEATERS!"/>
    <x v="56"/>
    <n v="55"/>
    <x v="10"/>
    <n v="55201.52"/>
    <x v="0"/>
    <s v="US"/>
    <s v="USD"/>
    <n v="1461955465"/>
    <d v="2016-04-29T18:44:25"/>
    <n v="1459363465"/>
    <d v="2016-03-30T18:44:25"/>
    <x v="7"/>
    <x v="2"/>
    <b v="1"/>
    <n v="325"/>
    <b v="1"/>
    <s v="film &amp; video/documentary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"/>
    <x v="5"/>
    <n v="30608.59"/>
    <x v="0"/>
    <s v="US"/>
    <s v="USD"/>
    <n v="1415934000"/>
    <d v="2014-11-14T03:00:00"/>
    <n v="1413308545"/>
    <d v="2014-10-14T17:42:25"/>
    <x v="9"/>
    <x v="3"/>
    <b v="1"/>
    <n v="524"/>
    <b v="1"/>
    <s v="film &amp; video/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3.5"/>
    <x v="5"/>
    <n v="34198"/>
    <x v="0"/>
    <s v="US"/>
    <s v="USD"/>
    <n v="1433125200"/>
    <d v="2015-06-01T02:20:00"/>
    <n v="1429312694"/>
    <d v="2015-04-17T23:18:14"/>
    <x v="6"/>
    <x v="0"/>
    <b v="1"/>
    <n v="285"/>
    <b v="1"/>
    <s v="film &amp; video/documentary"/>
    <x v="0"/>
  </r>
  <r>
    <n v="345"/>
    <s v="Red Wolf Revival: An Uncertain Tomorrow"/>
    <s v="With the fate of the red wolves at stake, we explore if they can still survive in their last wild home in North Carolina."/>
    <x v="107"/>
    <n v="14.5"/>
    <x v="1"/>
    <n v="17875"/>
    <x v="0"/>
    <s v="US"/>
    <s v="USD"/>
    <n v="1432161590"/>
    <d v="2015-05-20T22:39:50"/>
    <n v="1429569590"/>
    <d v="2015-04-20T22:39:50"/>
    <x v="6"/>
    <x v="0"/>
    <b v="1"/>
    <n v="179"/>
    <b v="1"/>
    <s v="film &amp; video/documentary"/>
    <x v="0"/>
  </r>
  <r>
    <n v="346"/>
    <s v="THE ABILITY EXCHANGE - a documentary"/>
    <s v="Engineering students and adults with cerebral palsy learn to communicate, connect and cultivate their abilities by making movies."/>
    <x v="3"/>
    <n v="10"/>
    <x v="1"/>
    <n v="17028.88"/>
    <x v="0"/>
    <s v="US"/>
    <s v="USD"/>
    <n v="1444824021"/>
    <d v="2015-10-14T12:00:21"/>
    <n v="1442232021"/>
    <d v="2015-09-14T12:00:21"/>
    <x v="8"/>
    <x v="0"/>
    <b v="1"/>
    <n v="188"/>
    <b v="1"/>
    <s v="film &amp; video/documentary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0"/>
    <x v="3"/>
    <n v="44636.2"/>
    <x v="0"/>
    <s v="US"/>
    <s v="USD"/>
    <n v="1447505609"/>
    <d v="2015-11-14T12:53:29"/>
    <n v="1444910009"/>
    <d v="2015-10-15T11:53:29"/>
    <x v="9"/>
    <x v="0"/>
    <b v="1"/>
    <n v="379"/>
    <b v="1"/>
    <s v="film &amp; video/documentary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"/>
    <x v="1"/>
    <n v="10300"/>
    <x v="0"/>
    <s v="US"/>
    <s v="USD"/>
    <n v="1440165916"/>
    <d v="2015-08-21T14:05:16"/>
    <n v="1437573916"/>
    <d v="2015-07-22T14:05:16"/>
    <x v="3"/>
    <x v="0"/>
    <b v="1"/>
    <n v="119"/>
    <b v="1"/>
    <s v="film &amp; video/documentary"/>
    <x v="0"/>
  </r>
  <r>
    <n v="349"/>
    <s v="Strangers To Peace: A Documentary"/>
    <s v="After 52 years of war, FARC guerrilla soldiers rejoin Colombian society to forge new lives of peace."/>
    <x v="108"/>
    <n v="11.26"/>
    <x v="1"/>
    <n v="12007.18"/>
    <x v="0"/>
    <s v="US"/>
    <s v="USD"/>
    <n v="1487937508"/>
    <d v="2017-02-24T11:58:28"/>
    <n v="1485345508"/>
    <d v="2017-01-25T11:58:28"/>
    <x v="1"/>
    <x v="1"/>
    <b v="1"/>
    <n v="167"/>
    <b v="1"/>
    <s v="film &amp; video/documentary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5"/>
    <x v="9"/>
    <n v="28690"/>
    <x v="0"/>
    <s v="US"/>
    <s v="USD"/>
    <n v="1473566340"/>
    <d v="2016-09-11T03:59:00"/>
    <n v="1470274509"/>
    <d v="2016-08-04T01:35:09"/>
    <x v="10"/>
    <x v="2"/>
    <b v="1"/>
    <n v="221"/>
    <b v="1"/>
    <s v="film &amp; video/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34"/>
    <x v="5"/>
    <n v="43296"/>
    <x v="0"/>
    <s v="ES"/>
    <s v="EUR"/>
    <n v="1460066954"/>
    <d v="2016-04-07T22:09:14"/>
    <n v="1456614554"/>
    <d v="2016-02-27T23:09:14"/>
    <x v="2"/>
    <x v="2"/>
    <b v="1"/>
    <n v="964"/>
    <b v="1"/>
    <s v="film &amp; video/documentary"/>
    <x v="0"/>
  </r>
  <r>
    <n v="352"/>
    <s v="Art Therapy: The Movie - The Final Push"/>
    <s v="An epic journey around the world, exploring the power of the human spirit and how art can be used to inspire a lifetime."/>
    <x v="3"/>
    <n v="10"/>
    <x v="1"/>
    <n v="11656"/>
    <x v="0"/>
    <s v="US"/>
    <s v="USD"/>
    <n v="1412740868"/>
    <d v="2014-10-08T04:01:08"/>
    <n v="1410148868"/>
    <d v="2014-09-08T04:01:08"/>
    <x v="8"/>
    <x v="3"/>
    <b v="1"/>
    <n v="286"/>
    <b v="1"/>
    <s v="film &amp; video/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58.424999999999997"/>
    <x v="10"/>
    <n v="63460.18"/>
    <x v="0"/>
    <s v="US"/>
    <s v="USD"/>
    <n v="1447963219"/>
    <d v="2015-11-19T20:00:19"/>
    <n v="1445367619"/>
    <d v="2015-10-20T19:00:19"/>
    <x v="9"/>
    <x v="0"/>
    <b v="1"/>
    <n v="613"/>
    <b v="1"/>
    <s v="film &amp; video/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.5"/>
    <x v="4"/>
    <n v="3638"/>
    <x v="0"/>
    <s v="US"/>
    <s v="USD"/>
    <n v="1460141521"/>
    <d v="2016-04-08T18:52:01"/>
    <n v="1457553121"/>
    <d v="2016-03-09T19:52:01"/>
    <x v="7"/>
    <x v="2"/>
    <b v="1"/>
    <n v="29"/>
    <b v="1"/>
    <s v="film &amp; video/documentary"/>
    <x v="0"/>
  </r>
  <r>
    <n v="355"/>
    <s v="REZA ABDOH -Theatre Visionary"/>
    <s v="A documentary film about the late REZA ABDOH and his performance company DAR A LUZ."/>
    <x v="19"/>
    <n v="35"/>
    <x v="7"/>
    <n v="40690"/>
    <x v="0"/>
    <s v="US"/>
    <s v="USD"/>
    <n v="1417420994"/>
    <d v="2014-12-01T08:03:14"/>
    <n v="1414738994"/>
    <d v="2014-10-31T07:03:14"/>
    <x v="9"/>
    <x v="3"/>
    <b v="1"/>
    <n v="165"/>
    <b v="1"/>
    <s v="film &amp; video/documentary"/>
    <x v="0"/>
  </r>
  <r>
    <n v="356"/>
    <s v="43 and 80"/>
    <s v="A documentary about halibut conservation and how it impacts communities of Southeast Alaska."/>
    <x v="51"/>
    <n v="7.5"/>
    <x v="0"/>
    <n v="7701.93"/>
    <x v="0"/>
    <s v="US"/>
    <s v="USD"/>
    <n v="1458152193"/>
    <d v="2016-03-16T18:16:33"/>
    <n v="1455563793"/>
    <d v="2016-02-15T19:16:33"/>
    <x v="2"/>
    <x v="2"/>
    <b v="1"/>
    <n v="97"/>
    <b v="1"/>
    <s v="film &amp; video/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15"/>
    <x v="6"/>
    <n v="26100"/>
    <x v="0"/>
    <s v="US"/>
    <s v="USD"/>
    <n v="1429852797"/>
    <d v="2015-04-24T05:19:57"/>
    <n v="1426396797"/>
    <d v="2015-03-15T05:19:57"/>
    <x v="7"/>
    <x v="0"/>
    <b v="1"/>
    <n v="303"/>
    <b v="1"/>
    <s v="film &amp; video/documentary"/>
    <x v="0"/>
  </r>
  <r>
    <n v="358"/>
    <s v="Nobody Knows Anything (except William Goldman)"/>
    <s v="Screenwriter. Novelist. Playwright. The inside story of famed writer William Goldman. As only he can tell it."/>
    <x v="63"/>
    <n v="50"/>
    <x v="10"/>
    <n v="51544"/>
    <x v="0"/>
    <s v="US"/>
    <s v="USD"/>
    <n v="1466002800"/>
    <d v="2016-06-15T15:00:00"/>
    <n v="1463517521"/>
    <d v="2016-05-17T20:38:41"/>
    <x v="5"/>
    <x v="2"/>
    <b v="1"/>
    <n v="267"/>
    <b v="1"/>
    <s v="film &amp; video/documentary"/>
    <x v="0"/>
  </r>
  <r>
    <n v="359"/>
    <s v="Us, Naked: Trixie &amp; Monkey â€” World Premiere"/>
    <s v="Circus burlesque innovators, Trixie and Monkey seek to balance love and life while pursuing new creative heights."/>
    <x v="111"/>
    <n v="24.2"/>
    <x v="8"/>
    <n v="25375"/>
    <x v="0"/>
    <s v="US"/>
    <s v="USD"/>
    <n v="1415941920"/>
    <d v="2014-11-14T05:12:00"/>
    <n v="1414028490"/>
    <d v="2014-10-23T01:41:30"/>
    <x v="9"/>
    <x v="3"/>
    <b v="1"/>
    <n v="302"/>
    <b v="1"/>
    <s v="film &amp; video/documentary"/>
    <x v="0"/>
  </r>
  <r>
    <n v="360"/>
    <s v="Faith: A Documentary"/>
    <s v="A brave woman takes her wife and son from New York to visit her hometown in Kenya, where she was persecuted for being a lesbian."/>
    <x v="14"/>
    <n v="12"/>
    <x v="1"/>
    <n v="12165"/>
    <x v="0"/>
    <s v="US"/>
    <s v="USD"/>
    <n v="1437621060"/>
    <d v="2015-07-23T03:11:00"/>
    <n v="1433799180"/>
    <d v="2015-06-08T21:33:00"/>
    <x v="0"/>
    <x v="0"/>
    <b v="0"/>
    <n v="87"/>
    <b v="1"/>
    <s v="film &amp; video/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5"/>
    <x v="7"/>
    <n v="38876.949999999997"/>
    <x v="0"/>
    <s v="US"/>
    <s v="USD"/>
    <n v="1416704506"/>
    <d v="2014-11-23T01:01:46"/>
    <n v="1414108906"/>
    <d v="2014-10-24T00:01:46"/>
    <x v="9"/>
    <x v="3"/>
    <b v="0"/>
    <n v="354"/>
    <b v="1"/>
    <s v="film &amp; video/documentary"/>
    <x v="0"/>
  </r>
  <r>
    <n v="362"/>
    <s v="THE RIDGE: TEN FOR THIRTY"/>
    <s v="A SHORT FILM celebrating ONE RACE: the Bridger Ridge Run. TEN RUNNERS: the movie-stars. THIRTY YEARS: running wild in the mountains."/>
    <x v="112"/>
    <n v="9.6649999999999991"/>
    <x v="0"/>
    <n v="12000"/>
    <x v="0"/>
    <s v="US"/>
    <s v="USD"/>
    <n v="1407456000"/>
    <d v="2014-08-08T00:00:00"/>
    <n v="1405573391"/>
    <d v="2014-07-17T05:03:11"/>
    <x v="3"/>
    <x v="3"/>
    <b v="0"/>
    <n v="86"/>
    <b v="1"/>
    <s v="film &amp; video/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8.9250000000000007"/>
    <x v="0"/>
    <n v="9044"/>
    <x v="0"/>
    <s v="US"/>
    <s v="USD"/>
    <n v="1272828120"/>
    <d v="2010-05-02T19:22:00"/>
    <n v="1268934736"/>
    <d v="2010-03-18T17:52:16"/>
    <x v="7"/>
    <x v="7"/>
    <b v="0"/>
    <n v="26"/>
    <b v="1"/>
    <s v="film &amp; video/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"/>
    <x v="0"/>
    <n v="7711.3"/>
    <x v="0"/>
    <s v="US"/>
    <s v="USD"/>
    <n v="1403323140"/>
    <d v="2014-06-21T03:59:00"/>
    <n v="1400704672"/>
    <d v="2014-05-21T20:37:52"/>
    <x v="5"/>
    <x v="3"/>
    <b v="0"/>
    <n v="113"/>
    <b v="1"/>
    <s v="film &amp; video/documentary"/>
    <x v="0"/>
  </r>
  <r>
    <n v="365"/>
    <s v="A QUEER COUNTRY"/>
    <s v="Please help us finish this documentary about how Tel Aviv in Israel became a gay friendly liberal hub in a religious state"/>
    <x v="36"/>
    <n v="15"/>
    <x v="6"/>
    <n v="15596"/>
    <x v="0"/>
    <s v="GB"/>
    <s v="GBP"/>
    <n v="1393597999"/>
    <d v="2014-02-28T14:33:19"/>
    <n v="1391005999"/>
    <d v="2014-01-29T14:33:19"/>
    <x v="1"/>
    <x v="3"/>
    <b v="0"/>
    <n v="65"/>
    <b v="1"/>
    <s v="film &amp; video/documentary"/>
    <x v="0"/>
  </r>
  <r>
    <n v="366"/>
    <s v="A BUSHMAN ODYSSEY"/>
    <s v="One Bushman familyâ€™s struggle to survive genocide, dispossession and post-apartheid freedom in South Africa."/>
    <x v="114"/>
    <n v="38"/>
    <x v="7"/>
    <n v="38500"/>
    <x v="0"/>
    <s v="US"/>
    <s v="USD"/>
    <n v="1337540518"/>
    <d v="2012-05-20T19:01:58"/>
    <n v="1334948518"/>
    <d v="2012-04-20T19:01:58"/>
    <x v="6"/>
    <x v="5"/>
    <b v="0"/>
    <n v="134"/>
    <b v="1"/>
    <s v="film &amp; video/documentary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"/>
    <x v="1"/>
    <n v="10335.01"/>
    <x v="0"/>
    <s v="US"/>
    <s v="USD"/>
    <n v="1367384340"/>
    <d v="2013-05-01T04:59:00"/>
    <n v="1363960278"/>
    <d v="2013-03-22T13:51:18"/>
    <x v="7"/>
    <x v="4"/>
    <b v="0"/>
    <n v="119"/>
    <b v="1"/>
    <s v="film &amp; video/documentary"/>
    <x v="0"/>
  </r>
  <r>
    <n v="368"/>
    <s v="Swimming with Byron: A Documentary Film"/>
    <s v="Were the Romantics the first backpackers? This film follows them and explores the huge part geography played in their lives and works."/>
    <x v="78"/>
    <n v="12.5"/>
    <x v="1"/>
    <n v="13014"/>
    <x v="0"/>
    <s v="US"/>
    <s v="USD"/>
    <n v="1426426322"/>
    <d v="2015-03-15T13:32:02"/>
    <n v="1423405922"/>
    <d v="2015-02-08T14:32:02"/>
    <x v="2"/>
    <x v="0"/>
    <b v="0"/>
    <n v="159"/>
    <b v="1"/>
    <s v="film &amp; video/documentary"/>
    <x v="0"/>
  </r>
  <r>
    <n v="369"/>
    <s v="Alpine Zone"/>
    <s v="A documentary of one woman's attempt at solo hiking 2,000 miles, in an effort to understand herself and societal expectations."/>
    <x v="115"/>
    <n v="6.5"/>
    <x v="0"/>
    <n v="7160.12"/>
    <x v="0"/>
    <s v="US"/>
    <s v="USD"/>
    <n v="1326633269"/>
    <d v="2012-01-15T13:14:29"/>
    <n v="1324041269"/>
    <d v="2011-12-16T13:14:29"/>
    <x v="11"/>
    <x v="6"/>
    <b v="0"/>
    <n v="167"/>
    <b v="1"/>
    <s v="film &amp; video/documentary"/>
    <x v="0"/>
  </r>
  <r>
    <n v="370"/>
    <s v="Hola Mohalla: Festival of Soldier Saints"/>
    <s v="An exploration of what Sikhism is, through the journey of eight pilgrims at Hola Mohalla, a religious festival in Anandpur Sahib, India"/>
    <x v="31"/>
    <n v="25"/>
    <x v="9"/>
    <n v="30505"/>
    <x v="0"/>
    <s v="US"/>
    <s v="USD"/>
    <n v="1483729500"/>
    <d v="2017-01-06T19:05:00"/>
    <n v="1481137500"/>
    <d v="2016-12-07T19:05:00"/>
    <x v="11"/>
    <x v="2"/>
    <b v="0"/>
    <n v="43"/>
    <b v="1"/>
    <s v="film &amp; video/documentary"/>
    <x v="0"/>
  </r>
  <r>
    <n v="371"/>
    <s v="Unbranded"/>
    <s v="3,000 Miles. 18 Wild Horses. 6 Months. 5 States. 4 men. A documentary about Conservation, Exploration, and Wild Mustangs."/>
    <x v="60"/>
    <n v="150"/>
    <x v="10"/>
    <n v="171253"/>
    <x v="0"/>
    <s v="US"/>
    <s v="USD"/>
    <n v="1359743139"/>
    <d v="2013-02-01T18:25:39"/>
    <n v="1355855139"/>
    <d v="2012-12-18T18:25:39"/>
    <x v="11"/>
    <x v="5"/>
    <b v="0"/>
    <n v="1062"/>
    <b v="1"/>
    <s v="film &amp; video/documentary"/>
    <x v="0"/>
  </r>
  <r>
    <n v="372"/>
    <s v="Wild Equus"/>
    <s v="A short documentary exploring the uses of 'Natural Horsemanship' across Europe"/>
    <x v="43"/>
    <n v="0.3"/>
    <x v="2"/>
    <n v="376"/>
    <x v="0"/>
    <s v="GB"/>
    <s v="GBP"/>
    <n v="1459872000"/>
    <d v="2016-04-05T16:00:00"/>
    <n v="1456408244"/>
    <d v="2016-02-25T13:50:44"/>
    <x v="2"/>
    <x v="2"/>
    <b v="0"/>
    <n v="9"/>
    <b v="1"/>
    <s v="film &amp; video/documentary"/>
    <x v="0"/>
  </r>
  <r>
    <n v="373"/>
    <s v="The Boing Heard 'Round the World"/>
    <s v="A feature documentary about UPA Pictures, the little studio that changed the course of animation around the world"/>
    <x v="51"/>
    <n v="7.5"/>
    <x v="0"/>
    <n v="8000"/>
    <x v="0"/>
    <s v="US"/>
    <s v="USD"/>
    <n v="1342648398"/>
    <d v="2012-07-18T21:53:18"/>
    <n v="1340056398"/>
    <d v="2012-06-18T21:53:18"/>
    <x v="0"/>
    <x v="5"/>
    <b v="0"/>
    <n v="89"/>
    <b v="1"/>
    <s v="film &amp; video/documentary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6"/>
    <x v="0"/>
    <n v="7839"/>
    <x v="0"/>
    <s v="US"/>
    <s v="USD"/>
    <n v="1316208031"/>
    <d v="2011-09-16T21:20:31"/>
    <n v="1312320031"/>
    <d v="2011-08-02T21:20:31"/>
    <x v="10"/>
    <x v="6"/>
    <b v="0"/>
    <n v="174"/>
    <b v="1"/>
    <s v="film &amp; video/documentary"/>
    <x v="0"/>
  </r>
  <r>
    <n v="375"/>
    <s v="Project Reconnect: WHERE WE ARE NOW"/>
    <s v="As the videocam &quot;Enrique de Malaca&quot; circumnavigates the globe, it captures stories of friends who have set foot on other lands."/>
    <x v="2"/>
    <n v="0.5"/>
    <x v="2"/>
    <n v="600"/>
    <x v="0"/>
    <s v="US"/>
    <s v="USD"/>
    <n v="1393694280"/>
    <d v="2014-03-01T17:18:00"/>
    <n v="1390088311"/>
    <d v="2014-01-18T23:38:31"/>
    <x v="1"/>
    <x v="3"/>
    <b v="0"/>
    <n v="14"/>
    <b v="1"/>
    <s v="film &amp; video/documentary"/>
    <x v="0"/>
  </r>
  <r>
    <n v="376"/>
    <s v="Quintessential: The Journey"/>
    <s v="A film about the cosmetics industry. Everything you need to know about the ingredients being used and what alternatives are out there."/>
    <x v="116"/>
    <n v="2.4500000000000002"/>
    <x v="4"/>
    <n v="2596"/>
    <x v="0"/>
    <s v="GB"/>
    <s v="GBP"/>
    <n v="1472122316"/>
    <d v="2016-08-25T10:51:56"/>
    <n v="1469443916"/>
    <d v="2016-07-25T10:51:56"/>
    <x v="3"/>
    <x v="2"/>
    <b v="0"/>
    <n v="48"/>
    <b v="1"/>
    <s v="film &amp; video/documentary"/>
    <x v="0"/>
  </r>
  <r>
    <n v="377"/>
    <s v="PIN UP! THE MOVIE The documentary with vintage style"/>
    <s v="Dangerous. Sexy. All-American Girl. You know the look. Now meet the women who are making retro style modern."/>
    <x v="14"/>
    <n v="12"/>
    <x v="1"/>
    <n v="13728"/>
    <x v="0"/>
    <s v="US"/>
    <s v="USD"/>
    <n v="1447484460"/>
    <d v="2015-11-14T07:01:00"/>
    <n v="1444888868"/>
    <d v="2015-10-15T06:01:08"/>
    <x v="9"/>
    <x v="0"/>
    <b v="0"/>
    <n v="133"/>
    <b v="1"/>
    <s v="film &amp; video/documentary"/>
    <x v="0"/>
  </r>
  <r>
    <n v="378"/>
    <s v="Where is Home?"/>
    <s v="Ugandan Filmmaker and Activist Kamoga Hassan's new documentary follows Ugandan LGBT asylum seekers asking the question &quot;Where is home?&quot;"/>
    <x v="9"/>
    <n v="3"/>
    <x v="4"/>
    <n v="3353"/>
    <x v="0"/>
    <s v="CA"/>
    <s v="CAD"/>
    <n v="1453765920"/>
    <d v="2016-01-25T23:52:00"/>
    <n v="1451655808"/>
    <d v="2016-01-01T13:43:28"/>
    <x v="1"/>
    <x v="2"/>
    <b v="0"/>
    <n v="83"/>
    <b v="1"/>
    <s v="film &amp; video/documentary"/>
    <x v="0"/>
  </r>
  <r>
    <n v="379"/>
    <s v="The Unknowns"/>
    <s v="The U.S. Army has granted us permission to film a documentary at America's most sacred shrine: The Tomb of the Unknown Soldier."/>
    <x v="36"/>
    <n v="15"/>
    <x v="6"/>
    <n v="17412"/>
    <x v="0"/>
    <s v="US"/>
    <s v="USD"/>
    <n v="1336062672"/>
    <d v="2012-05-03T16:31:12"/>
    <n v="1332174672"/>
    <d v="2012-03-19T16:31:12"/>
    <x v="7"/>
    <x v="5"/>
    <b v="0"/>
    <n v="149"/>
    <b v="1"/>
    <s v="film &amp; video/documentary"/>
    <x v="0"/>
  </r>
  <r>
    <n v="380"/>
    <s v="Steamboat Springs Van Clan"/>
    <s v="The Steamboat Van Clan is a group of three young ski competitors following their dreams and documenting their adventures along the way."/>
    <x v="23"/>
    <n v="4"/>
    <x v="4"/>
    <n v="5660"/>
    <x v="0"/>
    <s v="US"/>
    <s v="USD"/>
    <n v="1453569392"/>
    <d v="2016-01-23T17:16:32"/>
    <n v="1451409392"/>
    <d v="2015-12-29T17:16:32"/>
    <x v="11"/>
    <x v="0"/>
    <b v="0"/>
    <n v="49"/>
    <b v="1"/>
    <s v="film &amp; video/documentary"/>
    <x v="0"/>
  </r>
  <r>
    <n v="381"/>
    <s v="Clearwater"/>
    <s v="Set in the ancient waters of the Puget Sound, Clearwater is a universal story about the need to adapt to change."/>
    <x v="31"/>
    <n v="25"/>
    <x v="9"/>
    <n v="26182.5"/>
    <x v="0"/>
    <s v="US"/>
    <s v="USD"/>
    <n v="1343624400"/>
    <d v="2012-07-30T05:00:00"/>
    <n v="1340642717"/>
    <d v="2012-06-25T16:45:17"/>
    <x v="0"/>
    <x v="5"/>
    <b v="0"/>
    <n v="251"/>
    <b v="1"/>
    <s v="film &amp; video/documentary"/>
    <x v="0"/>
  </r>
  <r>
    <n v="382"/>
    <s v="99% Declaration Mini-Doc"/>
    <s v="I went to Philadelphia to find out if The 99% Declaration could take the ideas of OccupyWallSt. and make change from within the system."/>
    <x v="20"/>
    <n v="0.6"/>
    <x v="2"/>
    <n v="1535"/>
    <x v="0"/>
    <s v="US"/>
    <s v="USD"/>
    <n v="1346950900"/>
    <d v="2012-09-06T17:01:40"/>
    <n v="1345741300"/>
    <d v="2012-08-23T17:01:40"/>
    <x v="10"/>
    <x v="5"/>
    <b v="0"/>
    <n v="22"/>
    <b v="1"/>
    <s v="film &amp; video/documentary"/>
    <x v="0"/>
  </r>
  <r>
    <n v="383"/>
    <s v="Tornado Pursuit: 2014 Storm Chasing Web Series"/>
    <s v="An independent documentary web series about storm chasing in tornado alley that features the chase team TornadoRaiders.com"/>
    <x v="117"/>
    <n v="0.999"/>
    <x v="2"/>
    <n v="2065"/>
    <x v="0"/>
    <s v="US"/>
    <s v="USD"/>
    <n v="1400467759"/>
    <d v="2014-05-19T02:49:19"/>
    <n v="1398480559"/>
    <d v="2014-04-26T02:49:19"/>
    <x v="6"/>
    <x v="3"/>
    <b v="0"/>
    <n v="48"/>
    <b v="1"/>
    <s v="film &amp; video/documentary"/>
    <x v="0"/>
  </r>
  <r>
    <n v="384"/>
    <s v="Nurse Mare Foals: Born to Die"/>
    <s v="This documentary is about Last Chance Corral in Athens, Ohio and their heroic work saving nurse mare foals from imminent death."/>
    <x v="22"/>
    <n v="20"/>
    <x v="8"/>
    <n v="22421"/>
    <x v="0"/>
    <s v="US"/>
    <s v="USD"/>
    <n v="1420569947"/>
    <d v="2015-01-06T18:45:47"/>
    <n v="1417977947"/>
    <d v="2014-12-07T18:45:47"/>
    <x v="11"/>
    <x v="3"/>
    <b v="0"/>
    <n v="383"/>
    <b v="1"/>
    <s v="film &amp; video/documentary"/>
    <x v="0"/>
  </r>
  <r>
    <n v="385"/>
    <s v="Luke and Jedi"/>
    <s v="A documentary following the incredible story of a brave little boy and his service dog, fighting Type 1 Diabetes one day at a time."/>
    <x v="31"/>
    <n v="25"/>
    <x v="9"/>
    <n v="26495.5"/>
    <x v="0"/>
    <s v="US"/>
    <s v="USD"/>
    <n v="1416582101"/>
    <d v="2014-11-21T15:01:41"/>
    <n v="1413986501"/>
    <d v="2014-10-22T14:01:41"/>
    <x v="9"/>
    <x v="3"/>
    <b v="0"/>
    <n v="237"/>
    <b v="1"/>
    <s v="film &amp; video/documentary"/>
    <x v="0"/>
  </r>
  <r>
    <n v="386"/>
    <s v="Submarine: Diving Away From Adulthood"/>
    <s v="Eight friends reunite to achieve their childhood dream of designing, constructing, and launching a homemade submarine."/>
    <x v="20"/>
    <n v="0.6"/>
    <x v="2"/>
    <n v="601"/>
    <x v="0"/>
    <s v="US"/>
    <s v="USD"/>
    <n v="1439246991"/>
    <d v="2015-08-10T22:49:51"/>
    <n v="1437950991"/>
    <d v="2015-07-26T22:49:51"/>
    <x v="3"/>
    <x v="0"/>
    <b v="0"/>
    <n v="13"/>
    <b v="1"/>
    <s v="film &amp; video/documentary"/>
    <x v="0"/>
  </r>
  <r>
    <n v="387"/>
    <s v="On the Back of a Tiger"/>
    <s v="The workings of life revised: Pioneering scientists &amp; health-seekers challenge our understanding of disease, aging and consciousness."/>
    <x v="114"/>
    <n v="38"/>
    <x v="7"/>
    <n v="81316"/>
    <x v="0"/>
    <s v="US"/>
    <s v="USD"/>
    <n v="1439618400"/>
    <d v="2015-08-15T06:00:00"/>
    <n v="1436976858"/>
    <d v="2015-07-15T16:14:18"/>
    <x v="3"/>
    <x v="0"/>
    <b v="0"/>
    <n v="562"/>
    <b v="1"/>
    <s v="film &amp; video/documentary"/>
    <x v="0"/>
  </r>
  <r>
    <n v="388"/>
    <s v="Another Man's Treasure documentary"/>
    <s v="A documentary film featuring the World's Largest Rummage Sale and rumination on the Power and Pleasures of Possessions."/>
    <x v="10"/>
    <n v="5"/>
    <x v="0"/>
    <n v="6308"/>
    <x v="0"/>
    <s v="US"/>
    <s v="USD"/>
    <n v="1469670580"/>
    <d v="2016-07-28T01:49:40"/>
    <n v="1467078580"/>
    <d v="2016-06-28T01:49:40"/>
    <x v="0"/>
    <x v="2"/>
    <b v="0"/>
    <n v="71"/>
    <b v="1"/>
    <s v="film &amp; video/documentary"/>
    <x v="0"/>
  </r>
  <r>
    <n v="389"/>
    <s v="The Food Cure"/>
    <s v="What difference can food really make? A documentary film about six people who make the radical choice to face cancer with their plates."/>
    <x v="118"/>
    <n v="68"/>
    <x v="10"/>
    <n v="123444.12"/>
    <x v="0"/>
    <s v="US"/>
    <s v="USD"/>
    <n v="1394233140"/>
    <d v="2014-03-07T22:59:00"/>
    <n v="1391477450"/>
    <d v="2014-02-04T01:30:50"/>
    <x v="2"/>
    <x v="3"/>
    <b v="0"/>
    <n v="1510"/>
    <b v="1"/>
    <s v="film &amp; video/documentary"/>
    <x v="0"/>
  </r>
  <r>
    <n v="390"/>
    <s v="Built by UCF: St. Vincent and the Grenadines Chapter"/>
    <s v="Join UCF as they dive into the creative and community outreach for the families in St. Vincent and the Grenadines."/>
    <x v="28"/>
    <n v="1"/>
    <x v="4"/>
    <n v="1000"/>
    <x v="0"/>
    <s v="US"/>
    <s v="USD"/>
    <n v="1431046372"/>
    <d v="2015-05-08T00:52:52"/>
    <n v="1429318372"/>
    <d v="2015-04-18T00:52:52"/>
    <x v="6"/>
    <x v="0"/>
    <b v="0"/>
    <n v="14"/>
    <b v="1"/>
    <s v="film &amp; video/documentary"/>
    <x v="0"/>
  </r>
  <r>
    <n v="391"/>
    <s v="Science, Sex and the Ladies"/>
    <s v="Too many women feel confused about their orgasm and shame about their desire. This movie aims to change that."/>
    <x v="22"/>
    <n v="20"/>
    <x v="8"/>
    <n v="20122"/>
    <x v="0"/>
    <s v="US"/>
    <s v="USD"/>
    <n v="1324169940"/>
    <d v="2011-12-18T00:59:00"/>
    <n v="1321578051"/>
    <d v="2011-11-18T01:00:51"/>
    <x v="4"/>
    <x v="6"/>
    <b v="0"/>
    <n v="193"/>
    <b v="1"/>
    <s v="film &amp; video/documentary"/>
    <x v="0"/>
  </r>
  <r>
    <n v="392"/>
    <s v="More than Gold: The Rhino Rescue Project"/>
    <s v="Rhinos are the most endangered large animal in the world today, and an epic, global battle is being waged to ensure their survival."/>
    <x v="17"/>
    <n v="18.5"/>
    <x v="6"/>
    <n v="18667"/>
    <x v="0"/>
    <s v="US"/>
    <s v="USD"/>
    <n v="1315450800"/>
    <d v="2011-09-08T03:00:00"/>
    <n v="1312823571"/>
    <d v="2011-08-08T17:12:51"/>
    <x v="10"/>
    <x v="6"/>
    <b v="0"/>
    <n v="206"/>
    <b v="1"/>
    <s v="film &amp; video/documentary"/>
    <x v="0"/>
  </r>
  <r>
    <n v="393"/>
    <s v="THE PENGUIN COUNTERS Documentary Film"/>
    <s v="This is a story thatâ€™s never been told, about tackling climate change one penguin at a timeâ€¦"/>
    <x v="63"/>
    <n v="50"/>
    <x v="10"/>
    <n v="55223"/>
    <x v="0"/>
    <s v="US"/>
    <s v="USD"/>
    <n v="1381424452"/>
    <d v="2013-10-10T17:00:52"/>
    <n v="1378746052"/>
    <d v="2013-09-09T17:00:52"/>
    <x v="8"/>
    <x v="4"/>
    <b v="0"/>
    <n v="351"/>
    <b v="1"/>
    <s v="film &amp; video/documentary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4.7"/>
    <x v="4"/>
    <n v="5259"/>
    <x v="0"/>
    <s v="ES"/>
    <s v="EUR"/>
    <n v="1460918282"/>
    <d v="2016-04-17T18:38:02"/>
    <n v="1455737882"/>
    <d v="2016-02-17T19:38:02"/>
    <x v="2"/>
    <x v="2"/>
    <b v="0"/>
    <n v="50"/>
    <b v="1"/>
    <s v="film &amp; video/documentary"/>
    <x v="0"/>
  </r>
  <r>
    <n v="395"/>
    <s v="The Peace Agency Documentary Kickstarter Campaign!"/>
    <s v="When the war ends, a woman's fight begins. Bringing to life the most untapped resources in peace making between faiths."/>
    <x v="3"/>
    <n v="10"/>
    <x v="1"/>
    <n v="10804.45"/>
    <x v="0"/>
    <s v="US"/>
    <s v="USD"/>
    <n v="1335562320"/>
    <d v="2012-04-27T21:32:00"/>
    <n v="1332452960"/>
    <d v="2012-03-22T21:49:20"/>
    <x v="7"/>
    <x v="5"/>
    <b v="0"/>
    <n v="184"/>
    <b v="1"/>
    <s v="film &amp; video/documentary"/>
    <x v="0"/>
  </r>
  <r>
    <n v="396"/>
    <s v="No Act of Ours Film"/>
    <s v="Loyalty and morality are questioned as we follow the struggles of Penn State students in wake of the child sexual abuse scandal."/>
    <x v="36"/>
    <n v="15"/>
    <x v="6"/>
    <n v="16000"/>
    <x v="0"/>
    <s v="US"/>
    <s v="USD"/>
    <n v="1341668006"/>
    <d v="2012-07-07T13:33:26"/>
    <n v="1340372006"/>
    <d v="2012-06-22T13:33:26"/>
    <x v="0"/>
    <x v="5"/>
    <b v="0"/>
    <n v="196"/>
    <b v="1"/>
    <s v="film &amp; video/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.444000000000001"/>
    <x v="1"/>
    <n v="12929.35"/>
    <x v="0"/>
    <s v="US"/>
    <s v="USD"/>
    <n v="1283312640"/>
    <d v="2010-09-01T03:44:00"/>
    <n v="1279651084"/>
    <d v="2010-07-20T18:38:04"/>
    <x v="3"/>
    <x v="7"/>
    <b v="0"/>
    <n v="229"/>
    <b v="1"/>
    <s v="film &amp; video/documentary"/>
    <x v="0"/>
  </r>
  <r>
    <n v="398"/>
    <s v="Picking Up the Pieces: Child Holocaust Survivors Rebuild"/>
    <s v="My film tells the stories of Jewish Child Holocaust Survivors and how they rebuilt their lives. STRETCH GOALS ADDED!"/>
    <x v="51"/>
    <n v="7.5"/>
    <x v="0"/>
    <n v="9387"/>
    <x v="0"/>
    <s v="US"/>
    <s v="USD"/>
    <n v="1430334126"/>
    <d v="2015-04-29T19:02:06"/>
    <n v="1426446126"/>
    <d v="2015-03-15T19:02:06"/>
    <x v="7"/>
    <x v="0"/>
    <b v="0"/>
    <n v="67"/>
    <b v="1"/>
    <s v="film &amp; video/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0"/>
    <x v="8"/>
    <n v="21361"/>
    <x v="0"/>
    <s v="GB"/>
    <s v="GBP"/>
    <n v="1481716800"/>
    <d v="2016-12-14T12:00:00"/>
    <n v="1479070867"/>
    <d v="2016-11-13T21:01:07"/>
    <x v="4"/>
    <x v="2"/>
    <b v="0"/>
    <n v="95"/>
    <b v="1"/>
    <s v="film &amp; video/documentary"/>
    <x v="0"/>
  </r>
  <r>
    <n v="400"/>
    <s v="From Two Sticks - the fight against hunger and malnutrition"/>
    <s v="A documentary film on a sustainable, grassroots effort to fight malnutrition in Indonesia.  And it's organic!"/>
    <x v="3"/>
    <n v="10"/>
    <x v="1"/>
    <n v="11230.25"/>
    <x v="0"/>
    <s v="US"/>
    <s v="USD"/>
    <n v="1400297400"/>
    <d v="2014-05-17T03:30:00"/>
    <n v="1397661347"/>
    <d v="2014-04-16T15:15:47"/>
    <x v="6"/>
    <x v="3"/>
    <b v="0"/>
    <n v="62"/>
    <b v="1"/>
    <s v="film &amp; video/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0"/>
    <x v="10"/>
    <n v="51906"/>
    <x v="0"/>
    <s v="US"/>
    <s v="USD"/>
    <n v="1312747970"/>
    <d v="2011-08-07T20:12:50"/>
    <n v="1310155970"/>
    <d v="2011-07-08T20:12:50"/>
    <x v="3"/>
    <x v="6"/>
    <b v="0"/>
    <n v="73"/>
    <b v="1"/>
    <s v="film &amp; video/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"/>
    <x v="4"/>
    <n v="2833"/>
    <x v="0"/>
    <s v="US"/>
    <s v="USD"/>
    <n v="1446731817"/>
    <d v="2015-11-05T13:56:57"/>
    <n v="1444913817"/>
    <d v="2015-10-15T12:56:57"/>
    <x v="9"/>
    <x v="0"/>
    <b v="0"/>
    <n v="43"/>
    <b v="1"/>
    <s v="film &amp; video/documentary"/>
    <x v="0"/>
  </r>
  <r>
    <n v="403"/>
    <s v="MONDO BANANA"/>
    <s v="A documentary adventure about bananas - and people. Your round-trip ticket into the heart of banana-cultures!!"/>
    <x v="10"/>
    <n v="5"/>
    <x v="0"/>
    <n v="5263"/>
    <x v="0"/>
    <s v="US"/>
    <s v="USD"/>
    <n v="1312960080"/>
    <d v="2011-08-10T07:08:00"/>
    <n v="1308900441"/>
    <d v="2011-06-24T07:27:21"/>
    <x v="0"/>
    <x v="6"/>
    <b v="0"/>
    <n v="70"/>
    <b v="1"/>
    <s v="film &amp; video/documentary"/>
    <x v="0"/>
  </r>
  <r>
    <n v="404"/>
    <s v="The Last One: Unfolding the AIDS MEMORIAL QUILT"/>
    <s v="A feature length documentary, exploring the many lives memorialized by the iconic AIDS Memorial Quilt."/>
    <x v="19"/>
    <n v="35"/>
    <x v="7"/>
    <n v="36082"/>
    <x v="0"/>
    <s v="US"/>
    <s v="USD"/>
    <n v="1391641440"/>
    <d v="2014-02-05T23:04:00"/>
    <n v="1389107062"/>
    <d v="2014-01-07T15:04:22"/>
    <x v="1"/>
    <x v="3"/>
    <b v="0"/>
    <n v="271"/>
    <b v="1"/>
    <s v="film &amp; video/documentary"/>
    <x v="0"/>
  </r>
  <r>
    <n v="405"/>
    <s v="The Healing Effect Movie"/>
    <s v="Come, join our movie movement.  A new documentary about the healing power of food."/>
    <x v="121"/>
    <n v="2.82"/>
    <x v="4"/>
    <n v="3036"/>
    <x v="0"/>
    <s v="US"/>
    <s v="USD"/>
    <n v="1394071339"/>
    <d v="2014-03-06T02:02:19"/>
    <n v="1391479339"/>
    <d v="2014-02-04T02:02:19"/>
    <x v="2"/>
    <x v="3"/>
    <b v="0"/>
    <n v="55"/>
    <b v="1"/>
    <s v="film &amp; video/documentary"/>
    <x v="0"/>
  </r>
  <r>
    <n v="406"/>
    <s v="The Desert River Bends"/>
    <s v="The Desert River Bends is a short documentary following the alternative lifestyles of three middle-age river guides in Moab UT."/>
    <x v="70"/>
    <n v="2.8"/>
    <x v="4"/>
    <n v="3015.73"/>
    <x v="0"/>
    <s v="US"/>
    <s v="USD"/>
    <n v="1304920740"/>
    <d v="2011-05-09T05:59:00"/>
    <n v="1301975637"/>
    <d v="2011-04-05T03:53:57"/>
    <x v="6"/>
    <x v="6"/>
    <b v="0"/>
    <n v="35"/>
    <b v="1"/>
    <s v="film &amp; video/documentary"/>
    <x v="0"/>
  </r>
  <r>
    <n v="407"/>
    <s v="Haymarket Documentary"/>
    <s v="The story of the 1886 Haymarket Riot explored through the history of the Haymarket Police Memorial Statue."/>
    <x v="13"/>
    <n v="2"/>
    <x v="4"/>
    <n v="2031"/>
    <x v="0"/>
    <s v="US"/>
    <s v="USD"/>
    <n v="1321739650"/>
    <d v="2011-11-19T21:54:10"/>
    <n v="1316552050"/>
    <d v="2011-09-20T20:54:10"/>
    <x v="8"/>
    <x v="6"/>
    <b v="0"/>
    <n v="22"/>
    <b v="1"/>
    <s v="film &amp; video/documentary"/>
    <x v="0"/>
  </r>
  <r>
    <n v="408"/>
    <s v="Reverence: A Documentary Short on Branded Yarmulkes"/>
    <s v="A documentary exploring the phenomenon of custom and branded yarmulkes in Jewish-American communities."/>
    <x v="12"/>
    <n v="6"/>
    <x v="0"/>
    <n v="6086.26"/>
    <x v="0"/>
    <s v="US"/>
    <s v="USD"/>
    <n v="1383676790"/>
    <d v="2013-11-05T18:39:50"/>
    <n v="1380217190"/>
    <d v="2013-09-26T17:39:50"/>
    <x v="8"/>
    <x v="4"/>
    <b v="0"/>
    <n v="38"/>
    <b v="1"/>
    <s v="film &amp; video/documentary"/>
    <x v="0"/>
  </r>
  <r>
    <n v="409"/>
    <s v="The Lost Generation"/>
    <s v="I am working on a project that explores the relationship between education to work for youth within the European Union."/>
    <x v="2"/>
    <n v="0.5"/>
    <x v="2"/>
    <n v="684"/>
    <x v="0"/>
    <s v="GB"/>
    <s v="GBP"/>
    <n v="1469220144"/>
    <d v="2016-07-22T20:42:24"/>
    <n v="1466628144"/>
    <d v="2016-06-22T20:42:24"/>
    <x v="0"/>
    <x v="2"/>
    <b v="0"/>
    <n v="15"/>
    <b v="1"/>
    <s v="film &amp; video/documentary"/>
    <x v="0"/>
  </r>
  <r>
    <n v="410"/>
    <s v="January's Story - A One Of A Kind Transgender Woman"/>
    <s v="January was a mentor, advocate, and friend.  Her life tragically came to an end in September 2012.  This film is her story."/>
    <x v="28"/>
    <n v="1"/>
    <x v="4"/>
    <n v="1283"/>
    <x v="0"/>
    <s v="CA"/>
    <s v="CAD"/>
    <n v="1434670397"/>
    <d v="2015-06-18T23:33:17"/>
    <n v="1429486397"/>
    <d v="2015-04-19T23:33:17"/>
    <x v="6"/>
    <x v="0"/>
    <b v="0"/>
    <n v="7"/>
    <b v="1"/>
    <s v="film &amp; video/documentary"/>
    <x v="0"/>
  </r>
  <r>
    <n v="411"/>
    <s v="GO FAR: The Christopher Rush Story (4)"/>
    <s v="An inspirational feature-length documentary that will help those with disabilities achieve their goals despite the obstacles."/>
    <x v="11"/>
    <n v="30"/>
    <x v="5"/>
    <n v="30315"/>
    <x v="0"/>
    <s v="US"/>
    <s v="USD"/>
    <n v="1387688400"/>
    <d v="2013-12-22T05:00:00"/>
    <n v="1384920804"/>
    <d v="2013-11-20T04:13:24"/>
    <x v="4"/>
    <x v="4"/>
    <b v="0"/>
    <n v="241"/>
    <b v="1"/>
    <s v="film &amp; video/documentary"/>
    <x v="0"/>
  </r>
  <r>
    <n v="412"/>
    <s v="Southern Oregon VS. LNG"/>
    <s v="A short film about property rights, salmon, and ratepayers in the controversy over exporting natural gas through southern Oregon"/>
    <x v="30"/>
    <n v="2.5"/>
    <x v="4"/>
    <n v="3171"/>
    <x v="0"/>
    <s v="US"/>
    <s v="USD"/>
    <n v="1343238578"/>
    <d v="2012-07-25T17:49:38"/>
    <n v="1341856178"/>
    <d v="2012-07-09T17:49:38"/>
    <x v="3"/>
    <x v="5"/>
    <b v="0"/>
    <n v="55"/>
    <b v="1"/>
    <s v="film &amp; video/documentary"/>
    <x v="0"/>
  </r>
  <r>
    <n v="413"/>
    <s v="Through the Fire: Rebuilding Somalia"/>
    <s v="A journey to discover how Somalis are rebuilding their shattered nation, with a focus on the role that women are playing."/>
    <x v="122"/>
    <n v="12.8"/>
    <x v="1"/>
    <n v="13451"/>
    <x v="0"/>
    <s v="US"/>
    <s v="USD"/>
    <n v="1342731811"/>
    <d v="2012-07-19T21:03:31"/>
    <n v="1340139811"/>
    <d v="2012-06-19T21:03:31"/>
    <x v="0"/>
    <x v="5"/>
    <b v="0"/>
    <n v="171"/>
    <b v="1"/>
    <s v="film &amp; video/documentary"/>
    <x v="0"/>
  </r>
  <r>
    <n v="414"/>
    <s v="thisisstuttering: A Documentary"/>
    <s v="thisisstuttering is a found-footage doc that has already changed lives. It is completely done; we need your help to get it out there."/>
    <x v="17"/>
    <n v="18.5"/>
    <x v="6"/>
    <n v="19028"/>
    <x v="0"/>
    <s v="US"/>
    <s v="USD"/>
    <n v="1381541465"/>
    <d v="2013-10-12T01:31:05"/>
    <n v="1378949465"/>
    <d v="2013-09-12T01:31:05"/>
    <x v="8"/>
    <x v="4"/>
    <b v="0"/>
    <n v="208"/>
    <b v="1"/>
    <s v="film &amp; video/documentary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.4"/>
    <x v="4"/>
    <n v="1430.06"/>
    <x v="0"/>
    <s v="CA"/>
    <s v="CAD"/>
    <n v="1413547200"/>
    <d v="2014-10-17T12:00:00"/>
    <n v="1411417602"/>
    <d v="2014-09-22T20:26:42"/>
    <x v="8"/>
    <x v="3"/>
    <b v="0"/>
    <n v="21"/>
    <b v="1"/>
    <s v="film &amp; video/documentary"/>
    <x v="0"/>
  </r>
  <r>
    <n v="416"/>
    <s v="Fire in the Heart of the City"/>
    <s v="35,000 pounds of food to a city. Highlighting the &quot;Convoy New Britain&quot; event from birth to beyond."/>
    <x v="28"/>
    <n v="1"/>
    <x v="4"/>
    <n v="1202.17"/>
    <x v="0"/>
    <s v="US"/>
    <s v="USD"/>
    <n v="1391851831"/>
    <d v="2014-02-08T09:30:31"/>
    <n v="1389259831"/>
    <d v="2014-01-09T09:30:31"/>
    <x v="1"/>
    <x v="3"/>
    <b v="0"/>
    <n v="25"/>
    <b v="1"/>
    <s v="film &amp; video/documentary"/>
    <x v="0"/>
  </r>
  <r>
    <n v="417"/>
    <s v="Cycle of Life"/>
    <s v="An unexpected kidney donor acts on faith in order to rescue a fellow cyclist from his failing body. The true story of Pete and Kelly."/>
    <x v="124"/>
    <n v="10.5"/>
    <x v="1"/>
    <n v="10526"/>
    <x v="0"/>
    <s v="US"/>
    <s v="USD"/>
    <n v="1365395580"/>
    <d v="2013-04-08T04:33:00"/>
    <n v="1364426260"/>
    <d v="2013-03-27T23:17:40"/>
    <x v="7"/>
    <x v="4"/>
    <b v="0"/>
    <n v="52"/>
    <b v="1"/>
    <s v="film &amp; video/documentary"/>
    <x v="0"/>
  </r>
  <r>
    <n v="418"/>
    <s v="Swim for the Reef"/>
    <s v="A Texas grandfather's extraordinary quest to protect the coral reefs and his challenge to humanity to take care of the things we love."/>
    <x v="125"/>
    <n v="22.4"/>
    <x v="8"/>
    <n v="22542"/>
    <x v="0"/>
    <s v="US"/>
    <s v="USD"/>
    <n v="1437633997"/>
    <d v="2015-07-23T06:46:37"/>
    <n v="1435041997"/>
    <d v="2015-06-23T06:46:37"/>
    <x v="0"/>
    <x v="0"/>
    <b v="0"/>
    <n v="104"/>
    <b v="1"/>
    <s v="film &amp; video/documentary"/>
    <x v="0"/>
  </r>
  <r>
    <n v="419"/>
    <s v="BEYOND LOCAL"/>
    <s v="Beyond Local is a personal journey through an art-centric and musically talented community that fosters creativity."/>
    <x v="6"/>
    <n v="8"/>
    <x v="0"/>
    <n v="8035"/>
    <x v="0"/>
    <s v="US"/>
    <s v="USD"/>
    <n v="1372536787"/>
    <d v="2013-06-29T20:13:07"/>
    <n v="1367352787"/>
    <d v="2013-04-30T20:13:07"/>
    <x v="6"/>
    <x v="4"/>
    <b v="0"/>
    <n v="73"/>
    <b v="1"/>
    <s v="film &amp; video/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3.3"/>
    <x v="4"/>
    <n v="14.5"/>
    <x v="2"/>
    <s v="US"/>
    <s v="USD"/>
    <n v="1394772031"/>
    <d v="2014-03-14T04:40:31"/>
    <n v="1392183631"/>
    <d v="2014-02-12T05:40:31"/>
    <x v="2"/>
    <x v="3"/>
    <b v="0"/>
    <n v="3"/>
    <b v="0"/>
    <s v="film &amp; video/animation"/>
    <x v="0"/>
  </r>
  <r>
    <n v="421"/>
    <s v="The monster Inside"/>
    <s v="An artistic project that will act as my final animation project and first feature film written, directed, animated, and produced by me"/>
    <x v="36"/>
    <n v="15"/>
    <x v="6"/>
    <n v="301"/>
    <x v="2"/>
    <s v="US"/>
    <s v="USD"/>
    <n v="1440157656"/>
    <d v="2015-08-21T11:47:36"/>
    <n v="1434973656"/>
    <d v="2015-06-22T11:47:36"/>
    <x v="0"/>
    <x v="0"/>
    <b v="0"/>
    <n v="6"/>
    <b v="0"/>
    <s v="film &amp; video/animation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0"/>
    <x v="3"/>
    <n v="430"/>
    <x v="2"/>
    <s v="US"/>
    <s v="USD"/>
    <n v="1410416097"/>
    <d v="2014-09-11T06:14:57"/>
    <n v="1407824097"/>
    <d v="2014-08-12T06:14:57"/>
    <x v="10"/>
    <x v="3"/>
    <b v="0"/>
    <n v="12"/>
    <b v="0"/>
    <s v="film &amp; video/animation"/>
    <x v="0"/>
  </r>
  <r>
    <n v="423"/>
    <s v="The Dark Brotherhood  (from the makers of COPS: Skyrim)"/>
    <s v="from the makers of COPS: Skyrim comes the Dark Brotherhood. a dramatic series created with Skyrim machinima."/>
    <x v="22"/>
    <n v="20"/>
    <x v="8"/>
    <n v="153"/>
    <x v="2"/>
    <s v="US"/>
    <s v="USD"/>
    <n v="1370470430"/>
    <d v="2013-06-05T22:13:50"/>
    <n v="1367878430"/>
    <d v="2013-05-06T22:13:50"/>
    <x v="5"/>
    <x v="4"/>
    <b v="0"/>
    <n v="13"/>
    <b v="0"/>
    <s v="film &amp; video/animation"/>
    <x v="0"/>
  </r>
  <r>
    <n v="424"/>
    <s v="Drowning -Short animated Film"/>
    <s v="A short film about a gay teenage boy who is bullied to the point where he is willing to commit suicide. Only he can save himself."/>
    <x v="9"/>
    <n v="3"/>
    <x v="4"/>
    <n v="203.9"/>
    <x v="2"/>
    <s v="US"/>
    <s v="USD"/>
    <n v="1332748899"/>
    <d v="2012-03-26T08:01:39"/>
    <n v="1327568499"/>
    <d v="2012-01-26T09:01:39"/>
    <x v="1"/>
    <x v="5"/>
    <b v="0"/>
    <n v="5"/>
    <b v="0"/>
    <s v="film &amp; video/animation"/>
    <x v="0"/>
  </r>
  <r>
    <n v="425"/>
    <s v="Patch Bo - Organic toons"/>
    <s v="Support new organic, gluten free cartoon! You'll enjoy this funny story about fruits &amp; vegies and will be able to see new episodes!"/>
    <x v="63"/>
    <n v="50"/>
    <x v="10"/>
    <n v="6"/>
    <x v="2"/>
    <s v="US"/>
    <s v="USD"/>
    <n v="1448660404"/>
    <d v="2015-11-27T21:40:04"/>
    <n v="1443472804"/>
    <d v="2015-09-28T20:40:04"/>
    <x v="8"/>
    <x v="0"/>
    <b v="0"/>
    <n v="2"/>
    <b v="0"/>
    <s v="film &amp; video/animation"/>
    <x v="0"/>
  </r>
  <r>
    <n v="426"/>
    <s v="Dewey Does 110 Animation"/>
    <s v="The first ever, Dewey Does 110 animation, teaches kids good values, how to succeed in life and maintaining a 110% state-of-mind."/>
    <x v="3"/>
    <n v="10"/>
    <x v="1"/>
    <n v="133"/>
    <x v="2"/>
    <s v="US"/>
    <s v="USD"/>
    <n v="1456851914"/>
    <d v="2016-03-01T17:05:14"/>
    <n v="1454259914"/>
    <d v="2016-01-31T17:05:14"/>
    <x v="1"/>
    <x v="2"/>
    <b v="0"/>
    <n v="8"/>
    <b v="0"/>
    <s v="film &amp; video/animation"/>
    <x v="0"/>
  </r>
  <r>
    <n v="427"/>
    <s v="Hard Times Charles Video Book"/>
    <s v="Iâ€™m raising funds to produce a professional Hard Times Charles animated video book, including hiring animators and voice-over talent."/>
    <x v="115"/>
    <n v="6.5"/>
    <x v="0"/>
    <n v="0"/>
    <x v="2"/>
    <s v="US"/>
    <s v="USD"/>
    <n v="1445540340"/>
    <d v="2015-10-22T18:59:00"/>
    <n v="1444340940"/>
    <d v="2015-10-08T21:49:00"/>
    <x v="9"/>
    <x v="0"/>
    <b v="0"/>
    <n v="0"/>
    <b v="0"/>
    <s v="film &amp; video/animation"/>
    <x v="0"/>
  </r>
  <r>
    <n v="428"/>
    <s v="Little Clay Bible - Zacchaeus"/>
    <s v="Fresh, fun, entertaining Bible stories on YouTube, stop-motion style."/>
    <x v="14"/>
    <n v="12"/>
    <x v="1"/>
    <n v="676"/>
    <x v="2"/>
    <s v="US"/>
    <s v="USD"/>
    <n v="1402956000"/>
    <d v="2014-06-16T22:00:00"/>
    <n v="1400523845"/>
    <d v="2014-05-19T18:24:05"/>
    <x v="5"/>
    <x v="3"/>
    <b v="0"/>
    <n v="13"/>
    <b v="0"/>
    <s v="film &amp; video/animation"/>
    <x v="0"/>
  </r>
  <r>
    <n v="429"/>
    <s v="THE FUTURE"/>
    <s v="THE FUTURE is a short animated film created entirely by autistic and developmentally disabled artists from the L.A.N.D. program in Brooklyn, New York."/>
    <x v="10"/>
    <n v="5"/>
    <x v="0"/>
    <n v="0"/>
    <x v="2"/>
    <s v="US"/>
    <s v="USD"/>
    <n v="1259297940"/>
    <d v="2009-11-27T04:59:00"/>
    <n v="1252964282"/>
    <d v="2009-09-14T21:38:02"/>
    <x v="8"/>
    <x v="8"/>
    <b v="0"/>
    <n v="0"/>
    <b v="0"/>
    <s v="film &amp; video/animation"/>
    <x v="0"/>
  </r>
  <r>
    <n v="430"/>
    <s v="&quot;I'll Take You Back&quot; Animated Music Video"/>
    <s v="Freddy Flint is creating an animated music video to the new &quot;Buttonpusher&quot; single, &quot;I'll Take You Back&quot;"/>
    <x v="28"/>
    <n v="1"/>
    <x v="4"/>
    <n v="24"/>
    <x v="2"/>
    <s v="US"/>
    <s v="USD"/>
    <n v="1378866867"/>
    <d v="2013-09-11T02:34:27"/>
    <n v="1377570867"/>
    <d v="2013-08-27T02:34:27"/>
    <x v="10"/>
    <x v="4"/>
    <b v="0"/>
    <n v="5"/>
    <b v="0"/>
    <s v="film &amp; video/animation"/>
    <x v="0"/>
  </r>
  <r>
    <n v="431"/>
    <s v="Bump in the road short stop motion animation"/>
    <s v="A short stop motion animated film of a man on his way home when strange goings on start to happen on his journey."/>
    <x v="9"/>
    <n v="3"/>
    <x v="4"/>
    <n v="415"/>
    <x v="2"/>
    <s v="GB"/>
    <s v="GBP"/>
    <n v="1467752083"/>
    <d v="2016-07-05T20:54:43"/>
    <n v="1465160083"/>
    <d v="2016-06-05T20:54:43"/>
    <x v="0"/>
    <x v="2"/>
    <b v="0"/>
    <n v="8"/>
    <b v="0"/>
    <s v="film &amp; video/animation"/>
    <x v="0"/>
  </r>
  <r>
    <n v="432"/>
    <s v="The Zombie Next Door"/>
    <s v="A teenage zombie named Jeff and his mad scientist mother adapt to life in the town of Serendipity, where the supernatural occurs daily."/>
    <x v="12"/>
    <n v="6"/>
    <x v="0"/>
    <n v="570"/>
    <x v="2"/>
    <s v="US"/>
    <s v="USD"/>
    <n v="1445448381"/>
    <d v="2015-10-21T17:26:21"/>
    <n v="1440264381"/>
    <d v="2015-08-22T17:26:21"/>
    <x v="10"/>
    <x v="0"/>
    <b v="0"/>
    <n v="8"/>
    <b v="0"/>
    <s v="film &amp; video/animation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3"/>
    <x v="4"/>
    <n v="0"/>
    <x v="2"/>
    <s v="US"/>
    <s v="USD"/>
    <n v="1444576022"/>
    <d v="2015-10-11T15:07:02"/>
    <n v="1439392022"/>
    <d v="2015-08-12T15:07:02"/>
    <x v="10"/>
    <x v="0"/>
    <b v="0"/>
    <n v="0"/>
    <b v="0"/>
    <s v="film &amp; video/animation"/>
    <x v="0"/>
  </r>
  <r>
    <n v="434"/>
    <s v="Trumpy and Viola take to the Big Apple"/>
    <s v="A campaign to share their love on the silver screen and make possible a street musicianâ€™s dream to play them at the same time."/>
    <x v="30"/>
    <n v="2.5"/>
    <x v="4"/>
    <n v="125"/>
    <x v="2"/>
    <s v="US"/>
    <s v="USD"/>
    <n v="1385931702"/>
    <d v="2013-12-01T21:01:42"/>
    <n v="1383076902"/>
    <d v="2013-10-29T20:01:42"/>
    <x v="9"/>
    <x v="4"/>
    <b v="0"/>
    <n v="2"/>
    <b v="0"/>
    <s v="film &amp; video/animation"/>
    <x v="0"/>
  </r>
  <r>
    <n v="435"/>
    <s v="Planet Earth Superheroes"/>
    <s v="Be a part of the Planet Earth Superheroes legacy by supporting the project. Mike and friends gain powers to save endangered animals."/>
    <x v="74"/>
    <n v="110"/>
    <x v="10"/>
    <n v="3"/>
    <x v="2"/>
    <s v="US"/>
    <s v="USD"/>
    <n v="1379094980"/>
    <d v="2013-09-13T17:56:20"/>
    <n v="1376502980"/>
    <d v="2013-08-14T17:56:20"/>
    <x v="10"/>
    <x v="4"/>
    <b v="0"/>
    <n v="3"/>
    <b v="0"/>
    <s v="film &amp; video/animation"/>
    <x v="0"/>
  </r>
  <r>
    <n v="436"/>
    <s v="Blinky"/>
    <s v="Blinky is the story of a naÃ¯ve simpleton who suddenly finds himself struggling to adapt to changes within his environment."/>
    <x v="28"/>
    <n v="1"/>
    <x v="4"/>
    <n v="0"/>
    <x v="2"/>
    <s v="US"/>
    <s v="USD"/>
    <n v="1375260113"/>
    <d v="2013-07-31T08:41:53"/>
    <n v="1372668113"/>
    <d v="2013-07-01T08:41:53"/>
    <x v="3"/>
    <x v="4"/>
    <b v="0"/>
    <n v="0"/>
    <b v="0"/>
    <s v="film &amp; video/animation"/>
    <x v="0"/>
  </r>
  <r>
    <n v="437"/>
    <s v="&quot;Johny and Jasper&quot; educational series"/>
    <s v="This is an educational adventure series for kids about a baby owl and an alien. Physics, science, adventures, drama and joy!"/>
    <x v="39"/>
    <n v="7"/>
    <x v="0"/>
    <n v="0"/>
    <x v="2"/>
    <s v="CA"/>
    <s v="CAD"/>
    <n v="1475912326"/>
    <d v="2016-10-08T07:38:46"/>
    <n v="1470728326"/>
    <d v="2016-08-09T07:38:46"/>
    <x v="10"/>
    <x v="2"/>
    <b v="0"/>
    <n v="0"/>
    <b v="0"/>
    <s v="film &amp; video/animation"/>
    <x v="0"/>
  </r>
  <r>
    <n v="438"/>
    <s v="In Game: The Animated Series"/>
    <s v="As Smyton pushes himself to become respected, he unlocks secrets about himself and the world around him."/>
    <x v="22"/>
    <n v="20"/>
    <x v="8"/>
    <n v="1876"/>
    <x v="2"/>
    <s v="US"/>
    <s v="USD"/>
    <n v="1447830958"/>
    <d v="2015-11-18T07:15:58"/>
    <n v="1445235358"/>
    <d v="2015-10-19T06:15:58"/>
    <x v="9"/>
    <x v="0"/>
    <b v="0"/>
    <n v="11"/>
    <b v="0"/>
    <s v="film &amp; video/animation"/>
    <x v="0"/>
  </r>
  <r>
    <n v="439"/>
    <s v="Starting a cartoon series"/>
    <s v="Hi everyone, I'm trying to begin a cartoon series. It's a show about space bounty hunters and their adventures as they travel around."/>
    <x v="52"/>
    <n v="0.45"/>
    <x v="2"/>
    <n v="0"/>
    <x v="2"/>
    <s v="US"/>
    <s v="USD"/>
    <n v="1413569818"/>
    <d v="2014-10-17T18:16:58"/>
    <n v="1412705818"/>
    <d v="2014-10-07T18:16:58"/>
    <x v="9"/>
    <x v="3"/>
    <b v="0"/>
    <n v="0"/>
    <b v="0"/>
    <s v="film &amp; video/animation"/>
    <x v="0"/>
  </r>
  <r>
    <n v="440"/>
    <s v="Consumed"/>
    <s v="A stop-motion animation made by a one girl team, with a camera, creativity, and a lot of determination."/>
    <x v="10"/>
    <n v="5"/>
    <x v="0"/>
    <n v="5"/>
    <x v="2"/>
    <s v="US"/>
    <s v="USD"/>
    <n v="1458859153"/>
    <d v="2016-03-24T22:39:13"/>
    <n v="1456270753"/>
    <d v="2016-02-23T23:39:13"/>
    <x v="2"/>
    <x v="2"/>
    <b v="0"/>
    <n v="1"/>
    <b v="0"/>
    <s v="film &amp; video/animation"/>
    <x v="0"/>
  </r>
  <r>
    <n v="441"/>
    <s v="Wolf Squad Lego Stop Motion"/>
    <s v="A group of specialist clones called Wolf Squad are the only clones left after order 66 and are searching the galaxy for survivors!"/>
    <x v="44"/>
    <n v="0.4"/>
    <x v="2"/>
    <n v="0"/>
    <x v="2"/>
    <s v="GB"/>
    <s v="GBP"/>
    <n v="1383418996"/>
    <d v="2013-11-02T19:03:16"/>
    <n v="1380826996"/>
    <d v="2013-10-03T19:03:16"/>
    <x v="9"/>
    <x v="4"/>
    <b v="0"/>
    <n v="0"/>
    <b v="0"/>
    <s v="film &amp; video/animation"/>
    <x v="0"/>
  </r>
  <r>
    <n v="442"/>
    <s v="The Paranormal Idiot"/>
    <s v="Doomsday is here"/>
    <x v="73"/>
    <n v="17"/>
    <x v="6"/>
    <n v="6691"/>
    <x v="2"/>
    <s v="US"/>
    <s v="USD"/>
    <n v="1424380783"/>
    <d v="2015-02-19T21:19:43"/>
    <n v="1421788783"/>
    <d v="2015-01-20T21:19:43"/>
    <x v="1"/>
    <x v="0"/>
    <b v="0"/>
    <n v="17"/>
    <b v="0"/>
    <s v="film &amp; video/animation"/>
    <x v="0"/>
  </r>
  <r>
    <n v="443"/>
    <s v="Bad Teddy Studios"/>
    <s v="We love cartoons!! We want to make more but it costs money to so. Be apart of your daily dose of WTF!?! Pledge now!!"/>
    <x v="3"/>
    <n v="10"/>
    <x v="1"/>
    <n v="10"/>
    <x v="2"/>
    <s v="CA"/>
    <s v="CAD"/>
    <n v="1391991701"/>
    <d v="2014-02-10T00:21:41"/>
    <n v="1389399701"/>
    <d v="2014-01-11T00:21:41"/>
    <x v="1"/>
    <x v="3"/>
    <b v="0"/>
    <n v="2"/>
    <b v="0"/>
    <s v="film &amp; video/animation"/>
    <x v="0"/>
  </r>
  <r>
    <n v="444"/>
    <s v="Discovering the Other Woman"/>
    <s v="An upcoming animated web sitcom series centered around dealing with life, love, and relationships."/>
    <x v="28"/>
    <n v="1"/>
    <x v="4"/>
    <n v="50"/>
    <x v="2"/>
    <s v="US"/>
    <s v="USD"/>
    <n v="1329342361"/>
    <d v="2012-02-15T21:46:01"/>
    <n v="1324158361"/>
    <d v="2011-12-17T21:46:01"/>
    <x v="11"/>
    <x v="6"/>
    <b v="0"/>
    <n v="1"/>
    <b v="0"/>
    <s v="film &amp; video/animation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60"/>
    <x v="10"/>
    <n v="2"/>
    <x v="2"/>
    <s v="US"/>
    <s v="USD"/>
    <n v="1432195375"/>
    <d v="2015-05-21T08:02:55"/>
    <n v="1430899375"/>
    <d v="2015-05-06T08:02:55"/>
    <x v="5"/>
    <x v="0"/>
    <b v="0"/>
    <n v="2"/>
    <b v="0"/>
    <s v="film &amp; video/animation"/>
    <x v="0"/>
  </r>
  <r>
    <n v="446"/>
    <s v="DisChord"/>
    <s v="A faith based animated short. (The same guy who said a picture is worth a thousand words also said a cartoon is worth two thousand.)"/>
    <x v="124"/>
    <n v="10.5"/>
    <x v="1"/>
    <n v="766"/>
    <x v="2"/>
    <s v="US"/>
    <s v="USD"/>
    <n v="1425434420"/>
    <d v="2015-03-04T02:00:20"/>
    <n v="1422842420"/>
    <d v="2015-02-02T02:00:20"/>
    <x v="2"/>
    <x v="0"/>
    <b v="0"/>
    <n v="16"/>
    <b v="0"/>
    <s v="film &amp; video/animation"/>
    <x v="0"/>
  </r>
  <r>
    <n v="447"/>
    <s v="Fat Rich Bastards Animated videos"/>
    <s v="10 tracks have been professionally recorded by CGI supergroup, The Fat Rich Bastards. Funding required for 10 animated music videos."/>
    <x v="11"/>
    <n v="30"/>
    <x v="5"/>
    <n v="5"/>
    <x v="2"/>
    <s v="GB"/>
    <s v="GBP"/>
    <n v="1364041163"/>
    <d v="2013-03-23T12:19:23"/>
    <n v="1361884763"/>
    <d v="2013-02-26T13:19:23"/>
    <x v="2"/>
    <x v="4"/>
    <b v="0"/>
    <n v="1"/>
    <b v="0"/>
    <s v="film &amp; video/animation"/>
    <x v="0"/>
  </r>
  <r>
    <n v="448"/>
    <s v="The Last Mice"/>
    <s v="Max is a pessimistic mouse, always fantasizing about the end of the world. In The Last Mice, Max's fantasy becomes a real nightmare."/>
    <x v="30"/>
    <n v="2.5"/>
    <x v="4"/>
    <n v="82.01"/>
    <x v="2"/>
    <s v="US"/>
    <s v="USD"/>
    <n v="1400091095"/>
    <d v="2014-05-14T18:11:35"/>
    <n v="1398363095"/>
    <d v="2014-04-24T18:11:35"/>
    <x v="6"/>
    <x v="3"/>
    <b v="0"/>
    <n v="4"/>
    <b v="0"/>
    <s v="film &amp; video/animation"/>
    <x v="0"/>
  </r>
  <r>
    <n v="449"/>
    <s v="Shell &amp; Paddy"/>
    <s v="Shell &amp; Paddy is a 2D animation cartoon with 4 minutes of slapstick surreal humour staring two animal characters in weird, wacky world."/>
    <x v="13"/>
    <n v="2"/>
    <x v="4"/>
    <n v="45"/>
    <x v="2"/>
    <s v="GB"/>
    <s v="GBP"/>
    <n v="1382017085"/>
    <d v="2013-10-17T13:38:05"/>
    <n v="1379425085"/>
    <d v="2013-09-17T13:38:05"/>
    <x v="8"/>
    <x v="4"/>
    <b v="0"/>
    <n v="5"/>
    <b v="0"/>
    <s v="film &amp; video/animation"/>
    <x v="0"/>
  </r>
  <r>
    <n v="450"/>
    <s v="DreamAfrica"/>
    <s v="Why do the moon and stars receive their light from the sun? Africa has a story to tell. Ananse and Kweku appear in this great folktale."/>
    <x v="63"/>
    <n v="50"/>
    <x v="10"/>
    <n v="396"/>
    <x v="2"/>
    <s v="US"/>
    <s v="USD"/>
    <n v="1392417800"/>
    <d v="2014-02-14T22:43:20"/>
    <n v="1389825800"/>
    <d v="2014-01-15T22:43:20"/>
    <x v="1"/>
    <x v="3"/>
    <b v="0"/>
    <n v="7"/>
    <b v="0"/>
    <s v="film &amp; video/animation"/>
    <x v="0"/>
  </r>
  <r>
    <n v="451"/>
    <s v="The Gangbangers"/>
    <s v="This comedy follows two devils who discover a magical boombox to become musicians after an 80s rapture enchants earth with fairy-tales."/>
    <x v="22"/>
    <n v="20"/>
    <x v="8"/>
    <n v="0"/>
    <x v="2"/>
    <s v="US"/>
    <s v="USD"/>
    <n v="1390669791"/>
    <d v="2014-01-25T17:09:51"/>
    <n v="1388077791"/>
    <d v="2013-12-26T17:09:51"/>
    <x v="11"/>
    <x v="4"/>
    <b v="0"/>
    <n v="0"/>
    <b v="0"/>
    <s v="film &amp; video/animation"/>
    <x v="0"/>
  </r>
  <r>
    <n v="452"/>
    <s v="Lost in the Shadows"/>
    <s v="A man must find his way out of the depths of the shadows by using the aid of a little girl."/>
    <x v="47"/>
    <n v="0.75"/>
    <x v="2"/>
    <n v="480"/>
    <x v="2"/>
    <s v="US"/>
    <s v="USD"/>
    <n v="1431536015"/>
    <d v="2015-05-13T16:53:35"/>
    <n v="1428944015"/>
    <d v="2015-04-13T16:53:35"/>
    <x v="6"/>
    <x v="0"/>
    <b v="0"/>
    <n v="12"/>
    <b v="0"/>
    <s v="film &amp; video/animation"/>
    <x v="0"/>
  </r>
  <r>
    <n v="453"/>
    <s v="Jamboni Brothers Pizza Pilot"/>
    <s v="A 7 minute broadcast-quality web pilot (in 3D animation) of Jamboni Brothers Pizza {the ultimate goal being a cartoon TV series}."/>
    <x v="128"/>
    <n v="94.875"/>
    <x v="10"/>
    <n v="26"/>
    <x v="2"/>
    <s v="US"/>
    <s v="USD"/>
    <n v="1424375279"/>
    <d v="2015-02-19T19:47:59"/>
    <n v="1422992879"/>
    <d v="2015-02-03T19:47:59"/>
    <x v="2"/>
    <x v="0"/>
    <b v="0"/>
    <n v="2"/>
    <b v="0"/>
    <s v="film &amp; video/animation"/>
    <x v="0"/>
  </r>
  <r>
    <n v="454"/>
    <s v="Super Hi-Speed Road Strikers"/>
    <s v="Itâ€™s an Action/Adventure Anime for The Yuusha Brave series, G1 Transformer, and the Fast and the Furious Fans!"/>
    <x v="3"/>
    <n v="10"/>
    <x v="1"/>
    <n v="82"/>
    <x v="2"/>
    <s v="US"/>
    <s v="USD"/>
    <n v="1417007640"/>
    <d v="2014-11-26T13:14:00"/>
    <n v="1414343571"/>
    <d v="2014-10-26T17:12:51"/>
    <x v="9"/>
    <x v="3"/>
    <b v="0"/>
    <n v="5"/>
    <b v="0"/>
    <s v="film &amp; video/animation"/>
    <x v="0"/>
  </r>
  <r>
    <n v="455"/>
    <s v="The FunBunch Cartoon!!!"/>
    <s v="Goal The FunBunch characters animated on TV: Fun entertainment for kids just like other authors before us (ex.Arthur,Clifford,Dr Seuss)"/>
    <x v="99"/>
    <n v="65"/>
    <x v="10"/>
    <n v="45"/>
    <x v="2"/>
    <s v="US"/>
    <s v="USD"/>
    <n v="1334622660"/>
    <d v="2012-04-17T00:31:00"/>
    <n v="1330733022"/>
    <d v="2012-03-03T00:03:42"/>
    <x v="7"/>
    <x v="5"/>
    <b v="0"/>
    <n v="2"/>
    <b v="0"/>
    <s v="film &amp; video/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8.8879999999999999"/>
    <x v="0"/>
    <n v="61"/>
    <x v="2"/>
    <s v="US"/>
    <s v="USD"/>
    <n v="1382414340"/>
    <d v="2013-10-22T03:59:00"/>
    <n v="1380559201"/>
    <d v="2013-09-30T16:40:01"/>
    <x v="8"/>
    <x v="4"/>
    <b v="0"/>
    <n v="3"/>
    <b v="0"/>
    <s v="film &amp; video/animation"/>
    <x v="0"/>
  </r>
  <r>
    <n v="457"/>
    <s v="phenix heart 3D animation"/>
    <s v="from my photo work, pyro techniques, aqua technitque and more , i will take the pricipale personnage to the lost land of phenix where ."/>
    <x v="22"/>
    <n v="20"/>
    <x v="8"/>
    <n v="0"/>
    <x v="2"/>
    <s v="CA"/>
    <s v="CAD"/>
    <n v="1408213512"/>
    <d v="2014-08-16T18:25:12"/>
    <n v="1405621512"/>
    <d v="2014-07-17T18:25:12"/>
    <x v="3"/>
    <x v="3"/>
    <b v="0"/>
    <n v="0"/>
    <b v="0"/>
    <s v="film &amp; video/animation"/>
    <x v="0"/>
  </r>
  <r>
    <n v="458"/>
    <s v="DE_dust2: Hacker's Wrath"/>
    <s v="An animated parody of the game, Counter-Strike. The sequel to the very popular Counter-Strike: DE_dust2. Hacker is back!"/>
    <x v="3"/>
    <n v="10"/>
    <x v="1"/>
    <n v="821"/>
    <x v="2"/>
    <s v="GB"/>
    <s v="GBP"/>
    <n v="1368550060"/>
    <d v="2013-05-14T16:47:40"/>
    <n v="1365958060"/>
    <d v="2013-04-14T16:47:40"/>
    <x v="6"/>
    <x v="4"/>
    <b v="0"/>
    <n v="49"/>
    <b v="0"/>
    <s v="film &amp; video/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39"/>
    <x v="7"/>
    <n v="25"/>
    <x v="2"/>
    <s v="US"/>
    <s v="USD"/>
    <n v="1321201327"/>
    <d v="2011-11-13T16:22:07"/>
    <n v="1316013727"/>
    <d v="2011-09-14T15:22:07"/>
    <x v="8"/>
    <x v="6"/>
    <b v="0"/>
    <n v="1"/>
    <b v="0"/>
    <s v="film &amp; video/animation"/>
    <x v="0"/>
  </r>
  <r>
    <n v="460"/>
    <s v="Darwin's Kiss"/>
    <s v="An animated web series about biological evolution gone haywire."/>
    <x v="0"/>
    <n v="8.5"/>
    <x v="0"/>
    <n v="25"/>
    <x v="2"/>
    <s v="US"/>
    <s v="USD"/>
    <n v="1401595200"/>
    <d v="2014-06-01T04:00:00"/>
    <n v="1398862875"/>
    <d v="2014-04-30T13:01:15"/>
    <x v="6"/>
    <x v="3"/>
    <b v="0"/>
    <n v="2"/>
    <b v="0"/>
    <s v="film &amp; video/animation"/>
    <x v="0"/>
  </r>
  <r>
    <n v="461"/>
    <s v="Machinima film project : Open 24/7"/>
    <s v="A machinima based film, displaying the effects of todays financial crisis the world faces, and the explossive consequences it carries."/>
    <x v="131"/>
    <n v="0.55000000000000004"/>
    <x v="2"/>
    <n v="0"/>
    <x v="2"/>
    <s v="GB"/>
    <s v="GBP"/>
    <n v="1370204367"/>
    <d v="2013-06-02T20:19:27"/>
    <n v="1368476367"/>
    <d v="2013-05-13T20:19:27"/>
    <x v="5"/>
    <x v="4"/>
    <b v="0"/>
    <n v="0"/>
    <b v="0"/>
    <s v="film &amp; video/animation"/>
    <x v="0"/>
  </r>
  <r>
    <n v="462"/>
    <s v="THE FORGOTTEN LAND"/>
    <s v="A prince who becomes a slave, suffers of amnesia far away from his land. Slowly he recovers memory and returns where all started."/>
    <x v="57"/>
    <n v="100"/>
    <x v="10"/>
    <n v="0"/>
    <x v="2"/>
    <s v="US"/>
    <s v="USD"/>
    <n v="1312945341"/>
    <d v="2011-08-10T03:02:21"/>
    <n v="1307761341"/>
    <d v="2011-06-11T03:02:21"/>
    <x v="0"/>
    <x v="6"/>
    <b v="0"/>
    <n v="0"/>
    <b v="0"/>
    <s v="film &amp; video/animation"/>
    <x v="0"/>
  </r>
  <r>
    <n v="463"/>
    <s v="Tuskegee Redtails"/>
    <s v="Depicts the contribution the Tuskegee airmen made in certain historical events that helped turn the tide in World War II."/>
    <x v="56"/>
    <n v="55"/>
    <x v="10"/>
    <n v="1250"/>
    <x v="2"/>
    <s v="US"/>
    <s v="USD"/>
    <n v="1316883753"/>
    <d v="2011-09-24T17:02:33"/>
    <n v="1311699753"/>
    <d v="2011-07-26T17:02:33"/>
    <x v="3"/>
    <x v="6"/>
    <b v="0"/>
    <n v="11"/>
    <b v="0"/>
    <s v="film &amp; video/animation"/>
    <x v="0"/>
  </r>
  <r>
    <n v="464"/>
    <s v="PokÃ©Movie - A PokÃ©monâ„¢ school project"/>
    <s v="We are three students that want to make a short PokÃ©mon movie as a school project!"/>
    <x v="132"/>
    <n v="1.01"/>
    <x v="4"/>
    <n v="1"/>
    <x v="2"/>
    <s v="DE"/>
    <s v="EUR"/>
    <n v="1463602935"/>
    <d v="2016-05-18T20:22:15"/>
    <n v="1461874935"/>
    <d v="2016-04-28T20:22:15"/>
    <x v="6"/>
    <x v="2"/>
    <b v="0"/>
    <n v="1"/>
    <b v="0"/>
    <s v="film &amp; video/animation"/>
    <x v="0"/>
  </r>
  <r>
    <n v="465"/>
    <s v="&quot;Amp&quot; A Story About a Robot"/>
    <s v="&quot;Amp&quot; is a short film about a robot with needs."/>
    <x v="133"/>
    <n v="0.51200000000000001"/>
    <x v="2"/>
    <n v="138"/>
    <x v="2"/>
    <s v="US"/>
    <s v="USD"/>
    <n v="1403837574"/>
    <d v="2014-06-27T02:52:54"/>
    <n v="1402455174"/>
    <d v="2014-06-11T02:52:54"/>
    <x v="0"/>
    <x v="3"/>
    <b v="0"/>
    <n v="8"/>
    <b v="0"/>
    <s v="film &amp; video/animation"/>
    <x v="0"/>
  </r>
  <r>
    <n v="466"/>
    <s v="The Legend Of The Crimson Knight"/>
    <s v="(Working storyboard for animated project) A multi-generational Knight that wages war on criminals and corrupt governments"/>
    <x v="3"/>
    <n v="10"/>
    <x v="1"/>
    <n v="76"/>
    <x v="2"/>
    <s v="US"/>
    <s v="USD"/>
    <n v="1347057464"/>
    <d v="2012-09-07T22:37:44"/>
    <n v="1344465464"/>
    <d v="2012-08-08T22:37:44"/>
    <x v="10"/>
    <x v="5"/>
    <b v="0"/>
    <n v="5"/>
    <b v="0"/>
    <s v="film &amp; video/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20"/>
    <x v="8"/>
    <n v="4315"/>
    <x v="2"/>
    <s v="US"/>
    <s v="USD"/>
    <n v="1348849134"/>
    <d v="2012-09-28T16:18:54"/>
    <n v="1344961134"/>
    <d v="2012-08-14T16:18:54"/>
    <x v="10"/>
    <x v="5"/>
    <b v="0"/>
    <n v="39"/>
    <b v="0"/>
    <s v="film &amp; video/animation"/>
    <x v="0"/>
  </r>
  <r>
    <n v="468"/>
    <s v="Storyville: Return of the Vodou Queen"/>
    <s v="After the devastation of a massive Hurricane, main character that has strong's ties to the city returns to find everything in ruins. As"/>
    <x v="51"/>
    <n v="7.5"/>
    <x v="0"/>
    <n v="0"/>
    <x v="2"/>
    <s v="US"/>
    <s v="USD"/>
    <n v="1341978665"/>
    <d v="2012-07-11T03:51:05"/>
    <n v="1336795283"/>
    <d v="2012-05-12T04:01:23"/>
    <x v="5"/>
    <x v="5"/>
    <b v="0"/>
    <n v="0"/>
    <b v="0"/>
    <s v="film &amp; video/animation"/>
    <x v="0"/>
  </r>
  <r>
    <n v="469"/>
    <s v="Dreamland PERSONALISED Animated Shorts Film"/>
    <s v="Create a personalised animation film using your child's name and photo."/>
    <x v="12"/>
    <n v="6"/>
    <x v="0"/>
    <n v="0"/>
    <x v="2"/>
    <s v="GB"/>
    <s v="GBP"/>
    <n v="1409960724"/>
    <d v="2014-09-05T23:45:24"/>
    <n v="1404776724"/>
    <d v="2014-07-07T23:45:24"/>
    <x v="3"/>
    <x v="3"/>
    <b v="0"/>
    <n v="0"/>
    <b v="0"/>
    <s v="film &amp; video/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"/>
    <x v="0"/>
    <n v="51"/>
    <x v="2"/>
    <s v="US"/>
    <s v="USD"/>
    <n v="1389844800"/>
    <d v="2014-01-16T04:00:00"/>
    <n v="1385524889"/>
    <d v="2013-11-27T04:01:29"/>
    <x v="4"/>
    <x v="4"/>
    <b v="0"/>
    <n v="2"/>
    <b v="0"/>
    <s v="film &amp; video/animation"/>
    <x v="0"/>
  </r>
  <r>
    <n v="471"/>
    <s v="Red Origins"/>
    <s v="Three kids try to stop Mazi Mbe's plan to restore Africa to its original state where Tricksters &amp; Spirits ruled_x000a_and Juju was law."/>
    <x v="56"/>
    <n v="55"/>
    <x v="10"/>
    <n v="6541"/>
    <x v="2"/>
    <s v="US"/>
    <s v="USD"/>
    <n v="1397924379"/>
    <d v="2014-04-19T16:19:39"/>
    <n v="1394039979"/>
    <d v="2014-03-05T17:19:39"/>
    <x v="7"/>
    <x v="3"/>
    <b v="0"/>
    <n v="170"/>
    <b v="0"/>
    <s v="film &amp; video/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0.8"/>
    <x v="2"/>
    <n v="141"/>
    <x v="2"/>
    <s v="US"/>
    <s v="USD"/>
    <n v="1408831718"/>
    <d v="2014-08-23T22:08:38"/>
    <n v="1406239718"/>
    <d v="2014-07-24T22:08:38"/>
    <x v="3"/>
    <x v="3"/>
    <b v="0"/>
    <n v="5"/>
    <b v="0"/>
    <s v="film &amp; video/animation"/>
    <x v="0"/>
  </r>
  <r>
    <n v="473"/>
    <s v="QUANTUM KIDZ - 3D animated pilot - THE ULTIMATE GOAL"/>
    <s v="Quantum Kidz follows a young girlâ€™s journey becoming a superhero and dealing with alien threats against the Earth!"/>
    <x v="11"/>
    <n v="30"/>
    <x v="5"/>
    <n v="861"/>
    <x v="2"/>
    <s v="US"/>
    <s v="USD"/>
    <n v="1410972319"/>
    <d v="2014-09-17T16:45:19"/>
    <n v="1408380319"/>
    <d v="2014-08-18T16:45:19"/>
    <x v="10"/>
    <x v="3"/>
    <b v="0"/>
    <n v="14"/>
    <b v="0"/>
    <s v="film &amp; video/animation"/>
    <x v="0"/>
  </r>
  <r>
    <n v="474"/>
    <s v="TAO Mr. Fantastic!!"/>
    <s v="Time travel the light Mr. Fantastic!  Spin the dimensions toward other continuums and worlds.  Hold onto your panties."/>
    <x v="126"/>
    <n v="3.3"/>
    <x v="4"/>
    <n v="1"/>
    <x v="2"/>
    <s v="US"/>
    <s v="USD"/>
    <n v="1487318029"/>
    <d v="2017-02-17T07:53:49"/>
    <n v="1484726029"/>
    <d v="2017-01-18T07:53:49"/>
    <x v="1"/>
    <x v="1"/>
    <b v="0"/>
    <n v="1"/>
    <b v="0"/>
    <s v="film &amp; video/animation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2"/>
    <x v="4"/>
    <n v="0"/>
    <x v="2"/>
    <s v="US"/>
    <s v="USD"/>
    <n v="1430877843"/>
    <d v="2015-05-06T02:04:03"/>
    <n v="1428285843"/>
    <d v="2015-04-06T02:04:03"/>
    <x v="6"/>
    <x v="0"/>
    <b v="0"/>
    <n v="0"/>
    <b v="0"/>
    <s v="film &amp; video/animation"/>
    <x v="0"/>
  </r>
  <r>
    <n v="476"/>
    <s v="Sight Word Music Videos"/>
    <s v="Animated Music Videos that teach kids how to read."/>
    <x v="135"/>
    <n v="220"/>
    <x v="10"/>
    <n v="4906.59"/>
    <x v="2"/>
    <s v="US"/>
    <s v="USD"/>
    <n v="1401767940"/>
    <d v="2014-06-03T03:59:00"/>
    <n v="1398727441"/>
    <d v="2014-04-28T23:24:01"/>
    <x v="6"/>
    <x v="3"/>
    <b v="0"/>
    <n v="124"/>
    <b v="0"/>
    <s v="film &amp; video/animation"/>
    <x v="0"/>
  </r>
  <r>
    <n v="477"/>
    <s v="Hymn of Unity"/>
    <s v="A Comedy-drama animation revolving around a man who finds a problematic pair of headphones that literally take over his whole life."/>
    <x v="15"/>
    <n v="1.5"/>
    <x v="4"/>
    <n v="0"/>
    <x v="2"/>
    <s v="US"/>
    <s v="USD"/>
    <n v="1337371334"/>
    <d v="2012-05-18T20:02:14"/>
    <n v="1332187334"/>
    <d v="2012-03-19T20:02:14"/>
    <x v="7"/>
    <x v="5"/>
    <b v="0"/>
    <n v="0"/>
    <b v="0"/>
    <s v="film &amp; video/animation"/>
    <x v="0"/>
  </r>
  <r>
    <n v="478"/>
    <s v="BABY HUEY IN A FEATURE FILM /  &quot;LUCKY DUCK&quot;"/>
    <s v="this is an animated full length film of an old classic with new life to it. That gigantic and naive duckling we all love  ."/>
    <x v="3"/>
    <n v="10"/>
    <x v="1"/>
    <n v="0"/>
    <x v="2"/>
    <s v="US"/>
    <s v="USD"/>
    <n v="1427921509"/>
    <d v="2015-04-01T20:51:49"/>
    <n v="1425333109"/>
    <d v="2015-03-02T21:51:49"/>
    <x v="7"/>
    <x v="0"/>
    <b v="0"/>
    <n v="0"/>
    <b v="0"/>
    <s v="film &amp; video/animation"/>
    <x v="0"/>
  </r>
  <r>
    <n v="479"/>
    <s v="Harvard Math 55A and Stanford Math 51H Animated!"/>
    <s v="ANIMATING the most INFAMOUS Math Courses in America and TRANSLATING them for the mathematical underdog!"/>
    <x v="36"/>
    <n v="15"/>
    <x v="6"/>
    <n v="4884"/>
    <x v="2"/>
    <s v="US"/>
    <s v="USD"/>
    <n v="1416566835"/>
    <d v="2014-11-21T10:47:15"/>
    <n v="1411379235"/>
    <d v="2014-09-22T09:47:15"/>
    <x v="8"/>
    <x v="3"/>
    <b v="0"/>
    <n v="55"/>
    <b v="0"/>
    <s v="film &amp; video/animation"/>
    <x v="0"/>
  </r>
  <r>
    <n v="480"/>
    <s v="The CafÃ©"/>
    <s v="To court his muse, an artist must first outsmart her dog.  A short animated film collaboration by Dana and Terrence Masson."/>
    <x v="79"/>
    <n v="40"/>
    <x v="3"/>
    <n v="7764"/>
    <x v="2"/>
    <s v="US"/>
    <s v="USD"/>
    <n v="1376049615"/>
    <d v="2013-08-09T12:00:15"/>
    <n v="1373457615"/>
    <d v="2013-07-10T12:00:15"/>
    <x v="3"/>
    <x v="4"/>
    <b v="0"/>
    <n v="140"/>
    <b v="0"/>
    <s v="film &amp; video/animation"/>
    <x v="0"/>
  </r>
  <r>
    <n v="481"/>
    <s v="ERA"/>
    <s v="The year is 2043. Test subject David Beck has been augmented with psychokinetic abilities. He uses his newfound gifts to thwart evil."/>
    <x v="11"/>
    <n v="30"/>
    <x v="5"/>
    <n v="1830"/>
    <x v="2"/>
    <s v="US"/>
    <s v="USD"/>
    <n v="1349885289"/>
    <d v="2012-10-10T16:08:09"/>
    <n v="1347293289"/>
    <d v="2012-09-10T16:08:09"/>
    <x v="8"/>
    <x v="5"/>
    <b v="0"/>
    <n v="21"/>
    <b v="0"/>
    <s v="film &amp; video/animation"/>
    <x v="0"/>
  </r>
  <r>
    <n v="482"/>
    <s v="Animated Stand-up Routines Shenanigans"/>
    <s v="Help me quit my day job and also create animated Stand-up routines from local up and coming comedians."/>
    <x v="3"/>
    <n v="10"/>
    <x v="1"/>
    <n v="10"/>
    <x v="2"/>
    <s v="US"/>
    <s v="USD"/>
    <n v="1460644440"/>
    <d v="2016-04-14T14:34:00"/>
    <n v="1458336690"/>
    <d v="2016-03-18T21:31:30"/>
    <x v="7"/>
    <x v="2"/>
    <b v="0"/>
    <n v="1"/>
    <b v="0"/>
    <s v="film &amp; video/animation"/>
    <x v="0"/>
  </r>
  <r>
    <n v="483"/>
    <s v="Misri Bunch: Names of Allah series 2"/>
    <s v="Help to fund a children's animation Series. Teaching good morals and conduct. Also includes simplified teachings about Islam and Allah."/>
    <x v="36"/>
    <n v="15"/>
    <x v="6"/>
    <n v="7530"/>
    <x v="2"/>
    <s v="GB"/>
    <s v="GBP"/>
    <n v="1359434672"/>
    <d v="2013-01-29T04:44:32"/>
    <n v="1354250672"/>
    <d v="2012-11-30T04:44:32"/>
    <x v="4"/>
    <x v="5"/>
    <b v="0"/>
    <n v="147"/>
    <b v="0"/>
    <s v="film &amp; video/animation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80"/>
    <x v="10"/>
    <n v="149"/>
    <x v="2"/>
    <s v="GB"/>
    <s v="GBP"/>
    <n v="1446766372"/>
    <d v="2015-11-05T23:32:52"/>
    <n v="1443220372"/>
    <d v="2015-09-25T22:32:52"/>
    <x v="8"/>
    <x v="0"/>
    <b v="0"/>
    <n v="11"/>
    <b v="0"/>
    <s v="film &amp; video/animation"/>
    <x v="0"/>
  </r>
  <r>
    <n v="485"/>
    <s v="The Lighthouse and the Lock cartoon - funny stuff for kids."/>
    <s v="Last few days to make this toon a reality! 5 funny toons for YOU! See the pilot episode here!"/>
    <x v="136"/>
    <n v="37.956000000000003"/>
    <x v="7"/>
    <n v="8315.01"/>
    <x v="2"/>
    <s v="GB"/>
    <s v="GBP"/>
    <n v="1368792499"/>
    <d v="2013-05-17T12:08:19"/>
    <n v="1366200499"/>
    <d v="2013-04-17T12:08:19"/>
    <x v="6"/>
    <x v="4"/>
    <b v="0"/>
    <n v="125"/>
    <b v="0"/>
    <s v="film &amp; video/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50"/>
    <x v="10"/>
    <n v="50"/>
    <x v="2"/>
    <s v="AU"/>
    <s v="AUD"/>
    <n v="1401662239"/>
    <d v="2014-06-01T22:37:19"/>
    <n v="1399070239"/>
    <d v="2014-05-02T22:37:19"/>
    <x v="5"/>
    <x v="3"/>
    <b v="0"/>
    <n v="1"/>
    <b v="0"/>
    <s v="film &amp; video/animation"/>
    <x v="0"/>
  </r>
  <r>
    <n v="487"/>
    <s v="The Adventures of Daryl and Straight Man"/>
    <s v="Hey everyone we are producing a new show called The Adventures of Daryl and Straight Man. It is an animated comedy web series."/>
    <x v="63"/>
    <n v="50"/>
    <x v="10"/>
    <n v="0"/>
    <x v="2"/>
    <s v="CA"/>
    <s v="CAD"/>
    <n v="1482678994"/>
    <d v="2016-12-25T15:16:34"/>
    <n v="1477491394"/>
    <d v="2016-10-26T14:16:34"/>
    <x v="9"/>
    <x v="2"/>
    <b v="0"/>
    <n v="0"/>
    <b v="0"/>
    <s v="film &amp; video/animation"/>
    <x v="0"/>
  </r>
  <r>
    <n v="488"/>
    <s v="City Animals independent cartoon series"/>
    <s v="When humans left the earth, the animals took over the city. What could go wrong? Well...everything!"/>
    <x v="14"/>
    <n v="12"/>
    <x v="1"/>
    <n v="0"/>
    <x v="2"/>
    <s v="US"/>
    <s v="USD"/>
    <n v="1483924700"/>
    <d v="2017-01-09T01:18:20"/>
    <n v="1481332700"/>
    <d v="2016-12-10T01:18:20"/>
    <x v="11"/>
    <x v="2"/>
    <b v="0"/>
    <n v="0"/>
    <b v="0"/>
    <s v="film &amp; video/animation"/>
    <x v="0"/>
  </r>
  <r>
    <n v="489"/>
    <s v="THE GUINEAS SHOW"/>
    <s v="Help America's favorite dysfunctional immigrant family THE GUINEAS launch the first season of their animated web series."/>
    <x v="138"/>
    <n v="74.997"/>
    <x v="10"/>
    <n v="215"/>
    <x v="2"/>
    <s v="US"/>
    <s v="USD"/>
    <n v="1325763180"/>
    <d v="2012-01-05T11:33:00"/>
    <n v="1323084816"/>
    <d v="2011-12-05T11:33:36"/>
    <x v="11"/>
    <x v="6"/>
    <b v="0"/>
    <n v="3"/>
    <b v="0"/>
    <s v="film &amp; video/animation"/>
    <x v="0"/>
  </r>
  <r>
    <n v="490"/>
    <s v="PROJECT IS CANCELLED"/>
    <s v="Cancelled"/>
    <x v="28"/>
    <n v="1"/>
    <x v="4"/>
    <n v="0"/>
    <x v="2"/>
    <s v="US"/>
    <s v="USD"/>
    <n v="1345677285"/>
    <d v="2012-08-22T23:14:45"/>
    <n v="1343085285"/>
    <d v="2012-07-23T23:14:45"/>
    <x v="3"/>
    <x v="5"/>
    <b v="0"/>
    <n v="0"/>
    <b v="0"/>
    <s v="film &amp; video/animation"/>
    <x v="0"/>
  </r>
  <r>
    <n v="491"/>
    <s v="Guess What? Gus"/>
    <s v="&quot;Guess What? Gus&quot; is a magical animated comedy that follow a new kid who playful antics for attention make the news."/>
    <x v="3"/>
    <n v="10"/>
    <x v="1"/>
    <n v="0"/>
    <x v="2"/>
    <s v="US"/>
    <s v="USD"/>
    <n v="1453937699"/>
    <d v="2016-01-27T23:34:59"/>
    <n v="1451345699"/>
    <d v="2015-12-28T23:34:59"/>
    <x v="11"/>
    <x v="0"/>
    <b v="0"/>
    <n v="0"/>
    <b v="0"/>
    <s v="film &amp; video/animation"/>
    <x v="0"/>
  </r>
  <r>
    <n v="492"/>
    <s v="Project: eXelcius - Next Generation Movie"/>
    <s v="This project aims to create a 3D animated movie that is created by it's fans, it's content and plot will be driven by it's followers."/>
    <x v="139"/>
    <n v="10000"/>
    <x v="10"/>
    <n v="0"/>
    <x v="2"/>
    <s v="SE"/>
    <s v="SEK"/>
    <n v="1476319830"/>
    <d v="2016-10-13T00:50:30"/>
    <n v="1471135830"/>
    <d v="2016-08-14T00:50:30"/>
    <x v="10"/>
    <x v="2"/>
    <b v="0"/>
    <n v="0"/>
    <b v="0"/>
    <s v="film &amp; video/animation"/>
    <x v="0"/>
  </r>
  <r>
    <n v="493"/>
    <s v="Joc Barrera The Chupacabra Hunter"/>
    <s v="The Chupacabra is not a myth and one man is on a mission to prove its existence no matter what, his name is Joc Barrera."/>
    <x v="11"/>
    <n v="30"/>
    <x v="5"/>
    <n v="0"/>
    <x v="2"/>
    <s v="GB"/>
    <s v="GBP"/>
    <n v="1432142738"/>
    <d v="2015-05-20T17:25:38"/>
    <n v="1429550738"/>
    <d v="2015-04-20T17:25:38"/>
    <x v="6"/>
    <x v="0"/>
    <b v="0"/>
    <n v="0"/>
    <b v="0"/>
    <s v="film &amp; video/animation"/>
    <x v="0"/>
  </r>
  <r>
    <n v="494"/>
    <s v="The Grigori"/>
    <s v="Angels come to Earth in human disguise to deceive mankind, rule the Earth as gods, create a hybrid army &amp; destroy all who oppose them."/>
    <x v="22"/>
    <n v="20"/>
    <x v="8"/>
    <n v="31"/>
    <x v="2"/>
    <s v="US"/>
    <s v="USD"/>
    <n v="1404356400"/>
    <d v="2014-07-03T03:00:00"/>
    <n v="1402343765"/>
    <d v="2014-06-09T19:56:05"/>
    <x v="0"/>
    <x v="3"/>
    <b v="0"/>
    <n v="3"/>
    <b v="0"/>
    <s v="film &amp; video/animation"/>
    <x v="0"/>
  </r>
  <r>
    <n v="495"/>
    <s v="Average Heroes pilot"/>
    <s v="two friends set out to conquer and reach the level cap of the quest watch, how will they do it when they're 2 teenage idiots"/>
    <x v="39"/>
    <n v="7"/>
    <x v="0"/>
    <n v="0"/>
    <x v="2"/>
    <s v="US"/>
    <s v="USD"/>
    <n v="1437076305"/>
    <d v="2015-07-16T19:51:45"/>
    <n v="1434484305"/>
    <d v="2015-06-16T19:51:45"/>
    <x v="0"/>
    <x v="0"/>
    <b v="0"/>
    <n v="0"/>
    <b v="0"/>
    <s v="film &amp; video/animation"/>
    <x v="0"/>
  </r>
  <r>
    <n v="496"/>
    <s v="Airships and Anatasia: The Movie"/>
    <s v="The movie is about the adventures of Ethan, Danna, The mysterious inventor and more."/>
    <x v="127"/>
    <n v="60"/>
    <x v="10"/>
    <n v="1"/>
    <x v="2"/>
    <s v="US"/>
    <s v="USD"/>
    <n v="1392070874"/>
    <d v="2014-02-10T22:21:14"/>
    <n v="1386886874"/>
    <d v="2013-12-12T22:21:14"/>
    <x v="11"/>
    <x v="4"/>
    <b v="0"/>
    <n v="1"/>
    <b v="0"/>
    <s v="film &amp; video/animation"/>
    <x v="0"/>
  </r>
  <r>
    <n v="497"/>
    <s v="Galaxy Probe Kids"/>
    <s v="live-action/animated series pilot."/>
    <x v="140"/>
    <n v="4.4800000000000004"/>
    <x v="4"/>
    <n v="30"/>
    <x v="2"/>
    <s v="US"/>
    <s v="USD"/>
    <n v="1419483600"/>
    <d v="2014-12-25T05:00:00"/>
    <n v="1414889665"/>
    <d v="2014-11-02T00:54:25"/>
    <x v="4"/>
    <x v="3"/>
    <b v="0"/>
    <n v="3"/>
    <b v="0"/>
    <s v="film &amp; video/animation"/>
    <x v="0"/>
  </r>
  <r>
    <n v="498"/>
    <s v="ANGAL TENTARA and The Root of All Evil"/>
    <s v="AT is an Interactive Animation made for the iPad where the user becomes part of the story. It's a fantastic journey of discovery!"/>
    <x v="141"/>
    <n v="65.108000000000004"/>
    <x v="10"/>
    <n v="2994"/>
    <x v="2"/>
    <s v="US"/>
    <s v="USD"/>
    <n v="1324664249"/>
    <d v="2011-12-23T18:17:29"/>
    <n v="1321035449"/>
    <d v="2011-11-11T18:17:29"/>
    <x v="4"/>
    <x v="6"/>
    <b v="0"/>
    <n v="22"/>
    <b v="0"/>
    <s v="film &amp; video/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20"/>
    <x v="8"/>
    <n v="1910"/>
    <x v="2"/>
    <s v="US"/>
    <s v="USD"/>
    <n v="1255381140"/>
    <d v="2009-10-12T20:59:00"/>
    <n v="1250630968"/>
    <d v="2009-08-18T21:29:28"/>
    <x v="10"/>
    <x v="8"/>
    <b v="0"/>
    <n v="26"/>
    <b v="0"/>
    <s v="film &amp; video/animation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6.5"/>
    <x v="0"/>
    <n v="215"/>
    <x v="2"/>
    <s v="US"/>
    <s v="USD"/>
    <n v="1273356960"/>
    <d v="2010-05-08T22:16:00"/>
    <n v="1268255751"/>
    <d v="2010-03-10T21:15:51"/>
    <x v="7"/>
    <x v="7"/>
    <b v="0"/>
    <n v="4"/>
    <b v="0"/>
    <s v="film &amp; video/animation"/>
    <x v="0"/>
  </r>
  <r>
    <n v="501"/>
    <s v="World War 4"/>
    <s v="Based on the invention portfolio of a patented inventor World War Four is a look into the future of warfare and humanity as a whole"/>
    <x v="3"/>
    <n v="10"/>
    <x v="1"/>
    <n v="0"/>
    <x v="2"/>
    <s v="US"/>
    <s v="USD"/>
    <n v="1310189851"/>
    <d v="2011-07-09T05:37:31"/>
    <n v="1307597851"/>
    <d v="2011-06-09T05:37:31"/>
    <x v="0"/>
    <x v="6"/>
    <b v="0"/>
    <n v="0"/>
    <b v="0"/>
    <s v="film &amp; video/animation"/>
    <x v="0"/>
  </r>
  <r>
    <n v="502"/>
    <s v="Strawberry Bowl"/>
    <s v="This Strawberry Bowl concept is the 1st of many episodes.  These episodes will be released in accordance with the harvest of the month."/>
    <x v="22"/>
    <n v="20"/>
    <x v="8"/>
    <n v="230"/>
    <x v="2"/>
    <s v="US"/>
    <s v="USD"/>
    <n v="1332073025"/>
    <d v="2012-03-18T12:17:05"/>
    <n v="1329484625"/>
    <d v="2012-02-17T13:17:05"/>
    <x v="2"/>
    <x v="5"/>
    <b v="0"/>
    <n v="4"/>
    <b v="0"/>
    <s v="film &amp; video/animation"/>
    <x v="0"/>
  </r>
  <r>
    <n v="503"/>
    <s v="Jimmy There and Back - Documentary Animation"/>
    <s v="Jimmy wants to live life and see his grandchildren grow up, but alcoholism threatens to curtail everything he dreams of."/>
    <x v="115"/>
    <n v="6.5"/>
    <x v="0"/>
    <n v="114"/>
    <x v="2"/>
    <s v="GB"/>
    <s v="GBP"/>
    <n v="1421498303"/>
    <d v="2015-01-17T12:38:23"/>
    <n v="1418906303"/>
    <d v="2014-12-18T12:38:23"/>
    <x v="11"/>
    <x v="3"/>
    <b v="0"/>
    <n v="9"/>
    <b v="0"/>
    <s v="film &amp; video/animation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24.5"/>
    <x v="8"/>
    <n v="335"/>
    <x v="2"/>
    <s v="US"/>
    <s v="USD"/>
    <n v="1334097387"/>
    <d v="2012-04-10T22:36:27"/>
    <n v="1328916987"/>
    <d v="2012-02-10T23:36:27"/>
    <x v="2"/>
    <x v="5"/>
    <b v="0"/>
    <n v="5"/>
    <b v="0"/>
    <s v="film &amp; video/animation"/>
    <x v="0"/>
  </r>
  <r>
    <n v="505"/>
    <s v="MY4FACES THE ANIMATED MOVIE"/>
    <s v="This wonderful movie will tells the story of two adorable aliens who crash land into a familyâ€™s backyard, and travel the Earth."/>
    <x v="14"/>
    <n v="12"/>
    <x v="1"/>
    <n v="52"/>
    <x v="2"/>
    <s v="US"/>
    <s v="USD"/>
    <n v="1451010086"/>
    <d v="2015-12-25T02:21:26"/>
    <n v="1447122086"/>
    <d v="2015-11-10T02:21:26"/>
    <x v="4"/>
    <x v="0"/>
    <b v="0"/>
    <n v="14"/>
    <b v="0"/>
    <s v="film &amp; video/animation"/>
    <x v="0"/>
  </r>
  <r>
    <n v="506"/>
    <s v="Age of Spirit: The Battle in Heaven"/>
    <s v="A feature-length 3D animation that depicts what happened when the Son of the Morning rebelled against God."/>
    <x v="61"/>
    <n v="200"/>
    <x v="10"/>
    <n v="250"/>
    <x v="2"/>
    <s v="US"/>
    <s v="USD"/>
    <n v="1376140520"/>
    <d v="2013-08-10T13:15:20"/>
    <n v="1373548520"/>
    <d v="2013-07-11T13:15:20"/>
    <x v="3"/>
    <x v="4"/>
    <b v="0"/>
    <n v="1"/>
    <b v="0"/>
    <s v="film &amp; video/animation"/>
    <x v="0"/>
  </r>
  <r>
    <n v="507"/>
    <s v="Code Monkeys"/>
    <s v="&quot;Code Monkey(s)&quot; is a short animated-series about life from the perspective of an engineer who feels like an actual &quot;Code Monkey&quot;."/>
    <x v="22"/>
    <n v="20"/>
    <x v="8"/>
    <n v="640"/>
    <x v="2"/>
    <s v="US"/>
    <s v="USD"/>
    <n v="1350687657"/>
    <d v="2012-10-19T23:00:57"/>
    <n v="1346799657"/>
    <d v="2012-09-04T23:00:57"/>
    <x v="8"/>
    <x v="5"/>
    <b v="0"/>
    <n v="10"/>
    <b v="0"/>
    <s v="film &amp; video/animation"/>
    <x v="0"/>
  </r>
  <r>
    <n v="508"/>
    <s v="Heroes Faith II (Superior Soldier)"/>
    <s v="A stop-motion animated action packed adventure. Telling a great story with an even greater message. Join me and lets change the world."/>
    <x v="63"/>
    <n v="50"/>
    <x v="10"/>
    <n v="400"/>
    <x v="2"/>
    <s v="US"/>
    <s v="USD"/>
    <n v="1337955240"/>
    <d v="2012-05-25T14:14:00"/>
    <n v="1332808501"/>
    <d v="2012-03-27T00:35:01"/>
    <x v="7"/>
    <x v="5"/>
    <b v="0"/>
    <n v="3"/>
    <b v="0"/>
    <s v="film &amp; video/animation"/>
    <x v="0"/>
  </r>
  <r>
    <n v="509"/>
    <s v="Indian in Chelsea - Web Animated series"/>
    <s v="A hilarious comedy podcast being turned into an animated series  about an indian servant and his boss."/>
    <x v="10"/>
    <n v="5"/>
    <x v="0"/>
    <n v="10"/>
    <x v="2"/>
    <s v="GB"/>
    <s v="GBP"/>
    <n v="1435504170"/>
    <d v="2015-06-28T15:09:30"/>
    <n v="1432912170"/>
    <d v="2015-05-29T15:09:30"/>
    <x v="5"/>
    <x v="0"/>
    <b v="0"/>
    <n v="1"/>
    <b v="0"/>
    <s v="film &amp; video/animation"/>
    <x v="0"/>
  </r>
  <r>
    <n v="510"/>
    <s v="TPI Episode 2: Doomsday Dean"/>
    <s v="A mile below the Franco-Swiss border Dean manages to break the Large Hadron Collider and triggers the end of the world."/>
    <x v="32"/>
    <n v="14"/>
    <x v="1"/>
    <n v="0"/>
    <x v="2"/>
    <s v="US"/>
    <s v="USD"/>
    <n v="1456805639"/>
    <d v="2016-03-01T04:13:59"/>
    <n v="1454213639"/>
    <d v="2016-01-31T04:13:59"/>
    <x v="1"/>
    <x v="2"/>
    <b v="0"/>
    <n v="0"/>
    <b v="0"/>
    <s v="film &amp; video/animation"/>
    <x v="0"/>
  </r>
  <r>
    <n v="511"/>
    <s v="Stuck On An Eyeland"/>
    <s v="A project that incorporates animation and comic art into a relevant story. 4 boys, 1 eyeland, and a whole lot of drama!!!"/>
    <x v="10"/>
    <n v="5"/>
    <x v="0"/>
    <n v="150"/>
    <x v="2"/>
    <s v="US"/>
    <s v="USD"/>
    <n v="1365228982"/>
    <d v="2013-04-06T06:16:22"/>
    <n v="1362640582"/>
    <d v="2013-03-07T07:16:22"/>
    <x v="7"/>
    <x v="4"/>
    <b v="0"/>
    <n v="5"/>
    <b v="0"/>
    <s v="film &amp; video/animation"/>
    <x v="0"/>
  </r>
  <r>
    <n v="512"/>
    <s v="Otherkin The Animated Series"/>
    <s v="We have a fully developed 2D animated series that requires more professional animation. Our first 2 home-animated eps are up online."/>
    <x v="6"/>
    <n v="8"/>
    <x v="0"/>
    <n v="11"/>
    <x v="2"/>
    <s v="US"/>
    <s v="USD"/>
    <n v="1479667727"/>
    <d v="2016-11-20T18:48:47"/>
    <n v="1475776127"/>
    <d v="2016-10-06T17:48:47"/>
    <x v="9"/>
    <x v="2"/>
    <b v="0"/>
    <n v="2"/>
    <b v="0"/>
    <s v="film &amp; video/animation"/>
    <x v="0"/>
  </r>
  <r>
    <n v="513"/>
    <s v="Paradigm Spiral - The Animated Series"/>
    <s v="A sci-fi fantasy 2.5D anime styled series about some guys trying to save the world, probably..."/>
    <x v="63"/>
    <n v="50"/>
    <x v="10"/>
    <n v="6962"/>
    <x v="2"/>
    <s v="US"/>
    <s v="USD"/>
    <n v="1471244400"/>
    <d v="2016-08-15T07:00:00"/>
    <n v="1467387705"/>
    <d v="2016-07-01T15:41:45"/>
    <x v="3"/>
    <x v="2"/>
    <b v="0"/>
    <n v="68"/>
    <b v="0"/>
    <s v="film &amp; video/animation"/>
    <x v="0"/>
  </r>
  <r>
    <n v="514"/>
    <s v="I'm Sticking With You."/>
    <s v="A film created entirely out of paper, visual effects and found objects depicts how one man created a new life for himself."/>
    <x v="15"/>
    <n v="1.5"/>
    <x v="4"/>
    <n v="50"/>
    <x v="2"/>
    <s v="CA"/>
    <s v="CAD"/>
    <n v="1407595447"/>
    <d v="2014-08-09T14:44:07"/>
    <n v="1405003447"/>
    <d v="2014-07-10T14:44:07"/>
    <x v="3"/>
    <x v="3"/>
    <b v="0"/>
    <n v="3"/>
    <b v="0"/>
    <s v="film &amp; video/animation"/>
    <x v="0"/>
  </r>
  <r>
    <n v="515"/>
    <s v="A Tale of Faith - An Animated Short Film"/>
    <s v="A Tale of Faith is an animated short film based on the heartwarming tale by Rebbe Nachman of Breslov."/>
    <x v="143"/>
    <n v="97"/>
    <x v="10"/>
    <n v="24651"/>
    <x v="2"/>
    <s v="US"/>
    <s v="USD"/>
    <n v="1451389601"/>
    <d v="2015-12-29T11:46:41"/>
    <n v="1447933601"/>
    <d v="2015-11-19T11:46:41"/>
    <x v="4"/>
    <x v="0"/>
    <b v="0"/>
    <n v="34"/>
    <b v="0"/>
    <s v="film &amp; video/animation"/>
    <x v="0"/>
  </r>
  <r>
    <n v="516"/>
    <s v="Shipmates"/>
    <s v="A big brother style comedy animation series starring famous seafarers"/>
    <x v="10"/>
    <n v="5"/>
    <x v="0"/>
    <n v="0"/>
    <x v="2"/>
    <s v="GB"/>
    <s v="GBP"/>
    <n v="1432752080"/>
    <d v="2015-05-27T18:41:20"/>
    <n v="1427568080"/>
    <d v="2015-03-28T18:41:20"/>
    <x v="7"/>
    <x v="0"/>
    <b v="0"/>
    <n v="0"/>
    <b v="0"/>
    <s v="film &amp; video/animation"/>
    <x v="0"/>
  </r>
  <r>
    <n v="517"/>
    <s v="Honeybee: The Animated Series Trailer"/>
    <s v="Honeybee is a cartoon about a girl who can talk to bugs, and her quest to save the bees! Adventure, humor, and lots of fun characters."/>
    <x v="36"/>
    <n v="15"/>
    <x v="6"/>
    <n v="205"/>
    <x v="2"/>
    <s v="US"/>
    <s v="USD"/>
    <n v="1486046761"/>
    <d v="2017-02-02T14:46:01"/>
    <n v="1483454761"/>
    <d v="2017-01-03T14:46:01"/>
    <x v="1"/>
    <x v="1"/>
    <b v="0"/>
    <n v="3"/>
    <b v="0"/>
    <s v="film &amp; video/animation"/>
    <x v="0"/>
  </r>
  <r>
    <n v="518"/>
    <s v="Somorrah"/>
    <s v="The community of Somorrah is peaceful and unblemished until &quot;The Boss&quot; power and money starts to diminish &amp; plans to gain it all back!"/>
    <x v="144"/>
    <n v="7.1749999999999998"/>
    <x v="0"/>
    <n v="0"/>
    <x v="2"/>
    <s v="US"/>
    <s v="USD"/>
    <n v="1441550760"/>
    <d v="2015-09-06T14:46:00"/>
    <n v="1438958824"/>
    <d v="2015-08-07T14:47:04"/>
    <x v="10"/>
    <x v="0"/>
    <b v="0"/>
    <n v="0"/>
    <b v="0"/>
    <s v="film &amp; video/animation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12.000999999999999"/>
    <x v="1"/>
    <n v="2746"/>
    <x v="2"/>
    <s v="US"/>
    <s v="USD"/>
    <n v="1354699421"/>
    <d v="2012-12-05T09:23:41"/>
    <n v="1352107421"/>
    <d v="2012-11-05T09:23:41"/>
    <x v="4"/>
    <x v="5"/>
    <b v="0"/>
    <n v="70"/>
    <b v="0"/>
    <s v="film &amp; video/animation"/>
    <x v="0"/>
  </r>
  <r>
    <n v="520"/>
    <s v="Darktales The Play"/>
    <s v="Tim Arthur's 21st anniversary sell-out production of his 'chilling' and 'sinister' ghostly thriller returns to the Edinburgh Fringe!"/>
    <x v="10"/>
    <n v="5"/>
    <x v="0"/>
    <n v="5105"/>
    <x v="0"/>
    <s v="GB"/>
    <s v="GBP"/>
    <n v="1449766261"/>
    <d v="2015-12-10T16:51:01"/>
    <n v="1447174261"/>
    <d v="2015-11-10T16:51:01"/>
    <x v="4"/>
    <x v="0"/>
    <b v="0"/>
    <n v="34"/>
    <b v="1"/>
    <s v="theater/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"/>
    <x v="0"/>
    <n v="5232"/>
    <x v="0"/>
    <s v="US"/>
    <s v="USD"/>
    <n v="1477976340"/>
    <d v="2016-11-01T04:59:00"/>
    <n v="1475460819"/>
    <d v="2016-10-03T02:13:39"/>
    <x v="9"/>
    <x v="2"/>
    <b v="0"/>
    <n v="56"/>
    <b v="1"/>
    <s v="theater/plays"/>
    <x v="1"/>
  </r>
  <r>
    <n v="522"/>
    <s v="COMPASS PLAYERS"/>
    <s v="*** TO MAKE DONATIONS IN THE FUTURE                                   GO TO OUR WEBSITE: www.compassplayers.com ***"/>
    <x v="9"/>
    <n v="3"/>
    <x v="4"/>
    <n v="3440"/>
    <x v="0"/>
    <s v="US"/>
    <s v="USD"/>
    <n v="1458518325"/>
    <d v="2016-03-20T23:58:45"/>
    <n v="1456793925"/>
    <d v="2016-03-01T00:58:45"/>
    <x v="7"/>
    <x v="2"/>
    <b v="0"/>
    <n v="31"/>
    <b v="1"/>
    <s v="theater/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5"/>
    <x v="0"/>
    <n v="6030"/>
    <x v="0"/>
    <s v="US"/>
    <s v="USD"/>
    <n v="1442805076"/>
    <d v="2015-09-21T03:11:16"/>
    <n v="1440213076"/>
    <d v="2015-08-22T03:11:16"/>
    <x v="10"/>
    <x v="0"/>
    <b v="0"/>
    <n v="84"/>
    <b v="1"/>
    <s v="theater/plays"/>
    <x v="1"/>
  </r>
  <r>
    <n v="524"/>
    <s v="Zero Down"/>
    <s v="Angel on the Corner need YOUR help to raise Â£3,500 to take Zero Down by Sarah Hehir to the Edinburgh Fringe Festival this August!"/>
    <x v="8"/>
    <n v="3.5"/>
    <x v="4"/>
    <n v="3803.55"/>
    <x v="0"/>
    <s v="GB"/>
    <s v="GBP"/>
    <n v="1464801169"/>
    <d v="2016-06-01T17:12:49"/>
    <n v="1462209169"/>
    <d v="2016-05-02T17:12:49"/>
    <x v="5"/>
    <x v="2"/>
    <b v="0"/>
    <n v="130"/>
    <b v="1"/>
    <s v="theater/plays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"/>
    <x v="1"/>
    <n v="12000"/>
    <x v="0"/>
    <s v="US"/>
    <s v="USD"/>
    <n v="1410601041"/>
    <d v="2014-09-13T09:37:21"/>
    <n v="1406713041"/>
    <d v="2014-07-30T09:37:21"/>
    <x v="3"/>
    <x v="3"/>
    <b v="0"/>
    <n v="12"/>
    <b v="1"/>
    <s v="theater/plays"/>
    <x v="1"/>
  </r>
  <r>
    <n v="526"/>
    <s v="Victory by Madicken Malm"/>
    <s v="We have a brand new play. We urgently need your help to fund our production, which opens at Theatre503 on August 18th."/>
    <x v="15"/>
    <n v="1.5"/>
    <x v="4"/>
    <n v="1710"/>
    <x v="0"/>
    <s v="GB"/>
    <s v="GBP"/>
    <n v="1438966800"/>
    <d v="2015-08-07T17:00:00"/>
    <n v="1436278344"/>
    <d v="2015-07-07T14:12:24"/>
    <x v="3"/>
    <x v="0"/>
    <b v="0"/>
    <n v="23"/>
    <b v="1"/>
    <s v="theater/plays"/>
    <x v="1"/>
  </r>
  <r>
    <n v="527"/>
    <s v="Omega Kids - a new play"/>
    <s v="OMEGA KIDS, a new play by Noah Mease, directed by Jay Stull &amp; produced by New Light Theater Project in association with Access Theater."/>
    <x v="3"/>
    <n v="10"/>
    <x v="1"/>
    <n v="10085"/>
    <x v="0"/>
    <s v="US"/>
    <s v="USD"/>
    <n v="1487347500"/>
    <d v="2017-02-17T16:05:00"/>
    <n v="1484715366"/>
    <d v="2017-01-18T04:56:06"/>
    <x v="1"/>
    <x v="1"/>
    <b v="0"/>
    <n v="158"/>
    <b v="1"/>
    <s v="theater/plays"/>
    <x v="1"/>
  </r>
  <r>
    <n v="528"/>
    <s v="Devastated No Matter What"/>
    <s v="A Festival Backed Production of a Full-Length Play."/>
    <x v="146"/>
    <n v="1.1499999999999999"/>
    <x v="4"/>
    <n v="1330"/>
    <x v="0"/>
    <s v="US"/>
    <s v="USD"/>
    <n v="1434921600"/>
    <d v="2015-06-21T21:20:00"/>
    <n v="1433109907"/>
    <d v="2015-05-31T22:05:07"/>
    <x v="5"/>
    <x v="0"/>
    <b v="0"/>
    <n v="30"/>
    <b v="1"/>
    <s v="theater/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.2"/>
    <x v="4"/>
    <n v="1565"/>
    <x v="0"/>
    <s v="CA"/>
    <s v="CAD"/>
    <n v="1484110800"/>
    <d v="2017-01-11T05:00:00"/>
    <n v="1482281094"/>
    <d v="2016-12-21T00:44:54"/>
    <x v="11"/>
    <x v="2"/>
    <b v="0"/>
    <n v="18"/>
    <b v="1"/>
    <s v="theater/plays"/>
    <x v="1"/>
  </r>
  <r>
    <n v="530"/>
    <s v="Corners Grove"/>
    <s v="Corners Grove is a coming-of-age play about leaving home, gender identity and the death of Whitney Houston; will benefit Win NYC."/>
    <x v="147"/>
    <n v="3.4049999999999998"/>
    <x v="4"/>
    <n v="3670"/>
    <x v="0"/>
    <s v="US"/>
    <s v="USD"/>
    <n v="1435111200"/>
    <d v="2015-06-24T02:00:00"/>
    <n v="1433254268"/>
    <d v="2015-06-02T14:11:08"/>
    <x v="0"/>
    <x v="0"/>
    <b v="0"/>
    <n v="29"/>
    <b v="1"/>
    <s v="theater/plays"/>
    <x v="1"/>
  </r>
  <r>
    <n v="531"/>
    <s v="COMPASS PLAYERS presents SYLVIA by A. R. Gurney"/>
    <s v="SYLVIA is a modern romantic comedy about a marriage and a talking dog. Directed by Jeanna Michaels. January 12 through January 29, 2017"/>
    <x v="23"/>
    <n v="4"/>
    <x v="4"/>
    <n v="4000"/>
    <x v="0"/>
    <s v="US"/>
    <s v="USD"/>
    <n v="1481957940"/>
    <d v="2016-12-17T06:59:00"/>
    <n v="1478050429"/>
    <d v="2016-11-02T01:33:49"/>
    <x v="4"/>
    <x v="2"/>
    <b v="0"/>
    <n v="31"/>
    <b v="1"/>
    <s v="theater/plays"/>
    <x v="1"/>
  </r>
  <r>
    <n v="532"/>
    <s v="Walken On Sunshine"/>
    <s v="A fast paced, comedic play about an anxiety-ridden filmmaker who lies to investors about having Christopher Walken in his film."/>
    <x v="3"/>
    <n v="10"/>
    <x v="1"/>
    <n v="12325"/>
    <x v="0"/>
    <s v="US"/>
    <s v="USD"/>
    <n v="1463098208"/>
    <d v="2016-05-13T00:10:08"/>
    <n v="1460506208"/>
    <d v="2016-04-13T00:10:08"/>
    <x v="6"/>
    <x v="2"/>
    <b v="0"/>
    <n v="173"/>
    <b v="1"/>
    <s v="theater/plays"/>
    <x v="1"/>
  </r>
  <r>
    <n v="533"/>
    <s v="Foresight"/>
    <s v="New writing â€¢ Twisty-turny magical realist retro sci-fi â€¢ Human lives â€¢ Storytelling â€¢ The slope our society slips down..."/>
    <x v="13"/>
    <n v="2"/>
    <x v="4"/>
    <n v="2004"/>
    <x v="0"/>
    <s v="GB"/>
    <s v="GBP"/>
    <n v="1463394365"/>
    <d v="2016-05-16T10:26:05"/>
    <n v="1461320765"/>
    <d v="2016-04-22T10:26:05"/>
    <x v="6"/>
    <x v="2"/>
    <b v="0"/>
    <n v="17"/>
    <b v="1"/>
    <s v="theater/plays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"/>
    <x v="6"/>
    <n v="15700"/>
    <x v="0"/>
    <s v="NO"/>
    <s v="NOK"/>
    <n v="1446418800"/>
    <d v="2015-11-01T23:00:00"/>
    <n v="1443036470"/>
    <d v="2015-09-23T19:27:50"/>
    <x v="8"/>
    <x v="0"/>
    <b v="0"/>
    <n v="48"/>
    <b v="1"/>
    <s v="theater/plays"/>
    <x v="1"/>
  </r>
  <r>
    <n v="535"/>
    <s v="Astronauts of Hartlepool: a Brexit sci-fi for VAULT 2017"/>
    <s v="Weâ€™re producing a Northern Brexit sci-fi play for VAULT festival 2017 and we need your help!"/>
    <x v="13"/>
    <n v="2"/>
    <x v="4"/>
    <n v="2050"/>
    <x v="0"/>
    <s v="GB"/>
    <s v="GBP"/>
    <n v="1483707905"/>
    <d v="2017-01-06T13:05:05"/>
    <n v="1481115905"/>
    <d v="2016-12-07T13:05:05"/>
    <x v="11"/>
    <x v="2"/>
    <b v="0"/>
    <n v="59"/>
    <b v="1"/>
    <s v="theater/plays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.3"/>
    <x v="4"/>
    <n v="3902.5"/>
    <x v="0"/>
    <s v="GB"/>
    <s v="GBP"/>
    <n v="1438624800"/>
    <d v="2015-08-03T18:00:00"/>
    <n v="1435133807"/>
    <d v="2015-06-24T08:16:47"/>
    <x v="0"/>
    <x v="0"/>
    <b v="0"/>
    <n v="39"/>
    <b v="1"/>
    <s v="theater/plays"/>
    <x v="1"/>
  </r>
  <r>
    <n v="537"/>
    <s v="Be A Buddy Not A Bully (Anti-Bullying Stage Play TOUR)"/>
    <s v="Transforming bystanders into anti-bullies since 2012 thru inclusive learning environments.  Together we can take back our classrooms."/>
    <x v="13"/>
    <n v="2"/>
    <x v="4"/>
    <n v="2410"/>
    <x v="0"/>
    <s v="US"/>
    <s v="USD"/>
    <n v="1446665191"/>
    <d v="2015-11-04T19:26:31"/>
    <n v="1444069591"/>
    <d v="2015-10-05T18:26:31"/>
    <x v="9"/>
    <x v="0"/>
    <b v="0"/>
    <n v="59"/>
    <b v="1"/>
    <s v="theater/plays"/>
    <x v="1"/>
  </r>
  <r>
    <n v="538"/>
    <s v="Shakespeare Orange County's HAMLET: Match This!"/>
    <s v="SOC produces affordable and accessible theatre in the heart of Orange County, CA, and we need your help to match a $5,000 grant!"/>
    <x v="10"/>
    <n v="5"/>
    <x v="0"/>
    <n v="15121"/>
    <x v="0"/>
    <s v="US"/>
    <s v="USD"/>
    <n v="1463166263"/>
    <d v="2016-05-13T19:04:23"/>
    <n v="1460574263"/>
    <d v="2016-04-13T19:04:23"/>
    <x v="6"/>
    <x v="2"/>
    <b v="0"/>
    <n v="60"/>
    <b v="1"/>
    <s v="theater/plays"/>
    <x v="1"/>
  </r>
  <r>
    <n v="539"/>
    <s v="&quot;The Tale of The Cockatrice&quot; by Peafrog Puppetry"/>
    <s v="A brand new show that unites puppetry, live music and storytelling to bring a forgotten English legend back to life!"/>
    <x v="2"/>
    <n v="0.5"/>
    <x v="2"/>
    <n v="503.22"/>
    <x v="0"/>
    <s v="GB"/>
    <s v="GBP"/>
    <n v="1467681107"/>
    <d v="2016-07-05T01:11:47"/>
    <n v="1465866707"/>
    <d v="2016-06-14T01:11:47"/>
    <x v="0"/>
    <x v="2"/>
    <b v="0"/>
    <n v="20"/>
    <b v="1"/>
    <s v="theater/plays"/>
    <x v="1"/>
  </r>
  <r>
    <n v="540"/>
    <s v="hap's- Whats the program?"/>
    <s v="There are so many dilemmas in life- what to do, where to go? _x000a_Let us solve it - search our preference based entertainment calendar"/>
    <x v="36"/>
    <n v="15"/>
    <x v="6"/>
    <n v="1"/>
    <x v="2"/>
    <s v="US"/>
    <s v="USD"/>
    <n v="1423078606"/>
    <d v="2015-02-04T19:36:46"/>
    <n v="1420486606"/>
    <d v="2015-01-05T19:36:46"/>
    <x v="1"/>
    <x v="0"/>
    <b v="0"/>
    <n v="1"/>
    <b v="0"/>
    <s v="technology/web"/>
    <x v="2"/>
  </r>
  <r>
    <n v="541"/>
    <s v="Deviations"/>
    <s v="A website dedicated to local Kink Communities; to find others with matching interests and bring them together."/>
    <x v="37"/>
    <n v="4.5"/>
    <x v="4"/>
    <n v="25"/>
    <x v="2"/>
    <s v="US"/>
    <s v="USD"/>
    <n v="1446080834"/>
    <d v="2015-10-29T01:07:14"/>
    <n v="1443488834"/>
    <d v="2015-09-29T01:07:14"/>
    <x v="8"/>
    <x v="0"/>
    <b v="0"/>
    <n v="1"/>
    <b v="0"/>
    <s v="technology/web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250"/>
    <x v="10"/>
    <n v="1"/>
    <x v="2"/>
    <s v="US"/>
    <s v="USD"/>
    <n v="1462293716"/>
    <d v="2016-05-03T16:41:56"/>
    <n v="1457113316"/>
    <d v="2016-03-04T17:41:56"/>
    <x v="7"/>
    <x v="2"/>
    <b v="0"/>
    <n v="1"/>
    <b v="0"/>
    <s v="technology/web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22"/>
    <x v="8"/>
    <n v="70"/>
    <x v="2"/>
    <s v="AU"/>
    <s v="AUD"/>
    <n v="1414807962"/>
    <d v="2014-11-01T02:12:42"/>
    <n v="1412215962"/>
    <d v="2014-10-02T02:12:42"/>
    <x v="9"/>
    <x v="3"/>
    <b v="0"/>
    <n v="2"/>
    <b v="0"/>
    <s v="technology/web"/>
    <x v="2"/>
  </r>
  <r>
    <n v="544"/>
    <s v="Favowear - Shopping for your favorite clothes made simple"/>
    <s v="Do you have a favorite shirt? So does everyone else. Favowear is creating a platform to share the best clothes and shopping sources."/>
    <x v="2"/>
    <n v="0.5"/>
    <x v="2"/>
    <n v="6"/>
    <x v="2"/>
    <s v="US"/>
    <s v="USD"/>
    <n v="1467647160"/>
    <d v="2016-07-04T15:46:00"/>
    <n v="1465055160"/>
    <d v="2016-06-04T15:46:00"/>
    <x v="0"/>
    <x v="2"/>
    <b v="0"/>
    <n v="2"/>
    <b v="0"/>
    <s v="technology/web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50"/>
    <x v="10"/>
    <n v="13692"/>
    <x v="2"/>
    <s v="FR"/>
    <s v="EUR"/>
    <n v="1447600389"/>
    <d v="2015-11-15T15:13:09"/>
    <n v="1444140789"/>
    <d v="2015-10-06T14:13:09"/>
    <x v="9"/>
    <x v="0"/>
    <b v="0"/>
    <n v="34"/>
    <b v="0"/>
    <s v="technology/web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60"/>
    <x v="10"/>
    <n v="52"/>
    <x v="2"/>
    <s v="US"/>
    <s v="USD"/>
    <n v="1445097715"/>
    <d v="2015-10-17T16:01:55"/>
    <n v="1441209715"/>
    <d v="2015-09-02T16:01:55"/>
    <x v="8"/>
    <x v="0"/>
    <b v="0"/>
    <n v="2"/>
    <b v="0"/>
    <s v="technology/web"/>
    <x v="2"/>
  </r>
  <r>
    <n v="547"/>
    <s v="Secure Email and Document sharing"/>
    <s v="We are looking to build a secure email / document sharing system for companies needing to send sensitive information to clients."/>
    <x v="51"/>
    <n v="7.5"/>
    <x v="0"/>
    <n v="0"/>
    <x v="2"/>
    <s v="GB"/>
    <s v="GBP"/>
    <n v="1455122564"/>
    <d v="2016-02-10T16:42:44"/>
    <n v="1452530564"/>
    <d v="2016-01-11T16:42:44"/>
    <x v="1"/>
    <x v="2"/>
    <b v="0"/>
    <n v="0"/>
    <b v="0"/>
    <s v="technology/web"/>
    <x v="2"/>
  </r>
  <r>
    <n v="548"/>
    <s v="Langwiser - video lessons with native speaking teachers"/>
    <s v="Teach your native language online or study a foreign language with native speaking teachers. Social Web service and apps."/>
    <x v="3"/>
    <n v="10"/>
    <x v="1"/>
    <n v="9"/>
    <x v="2"/>
    <s v="GB"/>
    <s v="GBP"/>
    <n v="1446154848"/>
    <d v="2015-10-29T21:40:48"/>
    <n v="1443562848"/>
    <d v="2015-09-29T21:40:48"/>
    <x v="8"/>
    <x v="0"/>
    <b v="0"/>
    <n v="1"/>
    <b v="0"/>
    <s v="technology/web"/>
    <x v="2"/>
  </r>
  <r>
    <n v="549"/>
    <s v="Keyup.in - The gaming community that gives back."/>
    <s v="The project idea came from game keys, gamers give out game keys on insecure forums and websites, we want to change that and make it fun"/>
    <x v="30"/>
    <n v="2.5"/>
    <x v="4"/>
    <n v="68"/>
    <x v="2"/>
    <s v="GB"/>
    <s v="GBP"/>
    <n v="1436368622"/>
    <d v="2015-07-08T15:17:02"/>
    <n v="1433776622"/>
    <d v="2015-06-08T15:17:02"/>
    <x v="0"/>
    <x v="0"/>
    <b v="0"/>
    <n v="8"/>
    <b v="0"/>
    <s v="technology/web"/>
    <x v="2"/>
  </r>
  <r>
    <n v="550"/>
    <s v="Business &amp; Event Directory in Kingston, Ontario"/>
    <s v="Help us shine the spotlight on our local businesses and contractors by providing a cost-effective ecommerce &amp; marketing platform"/>
    <x v="10"/>
    <n v="5"/>
    <x v="0"/>
    <n v="35"/>
    <x v="2"/>
    <s v="CA"/>
    <s v="CAD"/>
    <n v="1485838800"/>
    <d v="2017-01-31T05:00:00"/>
    <n v="1484756245"/>
    <d v="2017-01-18T16:17:25"/>
    <x v="1"/>
    <x v="1"/>
    <b v="0"/>
    <n v="4"/>
    <b v="0"/>
    <s v="technology/web"/>
    <x v="2"/>
  </r>
  <r>
    <n v="551"/>
    <s v="ALIBI X Nation - The Digital Black Wall Street"/>
    <s v="AX Nation's goal is to develop, highlight, and connect black business leaders across the diaspora with skilled software developers."/>
    <x v="96"/>
    <n v="75"/>
    <x v="10"/>
    <n v="3781"/>
    <x v="2"/>
    <s v="US"/>
    <s v="USD"/>
    <n v="1438451580"/>
    <d v="2015-08-01T17:53:00"/>
    <n v="1434609424"/>
    <d v="2015-06-18T06:37:04"/>
    <x v="0"/>
    <x v="0"/>
    <b v="0"/>
    <n v="28"/>
    <b v="0"/>
    <s v="technology/web"/>
    <x v="2"/>
  </r>
  <r>
    <n v="552"/>
    <s v="Spinnable Social Media"/>
    <s v="Axoral is a 3d interactive social media interface, with the potential to be so much more, but we need your help!"/>
    <x v="101"/>
    <n v="45"/>
    <x v="11"/>
    <n v="0"/>
    <x v="2"/>
    <s v="CA"/>
    <s v="CAD"/>
    <n v="1452350896"/>
    <d v="2016-01-09T14:48:16"/>
    <n v="1447166896"/>
    <d v="2015-11-10T14:48:16"/>
    <x v="4"/>
    <x v="0"/>
    <b v="0"/>
    <n v="0"/>
    <b v="0"/>
    <s v="technology/web"/>
    <x v="2"/>
  </r>
  <r>
    <n v="553"/>
    <s v="sellorshopusa.com"/>
    <s v="Groundbreaking New Classifieds Website Grows Into Largest Nationwide Coverage By Turning Users Into Entrepreneurs"/>
    <x v="31"/>
    <n v="25"/>
    <x v="9"/>
    <n v="123"/>
    <x v="2"/>
    <s v="US"/>
    <s v="USD"/>
    <n v="1415988991"/>
    <d v="2014-11-14T18:16:31"/>
    <n v="1413393391"/>
    <d v="2014-10-15T17:16:31"/>
    <x v="9"/>
    <x v="3"/>
    <b v="0"/>
    <n v="6"/>
    <b v="0"/>
    <s v="technology/web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3.87"/>
    <x v="4"/>
    <n v="1416"/>
    <x v="2"/>
    <s v="US"/>
    <s v="USD"/>
    <n v="1413735972"/>
    <d v="2014-10-19T16:26:12"/>
    <n v="1411143972"/>
    <d v="2014-09-19T16:26:12"/>
    <x v="8"/>
    <x v="3"/>
    <b v="0"/>
    <n v="22"/>
    <b v="0"/>
    <s v="technology/web"/>
    <x v="2"/>
  </r>
  <r>
    <n v="555"/>
    <s v="Marketing campaign for Show-Skill.net website"/>
    <s v="Show-Skill.net helps to promote young football talents for free. It's the best place to show what you've got! Just post your videos :)"/>
    <x v="51"/>
    <n v="7.5"/>
    <x v="0"/>
    <n v="0"/>
    <x v="2"/>
    <s v="GB"/>
    <s v="GBP"/>
    <n v="1465720143"/>
    <d v="2016-06-12T08:29:03"/>
    <n v="1463128143"/>
    <d v="2016-05-13T08:29:03"/>
    <x v="5"/>
    <x v="2"/>
    <b v="0"/>
    <n v="0"/>
    <b v="0"/>
    <s v="technology/web"/>
    <x v="2"/>
  </r>
  <r>
    <n v="556"/>
    <s v="Braille Academy"/>
    <s v="An educational platform for learning Unified English Braille Code"/>
    <x v="6"/>
    <n v="8"/>
    <x v="0"/>
    <n v="200"/>
    <x v="2"/>
    <s v="US"/>
    <s v="USD"/>
    <n v="1452112717"/>
    <d v="2016-01-06T20:38:37"/>
    <n v="1449520717"/>
    <d v="2015-12-07T20:38:37"/>
    <x v="11"/>
    <x v="0"/>
    <b v="0"/>
    <n v="1"/>
    <b v="0"/>
    <s v="technology/web"/>
    <x v="2"/>
  </r>
  <r>
    <n v="557"/>
    <s v="Interactive Global Domestic Violence Platform"/>
    <s v="The world's first interactive global domestic violence platform which connects victims, NGO's, policy-makers and researchers."/>
    <x v="60"/>
    <n v="150"/>
    <x v="10"/>
    <n v="1366"/>
    <x v="2"/>
    <s v="DE"/>
    <s v="EUR"/>
    <n v="1480721803"/>
    <d v="2016-12-02T23:36:43"/>
    <n v="1478126203"/>
    <d v="2016-11-02T22:36:43"/>
    <x v="4"/>
    <x v="2"/>
    <b v="0"/>
    <n v="20"/>
    <b v="0"/>
    <s v="technology/web"/>
    <x v="2"/>
  </r>
  <r>
    <n v="558"/>
    <s v="Southwest Louisville Online A Local Social Network"/>
    <s v="A community website with news, classifieds, photo albums, business reviews and a calendar for the local community to share."/>
    <x v="47"/>
    <n v="0.75"/>
    <x v="2"/>
    <n v="0"/>
    <x v="2"/>
    <s v="US"/>
    <s v="USD"/>
    <n v="1427227905"/>
    <d v="2015-03-24T20:11:45"/>
    <n v="1424639505"/>
    <d v="2015-02-22T21:11:45"/>
    <x v="2"/>
    <x v="0"/>
    <b v="0"/>
    <n v="0"/>
    <b v="0"/>
    <s v="technology/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240"/>
    <x v="10"/>
    <n v="50"/>
    <x v="2"/>
    <s v="US"/>
    <s v="USD"/>
    <n v="1449989260"/>
    <d v="2015-12-13T06:47:40"/>
    <n v="1447397260"/>
    <d v="2015-11-13T06:47:40"/>
    <x v="4"/>
    <x v="0"/>
    <b v="0"/>
    <n v="1"/>
    <b v="0"/>
    <s v="technology/web"/>
    <x v="2"/>
  </r>
  <r>
    <n v="560"/>
    <s v="DOWNLOAD THE INTERNET,...."/>
    <s v="In the future the possibility exists that the internet it's self could be felled, we have world seed banks, it's time for a net bank,.."/>
    <x v="57"/>
    <n v="100"/>
    <x v="10"/>
    <n v="12"/>
    <x v="2"/>
    <s v="CA"/>
    <s v="CAD"/>
    <n v="1418841045"/>
    <d v="2014-12-17T18:30:45"/>
    <n v="1416249045"/>
    <d v="2014-11-17T18:30:45"/>
    <x v="4"/>
    <x v="3"/>
    <b v="0"/>
    <n v="3"/>
    <b v="0"/>
    <s v="technology/web"/>
    <x v="2"/>
  </r>
  <r>
    <n v="561"/>
    <s v="CheckMate Careers"/>
    <s v="A marketplace for talent and employers to match. Using intuitive technology we match &amp; place talent with the best career position."/>
    <x v="36"/>
    <n v="15"/>
    <x v="6"/>
    <n v="55"/>
    <x v="2"/>
    <s v="US"/>
    <s v="USD"/>
    <n v="1445874513"/>
    <d v="2015-10-26T15:48:33"/>
    <n v="1442850513"/>
    <d v="2015-09-21T15:48:33"/>
    <x v="8"/>
    <x v="0"/>
    <b v="0"/>
    <n v="2"/>
    <b v="0"/>
    <s v="technology/web"/>
    <x v="2"/>
  </r>
  <r>
    <n v="562"/>
    <s v="International/Domestic Student room platform"/>
    <s v="i would like to develop an international free platform for domestic and international students to find accomodation in all countries"/>
    <x v="63"/>
    <n v="50"/>
    <x v="10"/>
    <n v="0"/>
    <x v="2"/>
    <s v="NL"/>
    <s v="EUR"/>
    <n v="1482052815"/>
    <d v="2016-12-18T09:20:15"/>
    <n v="1479460815"/>
    <d v="2016-11-18T09:20:15"/>
    <x v="4"/>
    <x v="2"/>
    <b v="0"/>
    <n v="0"/>
    <b v="0"/>
    <s v="technology/web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75"/>
    <x v="10"/>
    <n v="68"/>
    <x v="2"/>
    <s v="AU"/>
    <s v="AUD"/>
    <n v="1424137247"/>
    <d v="2015-02-17T01:40:47"/>
    <n v="1421545247"/>
    <d v="2015-01-18T01:40:47"/>
    <x v="1"/>
    <x v="0"/>
    <b v="0"/>
    <n v="2"/>
    <b v="0"/>
    <s v="technology/web"/>
    <x v="2"/>
  </r>
  <r>
    <n v="564"/>
    <s v="TOC TOC TROC"/>
    <s v="Plateforme de troc gratuit et d'Ã©changes en tous genres par nature. Mieux s'entraider, Ã©changer, de donner, louer ou vendre Ã  distance."/>
    <x v="102"/>
    <n v="18"/>
    <x v="6"/>
    <n v="1"/>
    <x v="2"/>
    <s v="FR"/>
    <s v="EUR"/>
    <n v="1457822275"/>
    <d v="2016-03-12T22:37:55"/>
    <n v="1455230275"/>
    <d v="2016-02-11T22:37:55"/>
    <x v="2"/>
    <x v="2"/>
    <b v="0"/>
    <n v="1"/>
    <b v="0"/>
    <s v="technology/web"/>
    <x v="2"/>
  </r>
  <r>
    <n v="565"/>
    <s v="EasyLearnings"/>
    <s v="Our objective is to provide a platform which helps teachers to provide courses to leaners in wide range of locations including Africa."/>
    <x v="31"/>
    <n v="25"/>
    <x v="9"/>
    <n v="0"/>
    <x v="2"/>
    <s v="GB"/>
    <s v="GBP"/>
    <n v="1436554249"/>
    <d v="2015-07-10T18:50:49"/>
    <n v="1433962249"/>
    <d v="2015-06-10T18:50:49"/>
    <x v="0"/>
    <x v="0"/>
    <b v="0"/>
    <n v="0"/>
    <b v="0"/>
    <s v="technology/web"/>
    <x v="2"/>
  </r>
  <r>
    <n v="566"/>
    <s v="RummageCity.com - Rummage sailing made easy!"/>
    <s v="I am creating a website that will make it easier for people to promote or find rummage sales utilizing the power of Google Maps"/>
    <x v="10"/>
    <n v="5"/>
    <x v="0"/>
    <n v="1"/>
    <x v="2"/>
    <s v="US"/>
    <s v="USD"/>
    <n v="1468513533"/>
    <d v="2016-07-14T16:25:33"/>
    <n v="1465921533"/>
    <d v="2016-06-14T16:25:33"/>
    <x v="0"/>
    <x v="2"/>
    <b v="0"/>
    <n v="1"/>
    <b v="0"/>
    <s v="technology/web"/>
    <x v="2"/>
  </r>
  <r>
    <n v="567"/>
    <s v="UnimeTV - Revolutionizing Anime"/>
    <s v="UnimeTV's goal to revolutionize the way anime lovers interact with one another. Connect with others around the globe like never before!"/>
    <x v="3"/>
    <n v="10"/>
    <x v="1"/>
    <n v="0"/>
    <x v="2"/>
    <s v="US"/>
    <s v="USD"/>
    <n v="1420143194"/>
    <d v="2015-01-01T20:13:14"/>
    <n v="1417551194"/>
    <d v="2014-12-02T20:13:14"/>
    <x v="11"/>
    <x v="3"/>
    <b v="0"/>
    <n v="0"/>
    <b v="0"/>
    <s v="technology/web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.5"/>
    <x v="8"/>
    <n v="245"/>
    <x v="2"/>
    <s v="NZ"/>
    <s v="NZD"/>
    <n v="1452942000"/>
    <d v="2016-01-16T11:00:00"/>
    <n v="1449785223"/>
    <d v="2015-12-10T22:07:03"/>
    <x v="11"/>
    <x v="0"/>
    <b v="0"/>
    <n v="5"/>
    <b v="0"/>
    <s v="technology/web"/>
    <x v="2"/>
  </r>
  <r>
    <n v="569"/>
    <s v="Mioti"/>
    <s v="Mioti is an indie game marketplace that doubles as a community for developers to join networks and discuss projects."/>
    <x v="30"/>
    <n v="2.5"/>
    <x v="4"/>
    <n v="20"/>
    <x v="2"/>
    <s v="CA"/>
    <s v="CAD"/>
    <n v="1451679612"/>
    <d v="2016-01-01T20:20:12"/>
    <n v="1449087612"/>
    <d v="2015-12-02T20:20:12"/>
    <x v="11"/>
    <x v="0"/>
    <b v="0"/>
    <n v="1"/>
    <b v="0"/>
    <s v="technology/web"/>
    <x v="2"/>
  </r>
  <r>
    <n v="570"/>
    <s v="Relaunching in May"/>
    <s v="Humans have AM/FM/Satellite radio, kids have radio Disney, pets have DogCatRadio."/>
    <x v="94"/>
    <n v="85"/>
    <x v="10"/>
    <n v="142"/>
    <x v="2"/>
    <s v="US"/>
    <s v="USD"/>
    <n v="1455822569"/>
    <d v="2016-02-18T19:09:29"/>
    <n v="1453230569"/>
    <d v="2016-01-19T19:09:29"/>
    <x v="1"/>
    <x v="2"/>
    <b v="0"/>
    <n v="1"/>
    <b v="0"/>
    <s v="technology/web"/>
    <x v="2"/>
  </r>
  <r>
    <n v="571"/>
    <s v="Snag-A-Slip"/>
    <s v="Snag-A-Slip is an online platform that connects boaters with awesome marinas and available boat slips so that they can book with ease."/>
    <x v="31"/>
    <n v="25"/>
    <x v="9"/>
    <n v="106"/>
    <x v="2"/>
    <s v="US"/>
    <s v="USD"/>
    <n v="1437969540"/>
    <d v="2015-07-27T03:59:00"/>
    <n v="1436297723"/>
    <d v="2015-07-07T19:35:23"/>
    <x v="3"/>
    <x v="0"/>
    <b v="0"/>
    <n v="2"/>
    <b v="0"/>
    <s v="technology/web"/>
    <x v="2"/>
  </r>
  <r>
    <n v="572"/>
    <s v="FairwayJockey.com Custom Golf Equipment"/>
    <s v="FairwayJockey.com is a web platform to make high quality custom tour golf equipment available at a lower cost to the consumer."/>
    <x v="30"/>
    <n v="2.5"/>
    <x v="4"/>
    <n v="0"/>
    <x v="2"/>
    <s v="US"/>
    <s v="USD"/>
    <n v="1446660688"/>
    <d v="2015-11-04T18:11:28"/>
    <n v="1444065088"/>
    <d v="2015-10-05T17:11:28"/>
    <x v="9"/>
    <x v="0"/>
    <b v="0"/>
    <n v="0"/>
    <b v="0"/>
    <s v="technology/web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88.888000000000005"/>
    <x v="10"/>
    <n v="346"/>
    <x v="2"/>
    <s v="US"/>
    <s v="USD"/>
    <n v="1421543520"/>
    <d v="2015-01-18T01:12:00"/>
    <n v="1416445931"/>
    <d v="2014-11-20T01:12:11"/>
    <x v="4"/>
    <x v="3"/>
    <b v="0"/>
    <n v="9"/>
    <b v="0"/>
    <s v="technology/web"/>
    <x v="2"/>
  </r>
  <r>
    <n v="574"/>
    <s v="Unity, A Content Creators Toolkit"/>
    <s v="Grow your YouTube channel and increase your audience by allowing multi uploads, shares and interaction from a single simple interface."/>
    <x v="151"/>
    <n v="11.18"/>
    <x v="1"/>
    <n v="80"/>
    <x v="2"/>
    <s v="GB"/>
    <s v="GBP"/>
    <n v="1476873507"/>
    <d v="2016-10-19T10:38:27"/>
    <n v="1474281507"/>
    <d v="2016-09-19T10:38:27"/>
    <x v="8"/>
    <x v="2"/>
    <b v="0"/>
    <n v="4"/>
    <b v="0"/>
    <s v="technology/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60"/>
    <x v="10"/>
    <n v="259"/>
    <x v="2"/>
    <s v="DE"/>
    <s v="EUR"/>
    <n v="1434213443"/>
    <d v="2015-06-13T16:37:23"/>
    <n v="1431621443"/>
    <d v="2015-05-14T16:37:23"/>
    <x v="5"/>
    <x v="0"/>
    <b v="0"/>
    <n v="4"/>
    <b v="0"/>
    <s v="technology/web"/>
    <x v="2"/>
  </r>
  <r>
    <n v="576"/>
    <s v="Uthtopia"/>
    <s v="UthTopia Is a social media organization that believes in positive online usage, youth mentorship, and youth empowerment."/>
    <x v="58"/>
    <n v="80"/>
    <x v="10"/>
    <n v="1"/>
    <x v="2"/>
    <s v="US"/>
    <s v="USD"/>
    <n v="1427537952"/>
    <d v="2015-03-28T10:19:12"/>
    <n v="1422357552"/>
    <d v="2015-01-27T11:19:12"/>
    <x v="1"/>
    <x v="0"/>
    <b v="0"/>
    <n v="1"/>
    <b v="0"/>
    <s v="technology/web"/>
    <x v="2"/>
  </r>
  <r>
    <n v="577"/>
    <s v="everydayrelay"/>
    <s v="Emails are one of pervasively used mode of communication today. However, emails can be personal and sometimes discretion is needed."/>
    <x v="10"/>
    <n v="5"/>
    <x v="0"/>
    <n v="10"/>
    <x v="2"/>
    <s v="US"/>
    <s v="USD"/>
    <n v="1463753302"/>
    <d v="2016-05-20T14:08:22"/>
    <n v="1458569302"/>
    <d v="2016-03-21T14:08:22"/>
    <x v="7"/>
    <x v="2"/>
    <b v="0"/>
    <n v="1"/>
    <b v="0"/>
    <s v="technology/web"/>
    <x v="2"/>
  </r>
  <r>
    <n v="578"/>
    <s v="weBuy Crowdsourced Shopping"/>
    <s v="weBuy trade built on technology and Crowd Sourced Power"/>
    <x v="152"/>
    <n v="125"/>
    <x v="10"/>
    <n v="14"/>
    <x v="2"/>
    <s v="GB"/>
    <s v="GBP"/>
    <n v="1441633993"/>
    <d v="2015-09-07T13:53:13"/>
    <n v="1439560393"/>
    <d v="2015-08-14T13:53:13"/>
    <x v="10"/>
    <x v="0"/>
    <b v="0"/>
    <n v="7"/>
    <b v="0"/>
    <s v="technology/web"/>
    <x v="2"/>
  </r>
  <r>
    <n v="579"/>
    <s v="Course: Learn Cryptography"/>
    <s v="Learn classic and public key cryptography with a full proof-of-concept system in JavaScript."/>
    <x v="14"/>
    <n v="12"/>
    <x v="1"/>
    <n v="175"/>
    <x v="2"/>
    <s v="US"/>
    <s v="USD"/>
    <n v="1419539223"/>
    <d v="2014-12-25T20:27:03"/>
    <n v="1416947223"/>
    <d v="2014-11-25T20:27:03"/>
    <x v="4"/>
    <x v="3"/>
    <b v="0"/>
    <n v="5"/>
    <b v="0"/>
    <s v="technology/web"/>
    <x v="2"/>
  </r>
  <r>
    <n v="580"/>
    <s v="Talented Minds â­ï¸"/>
    <s v="I Want To Create A Website That Helps Young Inventors Of Today Broadcast Their Talents &amp; Help Get The Reconigition They Deserve"/>
    <x v="9"/>
    <n v="3"/>
    <x v="4"/>
    <n v="1"/>
    <x v="2"/>
    <s v="US"/>
    <s v="USD"/>
    <n v="1474580867"/>
    <d v="2016-09-22T21:47:47"/>
    <n v="1471988867"/>
    <d v="2016-08-23T21:47:47"/>
    <x v="10"/>
    <x v="2"/>
    <b v="0"/>
    <n v="1"/>
    <b v="0"/>
    <s v="technology/web"/>
    <x v="2"/>
  </r>
  <r>
    <n v="581"/>
    <s v="A Poets Domain"/>
    <s v="Help me raise funds so that I can be able to give passionate young poets a chance to earn money weekly for their writing &amp; spoken word."/>
    <x v="44"/>
    <n v="0.4"/>
    <x v="2"/>
    <n v="0"/>
    <x v="2"/>
    <s v="US"/>
    <s v="USD"/>
    <n v="1438474704"/>
    <d v="2015-08-02T00:18:24"/>
    <n v="1435882704"/>
    <d v="2015-07-03T00:18:24"/>
    <x v="3"/>
    <x v="0"/>
    <b v="0"/>
    <n v="0"/>
    <b v="0"/>
    <s v="technology/web"/>
    <x v="2"/>
  </r>
  <r>
    <n v="582"/>
    <s v="&quot;We the People...&quot;"/>
    <s v="A community-driven online system which promotes self-governance.  Level up by adding content; civic agendas and private associations."/>
    <x v="57"/>
    <n v="100"/>
    <x v="10"/>
    <n v="0"/>
    <x v="2"/>
    <s v="US"/>
    <s v="USD"/>
    <n v="1426442400"/>
    <d v="2015-03-15T18:00:00"/>
    <n v="1424454319"/>
    <d v="2015-02-20T17:45:19"/>
    <x v="2"/>
    <x v="0"/>
    <b v="0"/>
    <n v="0"/>
    <b v="0"/>
    <s v="technology/web"/>
    <x v="2"/>
  </r>
  <r>
    <n v="583"/>
    <s v="HackersArchive.com"/>
    <s v="HackersArchive.com will help rid the web of viruses and scams found everywhere else you look!"/>
    <x v="7"/>
    <n v="9"/>
    <x v="0"/>
    <n v="1"/>
    <x v="2"/>
    <s v="US"/>
    <s v="USD"/>
    <n v="1426800687"/>
    <d v="2015-03-19T21:31:27"/>
    <n v="1424212287"/>
    <d v="2015-02-17T22:31:27"/>
    <x v="2"/>
    <x v="0"/>
    <b v="0"/>
    <n v="1"/>
    <b v="0"/>
    <s v="technology/web"/>
    <x v="2"/>
  </r>
  <r>
    <n v="584"/>
    <s v="scriptCall - The Personal Presentation Platform"/>
    <s v="Script Call takes your presentation from the wall to your audience; from your device to theirs."/>
    <x v="28"/>
    <n v="1"/>
    <x v="4"/>
    <n v="10"/>
    <x v="2"/>
    <s v="US"/>
    <s v="USD"/>
    <n v="1426522316"/>
    <d v="2015-03-16T16:11:56"/>
    <n v="1423933916"/>
    <d v="2015-02-14T17:11:56"/>
    <x v="2"/>
    <x v="0"/>
    <b v="0"/>
    <n v="2"/>
    <b v="0"/>
    <s v="technology/web"/>
    <x v="2"/>
  </r>
  <r>
    <n v="585"/>
    <s v="Link Card"/>
    <s v="SAVE UP TO 40% WHEN YOU SPEND!_x000a__x000a_PRE-ORDER YOUR LINK CARD TODAY"/>
    <x v="7"/>
    <n v="9"/>
    <x v="0"/>
    <n v="0"/>
    <x v="2"/>
    <s v="GB"/>
    <s v="GBP"/>
    <n v="1448928000"/>
    <d v="2015-12-01T00:00:00"/>
    <n v="1444123377"/>
    <d v="2015-10-06T09:22:57"/>
    <x v="9"/>
    <x v="0"/>
    <b v="0"/>
    <n v="0"/>
    <b v="0"/>
    <s v="technology/web"/>
    <x v="2"/>
  </r>
  <r>
    <n v="586"/>
    <s v="Employ College 2K"/>
    <s v="Employ College is a movement for companies to hire college graduates from their respected institutions."/>
    <x v="3"/>
    <n v="10"/>
    <x v="1"/>
    <n v="56"/>
    <x v="2"/>
    <s v="US"/>
    <s v="USD"/>
    <n v="1424032207"/>
    <d v="2015-02-15T20:30:07"/>
    <n v="1421440207"/>
    <d v="2015-01-16T20:30:07"/>
    <x v="1"/>
    <x v="0"/>
    <b v="0"/>
    <n v="4"/>
    <b v="0"/>
    <s v="technology/web"/>
    <x v="2"/>
  </r>
  <r>
    <n v="587"/>
    <s v="Waitresses.com"/>
    <s v="Waitresses.com is an online community devoted to servers around the world. Learn. Connect. Work. Travel. Share._x000a__x000a_Make a pledge today!"/>
    <x v="11"/>
    <n v="30"/>
    <x v="5"/>
    <n v="2725"/>
    <x v="2"/>
    <s v="CA"/>
    <s v="CAD"/>
    <n v="1429207833"/>
    <d v="2015-04-16T18:10:33"/>
    <n v="1426615833"/>
    <d v="2015-03-17T18:10:33"/>
    <x v="7"/>
    <x v="0"/>
    <b v="0"/>
    <n v="7"/>
    <b v="0"/>
    <s v="technology/web"/>
    <x v="2"/>
  </r>
  <r>
    <n v="588"/>
    <s v="TiTraGO! your personal driver"/>
    <s v="Offrire un &quot;TRAGO&quot;, ossia un passaggio con autista che ti segue e ti aspetta mentre concludi i tuoi affari, quando non puoi guidare"/>
    <x v="7"/>
    <n v="9"/>
    <x v="0"/>
    <n v="301"/>
    <x v="2"/>
    <s v="IT"/>
    <s v="EUR"/>
    <n v="1479410886"/>
    <d v="2016-11-17T19:28:06"/>
    <n v="1474223286"/>
    <d v="2016-09-18T18:28:06"/>
    <x v="8"/>
    <x v="2"/>
    <b v="0"/>
    <n v="2"/>
    <b v="0"/>
    <s v="technology/web"/>
    <x v="2"/>
  </r>
  <r>
    <n v="589"/>
    <s v="Get Neighborly"/>
    <s v="Services closer than you think..."/>
    <x v="51"/>
    <n v="7.5"/>
    <x v="0"/>
    <n v="1"/>
    <x v="2"/>
    <s v="US"/>
    <s v="USD"/>
    <n v="1436366699"/>
    <d v="2015-07-08T14:44:59"/>
    <n v="1435070699"/>
    <d v="2015-06-23T14:44:59"/>
    <x v="0"/>
    <x v="0"/>
    <b v="0"/>
    <n v="1"/>
    <b v="0"/>
    <s v="technology/web"/>
    <x v="2"/>
  </r>
  <r>
    <n v="590"/>
    <s v="Build a Search Engine and more - Web Engineering Course"/>
    <s v="Learn the skills needed to be a successful web engineer. Create your own complex web applications, deploy servers, use data and more."/>
    <x v="10"/>
    <n v="5"/>
    <x v="0"/>
    <n v="223"/>
    <x v="2"/>
    <s v="GB"/>
    <s v="GBP"/>
    <n v="1454936460"/>
    <d v="2016-02-08T13:01:00"/>
    <n v="1452259131"/>
    <d v="2016-01-08T13:18:51"/>
    <x v="1"/>
    <x v="2"/>
    <b v="0"/>
    <n v="9"/>
    <b v="0"/>
    <s v="technology/web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100"/>
    <x v="10"/>
    <n v="61"/>
    <x v="2"/>
    <s v="US"/>
    <s v="USD"/>
    <n v="1437570130"/>
    <d v="2015-07-22T13:02:10"/>
    <n v="1434978130"/>
    <d v="2015-06-22T13:02:10"/>
    <x v="0"/>
    <x v="0"/>
    <b v="0"/>
    <n v="2"/>
    <b v="0"/>
    <s v="technology/web"/>
    <x v="2"/>
  </r>
  <r>
    <n v="592"/>
    <s v="Go Start A Biz"/>
    <s v="Together, we can build a FREE, business start-up system that will help aspiring entrepreneurs change their economic circumstances."/>
    <x v="51"/>
    <n v="7.5"/>
    <x v="0"/>
    <n v="250"/>
    <x v="2"/>
    <s v="US"/>
    <s v="USD"/>
    <n v="1417584860"/>
    <d v="2014-12-03T05:34:20"/>
    <n v="1414992860"/>
    <d v="2014-11-03T05:34:20"/>
    <x v="4"/>
    <x v="3"/>
    <b v="0"/>
    <n v="1"/>
    <b v="0"/>
    <s v="technology/web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0.5"/>
    <x v="2"/>
    <n v="115"/>
    <x v="2"/>
    <s v="GB"/>
    <s v="GBP"/>
    <n v="1428333345"/>
    <d v="2015-04-06T15:15:45"/>
    <n v="1425744945"/>
    <d v="2015-03-07T16:15:45"/>
    <x v="7"/>
    <x v="0"/>
    <b v="0"/>
    <n v="7"/>
    <b v="0"/>
    <s v="technology/web"/>
    <x v="2"/>
  </r>
  <r>
    <n v="594"/>
    <s v="Unleashed Fitness"/>
    <s v="Creating a fitness site that will change the fitness game forever!"/>
    <x v="31"/>
    <n v="25"/>
    <x v="9"/>
    <n v="26"/>
    <x v="2"/>
    <s v="US"/>
    <s v="USD"/>
    <n v="1460832206"/>
    <d v="2016-04-16T18:43:26"/>
    <n v="1458240206"/>
    <d v="2016-03-17T18:43:26"/>
    <x v="7"/>
    <x v="2"/>
    <b v="0"/>
    <n v="2"/>
    <b v="0"/>
    <s v="technology/web"/>
    <x v="2"/>
  </r>
  <r>
    <n v="595"/>
    <s v="MyBestInterest.org"/>
    <s v="MyBestInterest.org elminates election research by quickly identifying the candidates that will best represent your interests."/>
    <x v="57"/>
    <n v="100"/>
    <x v="10"/>
    <n v="426"/>
    <x v="2"/>
    <s v="US"/>
    <s v="USD"/>
    <n v="1430703638"/>
    <d v="2015-05-04T01:40:38"/>
    <n v="1426815638"/>
    <d v="2015-03-20T01:40:38"/>
    <x v="7"/>
    <x v="0"/>
    <b v="0"/>
    <n v="8"/>
    <b v="0"/>
    <s v="technology/web"/>
    <x v="2"/>
  </r>
  <r>
    <n v="596"/>
    <s v="DigitaliBook free library"/>
    <s v="We present digitaibook,com site which can become a free electronic library with your help,"/>
    <x v="22"/>
    <n v="20"/>
    <x v="8"/>
    <n v="6"/>
    <x v="2"/>
    <s v="US"/>
    <s v="USD"/>
    <n v="1478122292"/>
    <d v="2016-11-02T21:31:32"/>
    <n v="1475530292"/>
    <d v="2016-10-03T21:31:32"/>
    <x v="9"/>
    <x v="2"/>
    <b v="0"/>
    <n v="2"/>
    <b v="0"/>
    <s v="technology/web"/>
    <x v="2"/>
  </r>
  <r>
    <n v="597"/>
    <s v="Rolodex: One Contact List to Rule Them All"/>
    <s v="Rolodex is a web application that strives to nurture business to business relationships by connecting users via email."/>
    <x v="51"/>
    <n v="7.5"/>
    <x v="0"/>
    <n v="20"/>
    <x v="2"/>
    <s v="US"/>
    <s v="USD"/>
    <n v="1469980800"/>
    <d v="2016-07-31T16:00:00"/>
    <n v="1466787335"/>
    <d v="2016-06-24T16:55:35"/>
    <x v="0"/>
    <x v="2"/>
    <b v="0"/>
    <n v="2"/>
    <b v="0"/>
    <s v="technology/web"/>
    <x v="2"/>
  </r>
  <r>
    <n v="598"/>
    <s v="Goals not creeds"/>
    <s v="This is a project to create a crowd-funding site for Urantia Book readers worldwide."/>
    <x v="30"/>
    <n v="2.5"/>
    <x v="4"/>
    <n v="850"/>
    <x v="2"/>
    <s v="US"/>
    <s v="USD"/>
    <n v="1417737781"/>
    <d v="2014-12-05T00:03:01"/>
    <n v="1415145781"/>
    <d v="2014-11-05T00:03:01"/>
    <x v="4"/>
    <x v="3"/>
    <b v="0"/>
    <n v="7"/>
    <b v="0"/>
    <s v="technology/web"/>
    <x v="2"/>
  </r>
  <r>
    <n v="599"/>
    <s v="Mail 4 Jail"/>
    <s v="We send care packages to incarcerated individuals throughout the country that include specific items hand picked by the sender."/>
    <x v="63"/>
    <n v="50"/>
    <x v="10"/>
    <n v="31"/>
    <x v="2"/>
    <s v="US"/>
    <s v="USD"/>
    <n v="1425827760"/>
    <d v="2015-03-08T15:16:00"/>
    <n v="1423769402"/>
    <d v="2015-02-12T19:30:02"/>
    <x v="2"/>
    <x v="0"/>
    <b v="0"/>
    <n v="2"/>
    <b v="0"/>
    <s v="technology/web"/>
    <x v="2"/>
  </r>
  <r>
    <n v="600"/>
    <s v="Anaheim California here we come but we need your help."/>
    <s v="Science Technology Engineering and Math + youth = a brighter tomorrow."/>
    <x v="10"/>
    <n v="5"/>
    <x v="0"/>
    <n v="100"/>
    <x v="1"/>
    <s v="US"/>
    <s v="USD"/>
    <n v="1431198562"/>
    <d v="2015-05-09T19:09:22"/>
    <n v="1426014562"/>
    <d v="2015-03-10T19:09:22"/>
    <x v="7"/>
    <x v="0"/>
    <b v="0"/>
    <n v="1"/>
    <b v="0"/>
    <s v="technology/web"/>
    <x v="2"/>
  </r>
  <r>
    <n v="601"/>
    <s v="Privster.net - Privacy anywhere, whenever for free."/>
    <s v="In today's day and age every website tracks your IP Address and information, it's time to keep your information private and secure."/>
    <x v="3"/>
    <n v="10"/>
    <x v="1"/>
    <n v="140"/>
    <x v="1"/>
    <s v="CA"/>
    <s v="CAD"/>
    <n v="1419626139"/>
    <d v="2014-12-26T20:35:39"/>
    <n v="1417034139"/>
    <d v="2014-11-26T20:35:39"/>
    <x v="4"/>
    <x v="3"/>
    <b v="0"/>
    <n v="6"/>
    <b v="0"/>
    <s v="technology/web"/>
    <x v="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70"/>
    <x v="10"/>
    <n v="0"/>
    <x v="1"/>
    <s v="US"/>
    <s v="USD"/>
    <n v="1434654215"/>
    <d v="2015-06-18T19:03:35"/>
    <n v="1432062215"/>
    <d v="2015-05-19T19:03:35"/>
    <x v="5"/>
    <x v="0"/>
    <b v="0"/>
    <n v="0"/>
    <b v="0"/>
    <s v="technology/web"/>
    <x v="2"/>
  </r>
  <r>
    <n v="603"/>
    <s v="Randompics.net - Make It Fan Owned And Updated! (Canceled)"/>
    <s v="The admin for Randompics has announced they will be shutting down. I want to run, and improve, this great site!"/>
    <x v="36"/>
    <n v="15"/>
    <x v="6"/>
    <n v="590.02"/>
    <x v="1"/>
    <s v="US"/>
    <s v="USD"/>
    <n v="1408029623"/>
    <d v="2014-08-14T15:20:23"/>
    <n v="1405437623"/>
    <d v="2014-07-15T15:20:23"/>
    <x v="3"/>
    <x v="3"/>
    <b v="0"/>
    <n v="13"/>
    <b v="0"/>
    <s v="technology/web"/>
    <x v="2"/>
  </r>
  <r>
    <n v="604"/>
    <s v="Don't Shoot the Messenger Chick (Canceled)"/>
    <s v="Bad news is our business. We deliver the news you don't want to and soften the blow with custom designed gifts and personalized verse."/>
    <x v="15"/>
    <n v="1.5"/>
    <x v="4"/>
    <n v="0"/>
    <x v="1"/>
    <s v="US"/>
    <s v="USD"/>
    <n v="1409187056"/>
    <d v="2014-08-28T00:50:56"/>
    <n v="1406595056"/>
    <d v="2014-07-29T00:50:56"/>
    <x v="3"/>
    <x v="3"/>
    <b v="0"/>
    <n v="0"/>
    <b v="0"/>
    <s v="technology/web"/>
    <x v="2"/>
  </r>
  <r>
    <n v="605"/>
    <s v="Teach Your Parents iPad (Canceled)"/>
    <s v="An iPad support care package for your parents / seniors."/>
    <x v="10"/>
    <n v="5"/>
    <x v="0"/>
    <n v="131"/>
    <x v="1"/>
    <s v="US"/>
    <s v="USD"/>
    <n v="1440318908"/>
    <d v="2015-08-23T08:35:08"/>
    <n v="1436430908"/>
    <d v="2015-07-09T08:35:08"/>
    <x v="3"/>
    <x v="0"/>
    <b v="0"/>
    <n v="8"/>
    <b v="0"/>
    <s v="technology/web"/>
    <x v="2"/>
  </r>
  <r>
    <n v="606"/>
    <s v="All in One Cloud Business Management - Extendix Panel"/>
    <s v="No more expensive, difficult and seperated packages for your business management. It's time for an All-in-One solution for your company"/>
    <x v="10"/>
    <n v="5"/>
    <x v="0"/>
    <n v="10"/>
    <x v="1"/>
    <s v="NL"/>
    <s v="EUR"/>
    <n v="1432479600"/>
    <d v="2015-05-24T15:00:00"/>
    <n v="1428507409"/>
    <d v="2015-04-08T15:36:49"/>
    <x v="6"/>
    <x v="0"/>
    <b v="0"/>
    <n v="1"/>
    <b v="0"/>
    <s v="technology/web"/>
    <x v="2"/>
  </r>
  <r>
    <n v="607"/>
    <s v="An Online Music Venue Awaits (Canceled)"/>
    <s v="Gritty, upfront reality going the distance hard with a proven track record of insatiable artist. Broadcasted live on the Web."/>
    <x v="49"/>
    <n v="0.25"/>
    <x v="2"/>
    <n v="0"/>
    <x v="1"/>
    <s v="US"/>
    <s v="USD"/>
    <n v="1448225336"/>
    <d v="2015-11-22T20:48:56"/>
    <n v="1445629736"/>
    <d v="2015-10-23T19:48:56"/>
    <x v="9"/>
    <x v="0"/>
    <b v="0"/>
    <n v="0"/>
    <b v="0"/>
    <s v="technology/web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50"/>
    <x v="10"/>
    <n v="1461"/>
    <x v="1"/>
    <s v="US"/>
    <s v="USD"/>
    <n v="1434405980"/>
    <d v="2015-06-15T22:06:20"/>
    <n v="1431813980"/>
    <d v="2015-05-16T22:06:20"/>
    <x v="5"/>
    <x v="0"/>
    <b v="0"/>
    <n v="5"/>
    <b v="0"/>
    <s v="technology/web"/>
    <x v="2"/>
  </r>
  <r>
    <n v="609"/>
    <s v="Swap Anything (Canceled)"/>
    <s v="Can we swap, please? - everybody's said it. I want to create a website that enables anybody to trade their items, without money hassle."/>
    <x v="153"/>
    <n v="0.78"/>
    <x v="2"/>
    <n v="5"/>
    <x v="1"/>
    <s v="GB"/>
    <s v="GBP"/>
    <n v="1448761744"/>
    <d v="2015-11-29T01:49:04"/>
    <n v="1446166144"/>
    <d v="2015-10-30T00:49:04"/>
    <x v="9"/>
    <x v="0"/>
    <b v="0"/>
    <n v="1"/>
    <b v="0"/>
    <s v="technology/web"/>
    <x v="2"/>
  </r>
  <r>
    <n v="610"/>
    <s v="UniteChrist (Canceled)"/>
    <s v="We are creating a Christian social network to empower, educate, and connect Christians all over the world."/>
    <x v="154"/>
    <n v="13.803000000000001"/>
    <x v="1"/>
    <n v="0"/>
    <x v="1"/>
    <s v="US"/>
    <s v="USD"/>
    <n v="1429732586"/>
    <d v="2015-04-22T19:56:26"/>
    <n v="1427140586"/>
    <d v="2015-03-23T19:56:26"/>
    <x v="7"/>
    <x v="0"/>
    <b v="0"/>
    <n v="0"/>
    <b v="0"/>
    <s v="technology/web"/>
    <x v="2"/>
  </r>
  <r>
    <n v="611"/>
    <s v="Securivente (Canceled)"/>
    <s v="Finie la peur de vendre ou acheter d'occasion Ã  un inconnu ! Colis ouverts, photographiÃ©s et testÃ©s. Paiements en ligne sÃ©curisÃ©s."/>
    <x v="58"/>
    <n v="80"/>
    <x v="10"/>
    <n v="0"/>
    <x v="1"/>
    <s v="FR"/>
    <s v="EUR"/>
    <n v="1453210037"/>
    <d v="2016-01-19T13:27:17"/>
    <n v="1448026037"/>
    <d v="2015-11-20T13:27:17"/>
    <x v="4"/>
    <x v="0"/>
    <b v="0"/>
    <n v="0"/>
    <b v="0"/>
    <s v="technology/web"/>
    <x v="2"/>
  </r>
  <r>
    <n v="612"/>
    <s v="Web Streaming 2.0 (Canceled)"/>
    <s v="A Fast and Reliable new Web platform to stream videos from Internet"/>
    <x v="3"/>
    <n v="10"/>
    <x v="1"/>
    <n v="0"/>
    <x v="1"/>
    <s v="IT"/>
    <s v="EUR"/>
    <n v="1472777146"/>
    <d v="2016-09-02T00:45:46"/>
    <n v="1470185146"/>
    <d v="2016-08-03T00:45:46"/>
    <x v="10"/>
    <x v="2"/>
    <b v="0"/>
    <n v="0"/>
    <b v="0"/>
    <s v="technology/web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60"/>
    <x v="10"/>
    <n v="12818"/>
    <x v="1"/>
    <s v="US"/>
    <s v="USD"/>
    <n v="1443675540"/>
    <d v="2015-10-01T04:59:00"/>
    <n v="1441022120"/>
    <d v="2015-08-31T11:55:20"/>
    <x v="10"/>
    <x v="0"/>
    <b v="0"/>
    <n v="121"/>
    <b v="0"/>
    <s v="technology/web"/>
    <x v="2"/>
  </r>
  <r>
    <n v="614"/>
    <s v="Lets Reinvent Our Election Process (Canceled)"/>
    <s v="Something is wrong when your choices are between a &quot;giant douche and a turd sandwich.&quot;  So, lets make it better."/>
    <x v="3"/>
    <n v="10"/>
    <x v="1"/>
    <n v="0"/>
    <x v="1"/>
    <s v="US"/>
    <s v="USD"/>
    <n v="1466731740"/>
    <d v="2016-06-24T01:29:00"/>
    <n v="1464139740"/>
    <d v="2016-05-25T01:29:00"/>
    <x v="5"/>
    <x v="2"/>
    <b v="0"/>
    <n v="0"/>
    <b v="0"/>
    <s v="technology/web"/>
    <x v="2"/>
  </r>
  <r>
    <n v="615"/>
    <s v="PixlDir.com - Simple and fast image hosting. (Canceled)"/>
    <s v="The aim of PixlDir is to deliver the most simple, and fast experience when it comes to uploading images to the web."/>
    <x v="155"/>
    <n v="0.51500000000000001"/>
    <x v="2"/>
    <n v="0"/>
    <x v="1"/>
    <s v="NZ"/>
    <s v="NZD"/>
    <n v="1443149759"/>
    <d v="2015-09-25T02:55:59"/>
    <n v="1440557759"/>
    <d v="2015-08-26T02:55:59"/>
    <x v="10"/>
    <x v="0"/>
    <b v="0"/>
    <n v="0"/>
    <b v="0"/>
    <s v="technology/web"/>
    <x v="2"/>
  </r>
  <r>
    <n v="616"/>
    <s v="S'time Soirees (Canceled)"/>
    <s v="Hormis la similitude envers d'autres rÃ©seaux socials, celui-ci vous permettra d'organiser / participer Ã  des soirÃ©es trÃ¨s facilement !"/>
    <x v="10"/>
    <n v="5"/>
    <x v="0"/>
    <n v="0"/>
    <x v="1"/>
    <s v="FR"/>
    <s v="EUR"/>
    <n v="1488013307"/>
    <d v="2017-02-25T09:01:47"/>
    <n v="1485421307"/>
    <d v="2017-01-26T09:01:47"/>
    <x v="1"/>
    <x v="1"/>
    <b v="0"/>
    <n v="0"/>
    <b v="0"/>
    <s v="technology/web"/>
    <x v="2"/>
  </r>
  <r>
    <n v="617"/>
    <s v="Get Affordable Website with Premium Hosting and Domain"/>
    <s v="At beSpider you can create and publish you websites within minutes. 100s of pre-build templates, free domain, free cloud base hosting."/>
    <x v="13"/>
    <n v="2"/>
    <x v="4"/>
    <n v="60"/>
    <x v="1"/>
    <s v="GB"/>
    <s v="GBP"/>
    <n v="1431072843"/>
    <d v="2015-05-08T08:14:03"/>
    <n v="1427184843"/>
    <d v="2015-03-24T08:14:03"/>
    <x v="7"/>
    <x v="0"/>
    <b v="0"/>
    <n v="3"/>
    <b v="0"/>
    <s v="technology/web"/>
    <x v="2"/>
  </r>
  <r>
    <n v="618"/>
    <s v="Y2Y Tutors (Canceled)"/>
    <s v="With the cost of education seemingly always on the rise, Y2Y aims to ensure that no student will be left behind through peer tutoring."/>
    <x v="44"/>
    <n v="0.4"/>
    <x v="2"/>
    <n v="0"/>
    <x v="1"/>
    <s v="US"/>
    <s v="USD"/>
    <n v="1449689203"/>
    <d v="2015-12-09T19:26:43"/>
    <n v="1447097203"/>
    <d v="2015-11-09T19:26:43"/>
    <x v="4"/>
    <x v="0"/>
    <b v="0"/>
    <n v="0"/>
    <b v="0"/>
    <s v="technology/web"/>
    <x v="2"/>
  </r>
  <r>
    <n v="619"/>
    <s v="Big Data (Canceled)"/>
    <s v="Big Data Sets for researchers interested in improving the quality of life."/>
    <x v="156"/>
    <n v="2500"/>
    <x v="10"/>
    <n v="1"/>
    <x v="1"/>
    <s v="US"/>
    <s v="USD"/>
    <n v="1416933390"/>
    <d v="2014-11-25T16:36:30"/>
    <n v="1411745790"/>
    <d v="2014-09-26T15:36:30"/>
    <x v="8"/>
    <x v="3"/>
    <b v="0"/>
    <n v="1"/>
    <b v="0"/>
    <s v="technology/web"/>
    <x v="2"/>
  </r>
  <r>
    <n v="620"/>
    <s v="iShopGreen.ca - the green product marketplace (Canceled)"/>
    <s v="iShopGreen.ca is an online marketplace that connects consumers and suppliers with green products &amp; services"/>
    <x v="11"/>
    <n v="30"/>
    <x v="5"/>
    <n v="300"/>
    <x v="1"/>
    <s v="CA"/>
    <s v="CAD"/>
    <n v="1408986738"/>
    <d v="2014-08-25T17:12:18"/>
    <n v="1405098738"/>
    <d v="2014-07-11T17:12:18"/>
    <x v="3"/>
    <x v="3"/>
    <b v="0"/>
    <n v="1"/>
    <b v="0"/>
    <s v="technology/web"/>
    <x v="2"/>
  </r>
  <r>
    <n v="621"/>
    <s v="We CAN End Police Violence Against Our Dog's (Canceled)"/>
    <s v="Creating a web portal to train law enforcement departments on how to handle dogs and a directory and profile system for our dog's."/>
    <x v="31"/>
    <n v="25"/>
    <x v="9"/>
    <n v="261"/>
    <x v="1"/>
    <s v="US"/>
    <s v="USD"/>
    <n v="1467934937"/>
    <d v="2016-07-07T23:42:17"/>
    <n v="1465342937"/>
    <d v="2016-06-07T23:42:17"/>
    <x v="0"/>
    <x v="2"/>
    <b v="0"/>
    <n v="3"/>
    <b v="0"/>
    <s v="technology/web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6"/>
    <x v="0"/>
    <n v="341"/>
    <x v="1"/>
    <s v="US"/>
    <s v="USD"/>
    <n v="1467398138"/>
    <d v="2016-07-01T18:35:38"/>
    <n v="1465670138"/>
    <d v="2016-06-11T18:35:38"/>
    <x v="0"/>
    <x v="2"/>
    <b v="0"/>
    <n v="9"/>
    <b v="0"/>
    <s v="technology/web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75"/>
    <x v="10"/>
    <n v="0"/>
    <x v="1"/>
    <s v="AU"/>
    <s v="AUD"/>
    <n v="1432771997"/>
    <d v="2015-05-28T00:13:17"/>
    <n v="1430179997"/>
    <d v="2015-04-28T00:13:17"/>
    <x v="6"/>
    <x v="0"/>
    <b v="0"/>
    <n v="0"/>
    <b v="0"/>
    <s v="technology/web"/>
    <x v="2"/>
  </r>
  <r>
    <n v="624"/>
    <s v="NeedSomeLoven.com (Canceled)"/>
    <s v="I am designing a fun, high tech dating website, with over 25 cool features. It is innovate as well as user friendly."/>
    <x v="10"/>
    <n v="5"/>
    <x v="0"/>
    <n v="0"/>
    <x v="1"/>
    <s v="US"/>
    <s v="USD"/>
    <n v="1431647041"/>
    <d v="2015-05-14T23:44:01"/>
    <n v="1429055041"/>
    <d v="2015-04-14T23:44:01"/>
    <x v="6"/>
    <x v="0"/>
    <b v="0"/>
    <n v="0"/>
    <b v="0"/>
    <s v="technology/web"/>
    <x v="2"/>
  </r>
  <r>
    <n v="625"/>
    <s v="SkyRooms.io Virtual Offices (Canceled)"/>
    <s v="SkyRooms.IO is a social network for business people that actually equips them to do work together. Resume, video conferencing and PM."/>
    <x v="31"/>
    <n v="25"/>
    <x v="9"/>
    <n v="0"/>
    <x v="1"/>
    <s v="CA"/>
    <s v="CAD"/>
    <n v="1490560177"/>
    <d v="2017-03-26T20:29:37"/>
    <n v="1487971777"/>
    <d v="2017-02-24T21:29:37"/>
    <x v="2"/>
    <x v="1"/>
    <b v="0"/>
    <n v="0"/>
    <b v="0"/>
    <s v="technology/web"/>
    <x v="2"/>
  </r>
  <r>
    <n v="626"/>
    <s v="The Story of Life - Writing tomorrow's history today"/>
    <s v="TSOLife is a revolutionary digital platform that allows users to record a personalized legacy to leave behind for future generations."/>
    <x v="31"/>
    <n v="25"/>
    <x v="9"/>
    <n v="4345"/>
    <x v="1"/>
    <s v="US"/>
    <s v="USD"/>
    <n v="1439644920"/>
    <d v="2015-08-15T13:22:00"/>
    <n v="1436793939"/>
    <d v="2015-07-13T13:25:39"/>
    <x v="3"/>
    <x v="0"/>
    <b v="0"/>
    <n v="39"/>
    <b v="0"/>
    <s v="technology/web"/>
    <x v="2"/>
  </r>
  <r>
    <n v="627"/>
    <s v="Privileged Zone - Premium Social Network (Canceled)"/>
    <s v="Social Network - your new digital social life without ads, monitoring and analyses. Freed from the feeling that every step is followed"/>
    <x v="157"/>
    <n v="450"/>
    <x v="10"/>
    <n v="90"/>
    <x v="1"/>
    <s v="SE"/>
    <s v="SEK"/>
    <n v="1457996400"/>
    <d v="2016-03-14T23:00:00"/>
    <n v="1452842511"/>
    <d v="2016-01-15T07:21:51"/>
    <x v="1"/>
    <x v="2"/>
    <b v="0"/>
    <n v="1"/>
    <b v="0"/>
    <s v="technology/web"/>
    <x v="2"/>
  </r>
  <r>
    <n v="628"/>
    <s v="Website for Firearms Education &amp; Sale of Accessories"/>
    <s v="Funding of website design &amp; materials for education about firearms, firearm safety &amp; firearm related apparel"/>
    <x v="10"/>
    <n v="5"/>
    <x v="0"/>
    <n v="0"/>
    <x v="1"/>
    <s v="US"/>
    <s v="USD"/>
    <n v="1405269457"/>
    <d v="2014-07-13T16:37:37"/>
    <n v="1402677457"/>
    <d v="2014-06-13T16:37:37"/>
    <x v="0"/>
    <x v="3"/>
    <b v="0"/>
    <n v="0"/>
    <b v="0"/>
    <s v="technology/web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200"/>
    <x v="10"/>
    <n v="350"/>
    <x v="1"/>
    <s v="AU"/>
    <s v="AUD"/>
    <n v="1463239108"/>
    <d v="2016-05-14T15:18:28"/>
    <n v="1460647108"/>
    <d v="2016-04-14T15:18:28"/>
    <x v="6"/>
    <x v="2"/>
    <b v="0"/>
    <n v="3"/>
    <b v="0"/>
    <s v="technology/web"/>
    <x v="2"/>
  </r>
  <r>
    <n v="630"/>
    <s v="Ecosteader (Canceled)"/>
    <s v="Land development network for an eco-conscious collective. Community portal features ideas on lean design, green building, urban ecology"/>
    <x v="158"/>
    <n v="11.999000000000001"/>
    <x v="1"/>
    <n v="10"/>
    <x v="1"/>
    <s v="US"/>
    <s v="USD"/>
    <n v="1441516200"/>
    <d v="2015-09-06T05:10:00"/>
    <n v="1438959121"/>
    <d v="2015-08-07T14:52:01"/>
    <x v="10"/>
    <x v="0"/>
    <b v="0"/>
    <n v="1"/>
    <b v="0"/>
    <s v="technology/web"/>
    <x v="2"/>
  </r>
  <r>
    <n v="631"/>
    <s v="Brevity: A Powerful Online Publishing Software! (Canceled)"/>
    <s v="A Powerful Multimedia-Rich Software that aims at making online publishing very simple."/>
    <x v="63"/>
    <n v="50"/>
    <x v="10"/>
    <n v="690"/>
    <x v="1"/>
    <s v="CA"/>
    <s v="CAD"/>
    <n v="1464460329"/>
    <d v="2016-05-28T18:32:09"/>
    <n v="1461954729"/>
    <d v="2016-04-29T18:32:09"/>
    <x v="6"/>
    <x v="2"/>
    <b v="0"/>
    <n v="9"/>
    <b v="0"/>
    <s v="technology/web"/>
    <x v="2"/>
  </r>
  <r>
    <n v="632"/>
    <s v="UniWherse.com - Bring students future (Canceled)"/>
    <s v="Our goal is to create a system, students can find universities that best match their interests."/>
    <x v="22"/>
    <n v="20"/>
    <x v="8"/>
    <n v="0"/>
    <x v="1"/>
    <s v="NL"/>
    <s v="EUR"/>
    <n v="1448470165"/>
    <d v="2015-11-25T16:49:25"/>
    <n v="1445874565"/>
    <d v="2015-10-26T15:49:25"/>
    <x v="9"/>
    <x v="0"/>
    <b v="0"/>
    <n v="0"/>
    <b v="0"/>
    <s v="technology/web"/>
    <x v="2"/>
  </r>
  <r>
    <n v="633"/>
    <s v="Uivo-fast,secure emergency contact system for your property"/>
    <s v="Uivo lets police and fire department personnel quickly contact you in the event of an emergency involving your property."/>
    <x v="3"/>
    <n v="10"/>
    <x v="1"/>
    <n v="1245"/>
    <x v="1"/>
    <s v="US"/>
    <s v="USD"/>
    <n v="1466204400"/>
    <d v="2016-06-17T23:00:00"/>
    <n v="1463469062"/>
    <d v="2016-05-17T07:11:02"/>
    <x v="5"/>
    <x v="2"/>
    <b v="0"/>
    <n v="25"/>
    <b v="0"/>
    <s v="technology/web"/>
    <x v="2"/>
  </r>
  <r>
    <n v="634"/>
    <s v="pitchtograndma (Canceled)"/>
    <s v="We help companies to explain what they do in simple, grandma-would-understand terms."/>
    <x v="10"/>
    <n v="5"/>
    <x v="0"/>
    <n v="1"/>
    <x v="1"/>
    <s v="US"/>
    <s v="USD"/>
    <n v="1424989029"/>
    <d v="2015-02-26T22:17:09"/>
    <n v="1422397029"/>
    <d v="2015-01-27T22:17:09"/>
    <x v="1"/>
    <x v="0"/>
    <b v="0"/>
    <n v="1"/>
    <b v="0"/>
    <s v="technology/web"/>
    <x v="2"/>
  </r>
  <r>
    <n v="635"/>
    <s v="Pleero, A Technology Team Building Website (Canceled)"/>
    <s v="Network used for building technology development teams."/>
    <x v="31"/>
    <n v="25"/>
    <x v="9"/>
    <n v="2"/>
    <x v="1"/>
    <s v="US"/>
    <s v="USD"/>
    <n v="1428804762"/>
    <d v="2015-04-12T02:12:42"/>
    <n v="1426212762"/>
    <d v="2015-03-13T02:12:42"/>
    <x v="7"/>
    <x v="0"/>
    <b v="0"/>
    <n v="1"/>
    <b v="0"/>
    <s v="technology/web"/>
    <x v="2"/>
  </r>
  <r>
    <n v="636"/>
    <s v="Keto Advice (Canceled)"/>
    <s v="With no central location for keto knowledge, keto advice will be a community run knowledge base."/>
    <x v="13"/>
    <n v="2"/>
    <x v="4"/>
    <n v="4"/>
    <x v="1"/>
    <s v="GB"/>
    <s v="GBP"/>
    <n v="1433587620"/>
    <d v="2015-06-06T10:47:00"/>
    <n v="1430996150"/>
    <d v="2015-05-07T10:55:50"/>
    <x v="5"/>
    <x v="0"/>
    <b v="0"/>
    <n v="1"/>
    <b v="0"/>
    <s v="technology/web"/>
    <x v="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100"/>
    <x v="10"/>
    <n v="0"/>
    <x v="1"/>
    <s v="GB"/>
    <s v="GBP"/>
    <n v="1488063840"/>
    <d v="2017-02-25T23:04:00"/>
    <n v="1485558318"/>
    <d v="2017-01-27T23:05:18"/>
    <x v="1"/>
    <x v="1"/>
    <b v="0"/>
    <n v="0"/>
    <b v="0"/>
    <s v="technology/web"/>
    <x v="2"/>
  </r>
  <r>
    <n v="638"/>
    <s v="W (Canceled)"/>
    <s v="O0"/>
    <x v="61"/>
    <n v="200"/>
    <x v="10"/>
    <n v="18"/>
    <x v="1"/>
    <s v="DE"/>
    <s v="EUR"/>
    <n v="1490447662"/>
    <d v="2017-03-25T13:14:22"/>
    <n v="1485267262"/>
    <d v="2017-01-24T14:14:22"/>
    <x v="1"/>
    <x v="1"/>
    <b v="0"/>
    <n v="6"/>
    <b v="0"/>
    <s v="technology/web"/>
    <x v="2"/>
  </r>
  <r>
    <n v="639"/>
    <s v="Kids Educational Social Media Site (Canceled)"/>
    <s v="Development of a Safe and Educational Social Media site for kids."/>
    <x v="80"/>
    <n v="1000"/>
    <x v="10"/>
    <n v="1"/>
    <x v="1"/>
    <s v="US"/>
    <s v="USD"/>
    <n v="1413208795"/>
    <d v="2014-10-13T13:59:55"/>
    <n v="1408024795"/>
    <d v="2014-08-14T13:59:55"/>
    <x v="10"/>
    <x v="3"/>
    <b v="0"/>
    <n v="1"/>
    <b v="0"/>
    <s v="technology/web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7.0000000000000007E-2"/>
    <x v="2"/>
    <n v="101"/>
    <x v="0"/>
    <s v="FR"/>
    <s v="EUR"/>
    <n v="1480028400"/>
    <d v="2016-11-24T23:00:00"/>
    <n v="1478685915"/>
    <d v="2016-11-09T10:05:15"/>
    <x v="4"/>
    <x v="2"/>
    <b v="0"/>
    <n v="2"/>
    <b v="1"/>
    <s v="technology/wearables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0"/>
    <x v="3"/>
    <n v="47665"/>
    <x v="0"/>
    <s v="US"/>
    <s v="USD"/>
    <n v="1439473248"/>
    <d v="2015-08-13T13:40:48"/>
    <n v="1436881248"/>
    <d v="2015-07-14T13:40:48"/>
    <x v="3"/>
    <x v="0"/>
    <b v="0"/>
    <n v="315"/>
    <b v="1"/>
    <s v="technology/wearables"/>
    <x v="2"/>
  </r>
  <r>
    <n v="642"/>
    <s v="Gauss - Redefining Eye Protection for the Digital Age"/>
    <s v="Gauss glasses protect your eyes in front of screens and outside with self-tinting lenses and a new, proprietary coating technology."/>
    <x v="22"/>
    <n v="20"/>
    <x v="8"/>
    <n v="292097"/>
    <x v="0"/>
    <s v="DE"/>
    <s v="EUR"/>
    <n v="1439998674"/>
    <d v="2015-08-19T15:37:54"/>
    <n v="1436888274"/>
    <d v="2015-07-14T15:37:54"/>
    <x v="3"/>
    <x v="0"/>
    <b v="0"/>
    <n v="2174"/>
    <b v="1"/>
    <s v="technology/wearables"/>
    <x v="2"/>
  </r>
  <r>
    <n v="643"/>
    <s v="Phone Silks - The best way to carry your smart phone!"/>
    <s v="Stylish new phone carrier allows instant access to your smart phone while freeing up your hands."/>
    <x v="31"/>
    <n v="25"/>
    <x v="9"/>
    <n v="26452"/>
    <x v="0"/>
    <s v="US"/>
    <s v="USD"/>
    <n v="1433085875"/>
    <d v="2015-05-31T15:24:35"/>
    <n v="1428333875"/>
    <d v="2015-04-06T15:24:35"/>
    <x v="6"/>
    <x v="0"/>
    <b v="0"/>
    <n v="152"/>
    <b v="1"/>
    <s v="technology/wearables"/>
    <x v="2"/>
  </r>
  <r>
    <n v="644"/>
    <s v="Sofft: Blocks Stains &amp; Softens Clothes!"/>
    <s v="Sofft...it's Soft with an Off! A stain-blocking fabric softener that simplifies your laundry and helps the environment at the same time"/>
    <x v="31"/>
    <n v="25"/>
    <x v="9"/>
    <n v="75029.48"/>
    <x v="0"/>
    <s v="US"/>
    <s v="USD"/>
    <n v="1414544400"/>
    <d v="2014-10-29T01:00:00"/>
    <n v="1410883139"/>
    <d v="2014-09-16T15:58:59"/>
    <x v="8"/>
    <x v="3"/>
    <b v="0"/>
    <n v="1021"/>
    <b v="1"/>
    <s v="technology/wearables"/>
    <x v="2"/>
  </r>
  <r>
    <n v="645"/>
    <s v="Carbon Fiber Collar Stays"/>
    <s v="Ever wanted to own something made out of carbon fiber? Now you can!"/>
    <x v="13"/>
    <n v="2"/>
    <x v="4"/>
    <n v="5574"/>
    <x v="0"/>
    <s v="US"/>
    <s v="USD"/>
    <n v="1470962274"/>
    <d v="2016-08-12T00:37:54"/>
    <n v="1468370274"/>
    <d v="2016-07-13T00:37:54"/>
    <x v="3"/>
    <x v="2"/>
    <b v="0"/>
    <n v="237"/>
    <b v="1"/>
    <s v="technology/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0.8"/>
    <x v="2"/>
    <n v="1055.01"/>
    <x v="0"/>
    <s v="US"/>
    <s v="USD"/>
    <n v="1407788867"/>
    <d v="2014-08-11T20:27:47"/>
    <n v="1405196867"/>
    <d v="2014-07-12T20:27:47"/>
    <x v="3"/>
    <x v="3"/>
    <b v="0"/>
    <n v="27"/>
    <b v="1"/>
    <s v="technology/wearables"/>
    <x v="2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"/>
    <x v="4"/>
    <n v="2141"/>
    <x v="0"/>
    <s v="CA"/>
    <s v="CAD"/>
    <n v="1458235549"/>
    <d v="2016-03-17T17:25:49"/>
    <n v="1455647149"/>
    <d v="2016-02-16T18:25:49"/>
    <x v="2"/>
    <x v="2"/>
    <b v="0"/>
    <n v="17"/>
    <b v="1"/>
    <s v="technology/wearables"/>
    <x v="2"/>
  </r>
  <r>
    <n v="648"/>
    <s v="Audio Jacket"/>
    <s v="Get ready for the next product that you canâ€™t live without"/>
    <x v="19"/>
    <n v="35"/>
    <x v="7"/>
    <n v="44388"/>
    <x v="0"/>
    <s v="US"/>
    <s v="USD"/>
    <n v="1413304708"/>
    <d v="2014-10-14T16:38:28"/>
    <n v="1410280708"/>
    <d v="2014-09-09T16:38:28"/>
    <x v="8"/>
    <x v="3"/>
    <b v="0"/>
    <n v="27"/>
    <b v="1"/>
    <s v="technology/wearables"/>
    <x v="2"/>
  </r>
  <r>
    <n v="649"/>
    <s v="VIVO Solar Bag"/>
    <s v="A backpack with a built in solar panel to charge any USB device. Includes removable battery pack, USB cable, and 7 different adapters!"/>
    <x v="30"/>
    <n v="2.5"/>
    <x v="4"/>
    <n v="3499"/>
    <x v="0"/>
    <s v="US"/>
    <s v="USD"/>
    <n v="1410904413"/>
    <d v="2014-09-16T21:53:33"/>
    <n v="1409090013"/>
    <d v="2014-08-26T21:53:33"/>
    <x v="10"/>
    <x v="3"/>
    <b v="0"/>
    <n v="82"/>
    <b v="1"/>
    <s v="technology/wearables"/>
    <x v="2"/>
  </r>
  <r>
    <n v="650"/>
    <s v="Jake Lazarow's Eagle Project"/>
    <s v="This project is designed to obtain flash drive bracelets with a child's information on it for parents to wear in case of emergencies"/>
    <x v="15"/>
    <n v="1.5"/>
    <x v="4"/>
    <n v="1686"/>
    <x v="0"/>
    <s v="US"/>
    <s v="USD"/>
    <n v="1418953984"/>
    <d v="2014-12-19T01:53:04"/>
    <n v="1413766384"/>
    <d v="2014-10-20T00:53:04"/>
    <x v="9"/>
    <x v="3"/>
    <b v="0"/>
    <n v="48"/>
    <b v="1"/>
    <s v="technology/wearables"/>
    <x v="2"/>
  </r>
  <r>
    <n v="651"/>
    <s v="Pacha's Pajamas: Award-Winning Healthy Kids Entertainment!"/>
    <s v="Pacha's Pajamas is an epic story told through books, music, videos and now augmented PJs that's uplifting kids everywhere!"/>
    <x v="31"/>
    <n v="25"/>
    <x v="9"/>
    <n v="25132"/>
    <x v="0"/>
    <s v="US"/>
    <s v="USD"/>
    <n v="1418430311"/>
    <d v="2014-12-13T00:25:11"/>
    <n v="1415838311"/>
    <d v="2014-11-13T00:25:11"/>
    <x v="4"/>
    <x v="3"/>
    <b v="0"/>
    <n v="105"/>
    <b v="1"/>
    <s v="technology/wearables"/>
    <x v="2"/>
  </r>
  <r>
    <n v="652"/>
    <s v="The Zossom Phone Case"/>
    <s v="Zossom is a smart phone case with a strap. Forget the days of shattered screens and scratches. The Zossom case keeps your phone safe."/>
    <x v="9"/>
    <n v="3"/>
    <x v="4"/>
    <n v="3014"/>
    <x v="0"/>
    <s v="US"/>
    <s v="USD"/>
    <n v="1480613650"/>
    <d v="2016-12-01T17:34:10"/>
    <n v="1478018050"/>
    <d v="2016-11-01T16:34:10"/>
    <x v="4"/>
    <x v="2"/>
    <b v="0"/>
    <n v="28"/>
    <b v="1"/>
    <s v="technology/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75"/>
    <x v="10"/>
    <n v="106084.5"/>
    <x v="0"/>
    <s v="US"/>
    <s v="USD"/>
    <n v="1440082240"/>
    <d v="2015-08-20T14:50:40"/>
    <n v="1436885440"/>
    <d v="2015-07-14T14:50:40"/>
    <x v="3"/>
    <x v="0"/>
    <b v="0"/>
    <n v="1107"/>
    <b v="1"/>
    <s v="technology/wearables"/>
    <x v="2"/>
  </r>
  <r>
    <n v="654"/>
    <s v="TRASENSE MOVEMENT: The Smartest Daily Tracker for Under $30"/>
    <s v="The MOVEMENT delivers the same tracking functions as the industry leaders at a fraction of the cost. SUPPORT our Project Today."/>
    <x v="14"/>
    <n v="12"/>
    <x v="1"/>
    <n v="32075"/>
    <x v="0"/>
    <s v="US"/>
    <s v="USD"/>
    <n v="1436396313"/>
    <d v="2015-07-08T22:58:33"/>
    <n v="1433804313"/>
    <d v="2015-06-08T22:58:33"/>
    <x v="0"/>
    <x v="0"/>
    <b v="0"/>
    <n v="1013"/>
    <b v="1"/>
    <s v="technology/wearables"/>
    <x v="2"/>
  </r>
  <r>
    <n v="655"/>
    <s v="Spark: The Watch That Keeps You Awake"/>
    <s v="Meet Spark: The friendly companion that helps you stay awake during the day. Re-released with new features!"/>
    <x v="6"/>
    <n v="8"/>
    <x v="0"/>
    <n v="11751"/>
    <x v="0"/>
    <s v="US"/>
    <s v="USD"/>
    <n v="1426197512"/>
    <d v="2015-03-12T21:58:32"/>
    <n v="1423609112"/>
    <d v="2015-02-10T22:58:32"/>
    <x v="2"/>
    <x v="0"/>
    <b v="0"/>
    <n v="274"/>
    <b v="1"/>
    <s v="technology/wearables"/>
    <x v="2"/>
  </r>
  <r>
    <n v="656"/>
    <s v="Motion Control Camera Camcorder HD Bluetooth Smart Glasses"/>
    <s v="Innovative smart glasses allow you recording videos, taking pictures and connecting to your phone with smart defined gestures."/>
    <x v="10"/>
    <n v="5"/>
    <x v="0"/>
    <n v="10678"/>
    <x v="0"/>
    <s v="US"/>
    <s v="USD"/>
    <n v="1460917119"/>
    <d v="2016-04-17T18:18:39"/>
    <n v="1455736719"/>
    <d v="2016-02-17T19:18:39"/>
    <x v="2"/>
    <x v="2"/>
    <b v="0"/>
    <n v="87"/>
    <b v="1"/>
    <s v="technology/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5"/>
    <x v="6"/>
    <n v="18855"/>
    <x v="0"/>
    <s v="US"/>
    <s v="USD"/>
    <n v="1450901872"/>
    <d v="2015-12-23T20:17:52"/>
    <n v="1448309872"/>
    <d v="2015-11-23T20:17:52"/>
    <x v="4"/>
    <x v="0"/>
    <b v="0"/>
    <n v="99"/>
    <b v="1"/>
    <s v="technology/wearables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28.888000000000002"/>
    <x v="9"/>
    <n v="30177"/>
    <x v="0"/>
    <s v="US"/>
    <s v="USD"/>
    <n v="1437933600"/>
    <d v="2015-07-26T18:00:00"/>
    <n v="1435117889"/>
    <d v="2015-06-24T03:51:29"/>
    <x v="0"/>
    <x v="0"/>
    <b v="0"/>
    <n v="276"/>
    <b v="1"/>
    <s v="technology/wearables"/>
    <x v="2"/>
  </r>
  <r>
    <n v="659"/>
    <s v="Lulu Watch Designs - Apple Watch"/>
    <s v="Sync up your lifestyle"/>
    <x v="9"/>
    <n v="3"/>
    <x v="4"/>
    <n v="3017"/>
    <x v="0"/>
    <s v="US"/>
    <s v="USD"/>
    <n v="1440339295"/>
    <d v="2015-08-23T14:14:55"/>
    <n v="1437747295"/>
    <d v="2015-07-24T14:14:55"/>
    <x v="3"/>
    <x v="0"/>
    <b v="0"/>
    <n v="21"/>
    <b v="1"/>
    <s v="technology/wearables"/>
    <x v="2"/>
  </r>
  <r>
    <n v="660"/>
    <s v="ProfileMyRun:  Run the Right Way, Run the Natural Way"/>
    <s v="A revolutionary way to bring running science to everyday people and help runners of all levels achieve a more natural and enjoyable run"/>
    <x v="63"/>
    <n v="50"/>
    <x v="10"/>
    <n v="1529"/>
    <x v="2"/>
    <s v="US"/>
    <s v="USD"/>
    <n v="1415558879"/>
    <d v="2014-11-09T18:47:59"/>
    <n v="1412963279"/>
    <d v="2014-10-10T17:47:59"/>
    <x v="9"/>
    <x v="3"/>
    <b v="0"/>
    <n v="18"/>
    <b v="0"/>
    <s v="technology/wearables"/>
    <x v="2"/>
  </r>
  <r>
    <n v="661"/>
    <s v="AirString"/>
    <s v="AirString keeps your AirPods from getting lost by keeping the pair together with a  durable and premium quality string."/>
    <x v="3"/>
    <n v="10"/>
    <x v="1"/>
    <n v="95"/>
    <x v="2"/>
    <s v="US"/>
    <s v="USD"/>
    <n v="1477236559"/>
    <d v="2016-10-23T15:29:19"/>
    <n v="1474644559"/>
    <d v="2016-09-23T15:29:19"/>
    <x v="8"/>
    <x v="2"/>
    <b v="0"/>
    <n v="9"/>
    <b v="0"/>
    <s v="technology/wearables"/>
    <x v="2"/>
  </r>
  <r>
    <n v="662"/>
    <s v="LW - the cool luminescent band with a watch"/>
    <s v="A stylish, durable safety light band on your wrist or ankle holds a watch or another modular accessory."/>
    <x v="130"/>
    <n v="39"/>
    <x v="7"/>
    <n v="156"/>
    <x v="2"/>
    <s v="US"/>
    <s v="USD"/>
    <n v="1421404247"/>
    <d v="2015-01-16T10:30:47"/>
    <n v="1418812247"/>
    <d v="2014-12-17T10:30:47"/>
    <x v="11"/>
    <x v="3"/>
    <b v="0"/>
    <n v="4"/>
    <b v="0"/>
    <s v="technology/wearables"/>
    <x v="2"/>
  </r>
  <r>
    <n v="663"/>
    <s v="MouseFighter invisible AIR mouse"/>
    <s v="Imagine a mouse that automatically moves your pointer to where your head is facing. Its an air mouse hidden inside a standard headset."/>
    <x v="61"/>
    <n v="200"/>
    <x v="10"/>
    <n v="700"/>
    <x v="2"/>
    <s v="DK"/>
    <s v="DKK"/>
    <n v="1437250456"/>
    <d v="2015-07-18T20:14:16"/>
    <n v="1434658456"/>
    <d v="2015-06-18T20:14:16"/>
    <x v="0"/>
    <x v="0"/>
    <b v="0"/>
    <n v="7"/>
    <b v="0"/>
    <s v="technology/wearables"/>
    <x v="2"/>
  </r>
  <r>
    <n v="664"/>
    <s v="Oregon Babyâ„¢ Diapers"/>
    <s v="Save Oregon Babyâ„¢ Diapers, a handmade business, run by awesome moms in Southern Oregon, from permanently closing!"/>
    <x v="14"/>
    <n v="12"/>
    <x v="1"/>
    <n v="904"/>
    <x v="2"/>
    <s v="US"/>
    <s v="USD"/>
    <n v="1428940775"/>
    <d v="2015-04-13T15:59:35"/>
    <n v="1426348775"/>
    <d v="2015-03-14T15:59:35"/>
    <x v="7"/>
    <x v="0"/>
    <b v="0"/>
    <n v="29"/>
    <b v="0"/>
    <s v="technology/wearables"/>
    <x v="2"/>
  </r>
  <r>
    <n v="665"/>
    <s v="CulBox , Open Source Wearable Smart Watch for Arduino"/>
    <s v="Culbox is an Open Source Wrist Watch for Arduino with built in Bluetooth and bunch of Hi-Tech sensors and tons of features for Makers"/>
    <x v="3"/>
    <n v="10"/>
    <x v="1"/>
    <n v="1864"/>
    <x v="2"/>
    <s v="US"/>
    <s v="USD"/>
    <n v="1484327061"/>
    <d v="2017-01-13T17:04:21"/>
    <n v="1479143061"/>
    <d v="2016-11-14T17:04:21"/>
    <x v="4"/>
    <x v="2"/>
    <b v="0"/>
    <n v="12"/>
    <b v="0"/>
    <s v="technology/wearables"/>
    <x v="2"/>
  </r>
  <r>
    <n v="666"/>
    <s v="Ducky Diapers"/>
    <s v="Have you ever dreamed of having a pet duckling, but concerned about all the pooping, here is a a solution to help solve that issue."/>
    <x v="61"/>
    <n v="200"/>
    <x v="10"/>
    <n v="8"/>
    <x v="2"/>
    <s v="US"/>
    <s v="USD"/>
    <n v="1408305498"/>
    <d v="2014-08-17T19:58:18"/>
    <n v="1405713498"/>
    <d v="2014-07-18T19:58:18"/>
    <x v="3"/>
    <x v="3"/>
    <b v="0"/>
    <n v="4"/>
    <b v="0"/>
    <s v="technology/wearables"/>
    <x v="2"/>
  </r>
  <r>
    <n v="667"/>
    <s v="Ubivade - Vibrating navigation belt"/>
    <s v="The first navigation system, usable by each means of transport, that will take you wherever you want without thinking about the route."/>
    <x v="63"/>
    <n v="50"/>
    <x v="10"/>
    <n v="5010"/>
    <x v="2"/>
    <s v="IT"/>
    <s v="EUR"/>
    <n v="1477731463"/>
    <d v="2016-10-29T08:57:43"/>
    <n v="1474275463"/>
    <d v="2016-09-19T08:57:43"/>
    <x v="8"/>
    <x v="2"/>
    <b v="0"/>
    <n v="28"/>
    <b v="0"/>
    <s v="technology/wearables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15"/>
    <x v="6"/>
    <n v="684"/>
    <x v="2"/>
    <s v="US"/>
    <s v="USD"/>
    <n v="1431374222"/>
    <d v="2015-05-11T19:57:02"/>
    <n v="1427486222"/>
    <d v="2015-03-27T19:57:02"/>
    <x v="7"/>
    <x v="0"/>
    <b v="0"/>
    <n v="25"/>
    <b v="0"/>
    <s v="technology/wearables"/>
    <x v="2"/>
  </r>
  <r>
    <n v="669"/>
    <s v="Christian DiLusso Watches"/>
    <s v="Beautiful automatic watches, made for every moment._x000a_Sports, business, casual.....it fits every moment of your life."/>
    <x v="61"/>
    <n v="200"/>
    <x v="10"/>
    <n v="43015"/>
    <x v="2"/>
    <s v="SE"/>
    <s v="SEK"/>
    <n v="1467817258"/>
    <d v="2016-07-06T15:00:58"/>
    <n v="1465225258"/>
    <d v="2016-06-06T15:00:58"/>
    <x v="0"/>
    <x v="2"/>
    <b v="0"/>
    <n v="28"/>
    <b v="0"/>
    <s v="technology/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90"/>
    <x v="10"/>
    <n v="26349"/>
    <x v="2"/>
    <s v="IT"/>
    <s v="EUR"/>
    <n v="1466323800"/>
    <d v="2016-06-19T08:10:00"/>
    <n v="1463418120"/>
    <d v="2016-05-16T17:02:00"/>
    <x v="5"/>
    <x v="2"/>
    <b v="0"/>
    <n v="310"/>
    <b v="0"/>
    <s v="technology/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30"/>
    <x v="5"/>
    <n v="11828"/>
    <x v="2"/>
    <s v="US"/>
    <s v="USD"/>
    <n v="1421208000"/>
    <d v="2015-01-14T04:00:00"/>
    <n v="1418315852"/>
    <d v="2014-12-11T16:37:32"/>
    <x v="11"/>
    <x v="3"/>
    <b v="0"/>
    <n v="15"/>
    <b v="0"/>
    <s v="technology/wearables"/>
    <x v="2"/>
  </r>
  <r>
    <n v="672"/>
    <s v="youWare  |  A digital ID for the real world"/>
    <s v="Fashion accessories used to instantly link with people you meet and exchange contact info, money, documents, media and so much more."/>
    <x v="63"/>
    <n v="50"/>
    <x v="10"/>
    <n v="10814"/>
    <x v="2"/>
    <s v="US"/>
    <s v="USD"/>
    <n v="1420088340"/>
    <d v="2015-01-01T04:59:00"/>
    <n v="1417410964"/>
    <d v="2014-12-01T05:16:04"/>
    <x v="11"/>
    <x v="3"/>
    <b v="0"/>
    <n v="215"/>
    <b v="0"/>
    <s v="technology/wearables"/>
    <x v="2"/>
  </r>
  <r>
    <n v="673"/>
    <s v="HORIZON: LIFE ENHANCED GLASSWARE"/>
    <s v="Will assist the deaf to have better communication and safety through the use of LCD glassware with audio &amp; sensory components."/>
    <x v="57"/>
    <n v="100"/>
    <x v="10"/>
    <n v="205"/>
    <x v="2"/>
    <s v="US"/>
    <s v="USD"/>
    <n v="1409602217"/>
    <d v="2014-09-01T20:10:17"/>
    <n v="1405714217"/>
    <d v="2014-07-18T20:10:17"/>
    <x v="3"/>
    <x v="3"/>
    <b v="0"/>
    <n v="3"/>
    <b v="0"/>
    <s v="technology/wearables"/>
    <x v="2"/>
  </r>
  <r>
    <n v="674"/>
    <s v="Something To Wear For Hearing Sounds By Feeling Vibrations"/>
    <s v="Listen to sounds by feeling an array of vibrational patterns against your body."/>
    <x v="63"/>
    <n v="50"/>
    <x v="10"/>
    <n v="15"/>
    <x v="2"/>
    <s v="US"/>
    <s v="USD"/>
    <n v="1407811627"/>
    <d v="2014-08-12T02:47:07"/>
    <n v="1402627627"/>
    <d v="2014-06-13T02:47:07"/>
    <x v="0"/>
    <x v="3"/>
    <b v="0"/>
    <n v="2"/>
    <b v="0"/>
    <s v="technology/wearables"/>
    <x v="2"/>
  </r>
  <r>
    <n v="675"/>
    <s v="How to Make Innovative Apple Watch Apps with WatchKit"/>
    <s v="24+ hour online class in WatchKit development from an expert iOS developer and instructor via unconventional, innovative projects."/>
    <x v="12"/>
    <n v="6"/>
    <x v="0"/>
    <n v="891"/>
    <x v="2"/>
    <s v="US"/>
    <s v="USD"/>
    <n v="1420095540"/>
    <d v="2015-01-01T06:59:00"/>
    <n v="1417558804"/>
    <d v="2014-12-02T22:20:04"/>
    <x v="11"/>
    <x v="3"/>
    <b v="0"/>
    <n v="26"/>
    <b v="0"/>
    <s v="technology/wearables"/>
    <x v="2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00"/>
    <x v="10"/>
    <n v="1471"/>
    <x v="2"/>
    <s v="CA"/>
    <s v="CAD"/>
    <n v="1423333581"/>
    <d v="2015-02-07T18:26:21"/>
    <n v="1420741581"/>
    <d v="2015-01-08T18:26:21"/>
    <x v="1"/>
    <x v="0"/>
    <b v="0"/>
    <n v="24"/>
    <b v="0"/>
    <s v="technology/wearables"/>
    <x v="2"/>
  </r>
  <r>
    <n v="677"/>
    <s v="World's first Heated Jacket managed by Smartphone"/>
    <s v="Sinapsi is the first heated jacket designed in Italy._x000a_Now you can manage your jacket by smartphone. Power bank 5/x Charger included."/>
    <x v="63"/>
    <n v="50"/>
    <x v="10"/>
    <n v="12792"/>
    <x v="2"/>
    <s v="IT"/>
    <s v="EUR"/>
    <n v="1467106895"/>
    <d v="2016-06-28T09:41:35"/>
    <n v="1463218895"/>
    <d v="2016-05-14T09:41:35"/>
    <x v="5"/>
    <x v="2"/>
    <b v="0"/>
    <n v="96"/>
    <b v="0"/>
    <s v="technology/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29"/>
    <x v="9"/>
    <n v="1108"/>
    <x v="2"/>
    <s v="US"/>
    <s v="USD"/>
    <n v="1463821338"/>
    <d v="2016-05-21T09:02:18"/>
    <n v="1461229338"/>
    <d v="2016-04-21T09:02:18"/>
    <x v="6"/>
    <x v="2"/>
    <b v="0"/>
    <n v="17"/>
    <b v="0"/>
    <s v="technology/wearables"/>
    <x v="2"/>
  </r>
  <r>
    <n v="679"/>
    <s v="Monolith Posture Coach"/>
    <s v="World's first bio-feedback posture device for your entire back. Trains back, neck, thoracic &amp; ab segments by using only 30 min/day."/>
    <x v="162"/>
    <n v="57"/>
    <x v="10"/>
    <n v="8827"/>
    <x v="2"/>
    <s v="US"/>
    <s v="USD"/>
    <n v="1472920909"/>
    <d v="2016-09-03T16:41:49"/>
    <n v="1467736909"/>
    <d v="2016-07-05T16:41:49"/>
    <x v="3"/>
    <x v="2"/>
    <b v="0"/>
    <n v="94"/>
    <b v="0"/>
    <s v="technology/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75"/>
    <x v="10"/>
    <n v="19434"/>
    <x v="2"/>
    <s v="US"/>
    <s v="USD"/>
    <n v="1410955331"/>
    <d v="2014-09-17T12:02:11"/>
    <n v="1407931331"/>
    <d v="2014-08-13T12:02:11"/>
    <x v="10"/>
    <x v="3"/>
    <b v="0"/>
    <n v="129"/>
    <b v="0"/>
    <s v="technology/wearables"/>
    <x v="2"/>
  </r>
  <r>
    <n v="681"/>
    <s v="D-Pro Athletic Headband with Carbon Fiber"/>
    <s v="The D-Pro is a lightweight, moisture-wicking headband with a padded carbon fiber insert that reduces the risk of head injury in sports."/>
    <x v="30"/>
    <n v="2.5"/>
    <x v="4"/>
    <n v="1"/>
    <x v="2"/>
    <s v="US"/>
    <s v="USD"/>
    <n v="1477509604"/>
    <d v="2016-10-26T19:20:04"/>
    <n v="1474917604"/>
    <d v="2016-09-26T19:20:04"/>
    <x v="8"/>
    <x v="2"/>
    <b v="0"/>
    <n v="1"/>
    <b v="0"/>
    <s v="technology/wearables"/>
    <x v="2"/>
  </r>
  <r>
    <n v="682"/>
    <s v="Deception Belt"/>
    <s v="The Deception Belt is an innovative belt with app capability, designed to assist any user gain control over their appetite."/>
    <x v="63"/>
    <n v="50"/>
    <x v="10"/>
    <n v="53"/>
    <x v="2"/>
    <s v="US"/>
    <s v="USD"/>
    <n v="1489512122"/>
    <d v="2017-03-14T17:22:02"/>
    <n v="1486923722"/>
    <d v="2017-02-12T18:22:02"/>
    <x v="2"/>
    <x v="1"/>
    <b v="0"/>
    <n v="4"/>
    <b v="0"/>
    <s v="technology/wearables"/>
    <x v="2"/>
  </r>
  <r>
    <n v="683"/>
    <s v="Mist Buddy Hydration/Misting Backpack"/>
    <s v="Mist Buddy is a remote controlled misting system, powered by a rechargeable battery with misting/sipping tip for complete coolness."/>
    <x v="19"/>
    <n v="35"/>
    <x v="7"/>
    <n v="298"/>
    <x v="2"/>
    <s v="US"/>
    <s v="USD"/>
    <n v="1477949764"/>
    <d v="2016-10-31T21:36:04"/>
    <n v="1474493764"/>
    <d v="2016-09-21T21:36:04"/>
    <x v="8"/>
    <x v="2"/>
    <b v="0"/>
    <n v="3"/>
    <b v="0"/>
    <s v="technology/wearables"/>
    <x v="2"/>
  </r>
  <r>
    <n v="684"/>
    <s v="Arcus Motion Analyzer | The Versatile Smart Ring"/>
    <s v="Arcus gives your fingers super powers."/>
    <x v="163"/>
    <n v="320"/>
    <x v="10"/>
    <n v="23948"/>
    <x v="2"/>
    <s v="US"/>
    <s v="USD"/>
    <n v="1406257200"/>
    <d v="2014-07-25T03:00:00"/>
    <n v="1403176891"/>
    <d v="2014-06-19T11:21:31"/>
    <x v="0"/>
    <x v="3"/>
    <b v="0"/>
    <n v="135"/>
    <b v="0"/>
    <s v="technology/wearables"/>
    <x v="2"/>
  </r>
  <r>
    <n v="685"/>
    <s v="Nomadica All purpose backpack with battery"/>
    <s v="PowerPack is an efficient and affordable backpack with a lithium-ion charger for all electronic devices offering charges on the go!"/>
    <x v="13"/>
    <n v="2"/>
    <x v="4"/>
    <n v="553"/>
    <x v="2"/>
    <s v="US"/>
    <s v="USD"/>
    <n v="1421095672"/>
    <d v="2015-01-12T20:47:52"/>
    <n v="1417207672"/>
    <d v="2014-11-28T20:47:52"/>
    <x v="4"/>
    <x v="3"/>
    <b v="0"/>
    <n v="10"/>
    <b v="0"/>
    <s v="technology/wearables"/>
    <x v="2"/>
  </r>
  <r>
    <n v="686"/>
    <s v="Vivi di Cuore - Heart Rate Watch"/>
    <s v="La tua giornata sportiva monitorata nel tuo polso??!!!_x000a_Rendiamolo possibile... VIVI DI CUORE --- All MADE in ITALY"/>
    <x v="69"/>
    <n v="500"/>
    <x v="10"/>
    <n v="0"/>
    <x v="2"/>
    <s v="IT"/>
    <s v="EUR"/>
    <n v="1438618170"/>
    <d v="2015-08-03T16:09:30"/>
    <n v="1436026170"/>
    <d v="2015-07-04T16:09:30"/>
    <x v="3"/>
    <x v="0"/>
    <b v="0"/>
    <n v="0"/>
    <b v="0"/>
    <s v="technology/wearables"/>
    <x v="2"/>
  </r>
  <r>
    <n v="687"/>
    <s v="Power Go: Cargador Solar para Dispositivos MÃ³viles"/>
    <s v="Power Go es una linea de cargadores solares para dispositivos mÃ³viles, amigables con el medio ambiente y de bajo costo."/>
    <x v="57"/>
    <n v="100"/>
    <x v="10"/>
    <n v="3550"/>
    <x v="2"/>
    <s v="MX"/>
    <s v="MXN"/>
    <n v="1486317653"/>
    <d v="2017-02-05T18:00:53"/>
    <n v="1481133653"/>
    <d v="2016-12-07T18:00:53"/>
    <x v="11"/>
    <x v="2"/>
    <b v="0"/>
    <n v="6"/>
    <b v="0"/>
    <s v="technology/wearables"/>
    <x v="2"/>
  </r>
  <r>
    <n v="688"/>
    <s v="The Most Advanced Dress Shirt- EVER!!"/>
    <s v="Removable collars and cuffs along with hidden underarm designs that prevent embarrassing and stubborn stains. What does YOUR shirt do?"/>
    <x v="22"/>
    <n v="20"/>
    <x v="8"/>
    <n v="14598"/>
    <x v="2"/>
    <s v="US"/>
    <s v="USD"/>
    <n v="1444876253"/>
    <d v="2015-10-15T02:30:53"/>
    <n v="1442284253"/>
    <d v="2015-09-15T02:30:53"/>
    <x v="8"/>
    <x v="0"/>
    <b v="0"/>
    <n v="36"/>
    <b v="0"/>
    <s v="technology/wearables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200"/>
    <x v="10"/>
    <n v="115297.5"/>
    <x v="2"/>
    <s v="US"/>
    <s v="USD"/>
    <n v="1481173140"/>
    <d v="2016-12-08T04:59:00"/>
    <n v="1478016097"/>
    <d v="2016-11-01T16:01:37"/>
    <x v="4"/>
    <x v="2"/>
    <b v="0"/>
    <n v="336"/>
    <b v="0"/>
    <s v="technology/wearables"/>
    <x v="2"/>
  </r>
  <r>
    <n v="690"/>
    <s v="BLOXSHIELD"/>
    <s v="A radiation shield for your fitness tracker, smartwatch or other wearable smart device"/>
    <x v="22"/>
    <n v="20"/>
    <x v="8"/>
    <n v="2468"/>
    <x v="2"/>
    <s v="US"/>
    <s v="USD"/>
    <n v="1473400800"/>
    <d v="2016-09-09T06:00:00"/>
    <n v="1469718841"/>
    <d v="2016-07-28T15:14:01"/>
    <x v="3"/>
    <x v="2"/>
    <b v="0"/>
    <n v="34"/>
    <b v="0"/>
    <s v="technology/wearables"/>
    <x v="2"/>
  </r>
  <r>
    <n v="691"/>
    <s v="ShapeCase - Colorful Apple Watch Bumpers"/>
    <s v="Personalizing your Apple Watch has never been easier. Ten different colors to match any lifestyle. Time is precious, protect it."/>
    <x v="63"/>
    <n v="50"/>
    <x v="10"/>
    <n v="260"/>
    <x v="2"/>
    <s v="US"/>
    <s v="USD"/>
    <n v="1435711246"/>
    <d v="2015-07-01T00:40:46"/>
    <n v="1433292046"/>
    <d v="2015-06-03T00:40:46"/>
    <x v="0"/>
    <x v="0"/>
    <b v="0"/>
    <n v="10"/>
    <b v="0"/>
    <s v="technology/wearables"/>
    <x v="2"/>
  </r>
  <r>
    <n v="692"/>
    <s v="Signum Indicators by Brighter Indication"/>
    <s v="A revolutionary, cycling safety device is born! Signum indicators close the communication gap between cyclists and other road users."/>
    <x v="22"/>
    <n v="20"/>
    <x v="8"/>
    <n v="1306"/>
    <x v="2"/>
    <s v="GB"/>
    <s v="GBP"/>
    <n v="1482397263"/>
    <d v="2016-12-22T09:01:03"/>
    <n v="1479805263"/>
    <d v="2016-11-22T09:01:03"/>
    <x v="4"/>
    <x v="2"/>
    <b v="0"/>
    <n v="201"/>
    <b v="0"/>
    <s v="technology/wearables"/>
    <x v="2"/>
  </r>
  <r>
    <n v="693"/>
    <s v="Prana: Wearable for Breathing and Posture"/>
    <s v="Prana is the first wearable combining breath and posture tracking to make your sitting time count."/>
    <x v="57"/>
    <n v="100"/>
    <x v="10"/>
    <n v="35338"/>
    <x v="2"/>
    <s v="US"/>
    <s v="USD"/>
    <n v="1430421827"/>
    <d v="2015-04-30T19:23:47"/>
    <n v="1427829827"/>
    <d v="2015-03-31T19:23:47"/>
    <x v="7"/>
    <x v="0"/>
    <b v="0"/>
    <n v="296"/>
    <b v="0"/>
    <s v="technology/wearables"/>
    <x v="2"/>
  </r>
  <r>
    <n v="694"/>
    <s v="Airlock bike helmet"/>
    <s v="You can control how much air enters the helmet by opening or closing the vents. This is very useful in bad weather, or for competition."/>
    <x v="60"/>
    <n v="150"/>
    <x v="10"/>
    <n v="590"/>
    <x v="2"/>
    <s v="US"/>
    <s v="USD"/>
    <n v="1485964559"/>
    <d v="2017-02-01T15:55:59"/>
    <n v="1483372559"/>
    <d v="2017-01-02T15:55:59"/>
    <x v="1"/>
    <x v="1"/>
    <b v="0"/>
    <n v="7"/>
    <b v="0"/>
    <s v="technology/wearables"/>
    <x v="2"/>
  </r>
  <r>
    <n v="695"/>
    <s v="mini air- personal air conditioner"/>
    <s v="Unique small wearable personal air conditioning device that provides the user a 10-15 degree environmental difference on his person."/>
    <x v="127"/>
    <n v="60"/>
    <x v="10"/>
    <n v="636"/>
    <x v="2"/>
    <s v="US"/>
    <s v="USD"/>
    <n v="1414758620"/>
    <d v="2014-10-31T12:30:20"/>
    <n v="1412166620"/>
    <d v="2014-10-01T12:30:20"/>
    <x v="9"/>
    <x v="3"/>
    <b v="0"/>
    <n v="7"/>
    <b v="0"/>
    <s v="technology/wearables"/>
    <x v="2"/>
  </r>
  <r>
    <n v="696"/>
    <s v="trustee"/>
    <s v="Show your fidelity by wearing the Trustee rings! Show where you are (at)!"/>
    <x v="164"/>
    <n v="175"/>
    <x v="10"/>
    <n v="1"/>
    <x v="2"/>
    <s v="NL"/>
    <s v="EUR"/>
    <n v="1406326502"/>
    <d v="2014-07-25T22:15:02"/>
    <n v="1403734502"/>
    <d v="2014-06-25T22:15:02"/>
    <x v="0"/>
    <x v="3"/>
    <b v="0"/>
    <n v="1"/>
    <b v="0"/>
    <s v="technology/wearables"/>
    <x v="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5"/>
    <x v="0"/>
    <n v="2319"/>
    <x v="2"/>
    <s v="DE"/>
    <s v="EUR"/>
    <n v="1454502789"/>
    <d v="2016-02-03T12:33:09"/>
    <n v="1453206789"/>
    <d v="2016-01-19T12:33:09"/>
    <x v="1"/>
    <x v="2"/>
    <b v="0"/>
    <n v="114"/>
    <b v="0"/>
    <s v="technology/wearables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00"/>
    <x v="10"/>
    <n v="15390"/>
    <x v="2"/>
    <s v="US"/>
    <s v="USD"/>
    <n v="1411005600"/>
    <d v="2014-09-18T02:00:00"/>
    <n v="1408141245"/>
    <d v="2014-08-15T22:20:45"/>
    <x v="10"/>
    <x v="3"/>
    <b v="0"/>
    <n v="29"/>
    <b v="0"/>
    <s v="technology/wearables"/>
    <x v="2"/>
  </r>
  <r>
    <n v="699"/>
    <s v="TapTap, a touch communication wristband"/>
    <s v="TapTap is a technology to transfer touch between two people. It can also be an activity tracker, a game controller or smart alarm."/>
    <x v="64"/>
    <n v="130"/>
    <x v="10"/>
    <n v="107148.74"/>
    <x v="2"/>
    <s v="US"/>
    <s v="USD"/>
    <n v="1385136000"/>
    <d v="2013-11-22T16:00:00"/>
    <n v="1381923548"/>
    <d v="2013-10-16T11:39:08"/>
    <x v="9"/>
    <x v="4"/>
    <b v="0"/>
    <n v="890"/>
    <b v="0"/>
    <s v="technology/wearables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15"/>
    <x v="6"/>
    <n v="403"/>
    <x v="2"/>
    <s v="ES"/>
    <s v="EUR"/>
    <n v="1484065881"/>
    <d v="2017-01-10T16:31:21"/>
    <n v="1481473881"/>
    <d v="2016-12-11T16:31:21"/>
    <x v="11"/>
    <x v="2"/>
    <b v="0"/>
    <n v="31"/>
    <b v="0"/>
    <s v="technology/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23"/>
    <x v="8"/>
    <n v="6118"/>
    <x v="2"/>
    <s v="GB"/>
    <s v="GBP"/>
    <n v="1406130880"/>
    <d v="2014-07-23T15:54:40"/>
    <n v="1403538880"/>
    <d v="2014-06-23T15:54:40"/>
    <x v="0"/>
    <x v="3"/>
    <b v="0"/>
    <n v="21"/>
    <b v="0"/>
    <s v="technology/wearables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15"/>
    <x v="6"/>
    <n v="4622.01"/>
    <x v="2"/>
    <s v="US"/>
    <s v="USD"/>
    <n v="1480011987"/>
    <d v="2016-11-24T18:26:27"/>
    <n v="1477416387"/>
    <d v="2016-10-25T17:26:27"/>
    <x v="9"/>
    <x v="2"/>
    <b v="0"/>
    <n v="37"/>
    <b v="0"/>
    <s v="technology/wearables"/>
    <x v="2"/>
  </r>
  <r>
    <n v="703"/>
    <s v="EL TORO SPEEDWRAPS - THE EVOLUTION OF SPORTS TRAINING"/>
    <s v="SPEEDWRAPS improve the speed, agility &amp; strength of an athlete by utilizing evenly distributed weight on the lower leg."/>
    <x v="36"/>
    <n v="15"/>
    <x v="6"/>
    <n v="837"/>
    <x v="2"/>
    <s v="US"/>
    <s v="USD"/>
    <n v="1485905520"/>
    <d v="2017-01-31T23:32:00"/>
    <n v="1481150949"/>
    <d v="2016-12-07T22:49:09"/>
    <x v="11"/>
    <x v="2"/>
    <b v="0"/>
    <n v="7"/>
    <b v="0"/>
    <s v="technology/wearables"/>
    <x v="2"/>
  </r>
  <r>
    <n v="704"/>
    <s v="ZNITCH- The Evolution in Helmet Safety"/>
    <s v="Turn you helmet into the safest helmet and don't worry about a thing,you will always have the right fit!!"/>
    <x v="56"/>
    <n v="55"/>
    <x v="10"/>
    <n v="481"/>
    <x v="2"/>
    <s v="CA"/>
    <s v="CAD"/>
    <n v="1487565468"/>
    <d v="2017-02-20T04:37:48"/>
    <n v="1482381468"/>
    <d v="2016-12-22T04:37:48"/>
    <x v="11"/>
    <x v="2"/>
    <b v="0"/>
    <n v="4"/>
    <b v="0"/>
    <s v="technology/wearables"/>
    <x v="2"/>
  </r>
  <r>
    <n v="705"/>
    <s v="SomnoScope"/>
    <s v="The closest thing ever to the Holy Grail of wearables technology"/>
    <x v="57"/>
    <n v="100"/>
    <x v="10"/>
    <n v="977"/>
    <x v="2"/>
    <s v="NL"/>
    <s v="EUR"/>
    <n v="1484999278"/>
    <d v="2017-01-21T11:47:58"/>
    <n v="1482407278"/>
    <d v="2016-12-22T11:47:58"/>
    <x v="11"/>
    <x v="2"/>
    <b v="0"/>
    <n v="5"/>
    <b v="0"/>
    <s v="technology/wearables"/>
    <x v="2"/>
  </r>
  <r>
    <n v="706"/>
    <s v="Driver Alert System"/>
    <s v="Driver Alert System es un sistema de seguridad para el conductor, que le avisa en caso de perder la posicion vertical mientras conduce."/>
    <x v="57"/>
    <n v="100"/>
    <x v="10"/>
    <n v="0"/>
    <x v="2"/>
    <s v="ES"/>
    <s v="EUR"/>
    <n v="1481740740"/>
    <d v="2016-12-14T18:39:00"/>
    <n v="1478130783"/>
    <d v="2016-11-02T23:53:03"/>
    <x v="4"/>
    <x v="2"/>
    <b v="0"/>
    <n v="0"/>
    <b v="0"/>
    <s v="technology/wearables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68"/>
    <x v="10"/>
    <n v="53670.6"/>
    <x v="2"/>
    <s v="GB"/>
    <s v="GBP"/>
    <n v="1483286127"/>
    <d v="2017-01-01T15:55:27"/>
    <n v="1479830127"/>
    <d v="2016-11-22T15:55:27"/>
    <x v="4"/>
    <x v="2"/>
    <b v="0"/>
    <n v="456"/>
    <b v="0"/>
    <s v="technology/wearables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40"/>
    <x v="3"/>
    <n v="8837"/>
    <x v="2"/>
    <s v="GB"/>
    <s v="GBP"/>
    <n v="1410616600"/>
    <d v="2014-09-13T13:56:40"/>
    <n v="1405432600"/>
    <d v="2014-07-15T13:56:40"/>
    <x v="3"/>
    <x v="3"/>
    <b v="0"/>
    <n v="369"/>
    <b v="0"/>
    <s v="technology/wearables"/>
    <x v="2"/>
  </r>
  <r>
    <n v="709"/>
    <s v="lumiglove"/>
    <s v="A &quot;handheld&quot; light, which eases the way you illuminate objects and/or paths."/>
    <x v="36"/>
    <n v="15"/>
    <x v="6"/>
    <n v="61"/>
    <x v="2"/>
    <s v="US"/>
    <s v="USD"/>
    <n v="1417741159"/>
    <d v="2014-12-05T00:59:19"/>
    <n v="1415149159"/>
    <d v="2014-11-05T00:59:19"/>
    <x v="4"/>
    <x v="3"/>
    <b v="0"/>
    <n v="2"/>
    <b v="0"/>
    <s v="technology/wearables"/>
    <x v="2"/>
  </r>
  <r>
    <n v="710"/>
    <s v="Hate York Shirt 2.0"/>
    <s v="Shirts, so technologically advanced, they connect mentally to their audience upon sight."/>
    <x v="38"/>
    <n v="1.2"/>
    <x v="4"/>
    <n v="0"/>
    <x v="2"/>
    <s v="CA"/>
    <s v="CAD"/>
    <n v="1408495440"/>
    <d v="2014-08-20T00:44:00"/>
    <n v="1405640302"/>
    <d v="2014-07-17T23:38:22"/>
    <x v="3"/>
    <x v="3"/>
    <b v="0"/>
    <n v="0"/>
    <b v="0"/>
    <s v="technology/wearables"/>
    <x v="2"/>
  </r>
  <r>
    <n v="711"/>
    <s v="Anti Snore Wearable"/>
    <s v="Our wearable and app automates the poke you normally get from your bedpartner to make you stop snoring and making you turn to the side."/>
    <x v="57"/>
    <n v="100"/>
    <x v="10"/>
    <n v="33791"/>
    <x v="2"/>
    <s v="NL"/>
    <s v="EUR"/>
    <n v="1481716868"/>
    <d v="2016-12-14T12:01:08"/>
    <n v="1478257268"/>
    <d v="2016-11-04T11:01:08"/>
    <x v="4"/>
    <x v="2"/>
    <b v="0"/>
    <n v="338"/>
    <b v="0"/>
    <s v="technology/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48.5"/>
    <x v="11"/>
    <n v="105"/>
    <x v="2"/>
    <s v="US"/>
    <s v="USD"/>
    <n v="1455466832"/>
    <d v="2016-02-14T16:20:32"/>
    <n v="1452874832"/>
    <d v="2016-01-15T16:20:32"/>
    <x v="1"/>
    <x v="2"/>
    <b v="0"/>
    <n v="4"/>
    <b v="0"/>
    <s v="technology/wearables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25"/>
    <x v="9"/>
    <n v="199"/>
    <x v="2"/>
    <s v="IT"/>
    <s v="EUR"/>
    <n v="1465130532"/>
    <d v="2016-06-05T12:42:12"/>
    <n v="1462538532"/>
    <d v="2016-05-06T12:42:12"/>
    <x v="5"/>
    <x v="2"/>
    <b v="0"/>
    <n v="1"/>
    <b v="0"/>
    <s v="technology/wearables"/>
    <x v="2"/>
  </r>
  <r>
    <n v="714"/>
    <s v="Prep Packs Survival Belt"/>
    <s v="The Prep Packs Survival Belt allows you to carry all of the essentials for outdoor survival inside your belt buckle"/>
    <x v="36"/>
    <n v="15"/>
    <x v="6"/>
    <n v="2249"/>
    <x v="2"/>
    <s v="US"/>
    <s v="USD"/>
    <n v="1488308082"/>
    <d v="2017-02-28T18:54:42"/>
    <n v="1483124082"/>
    <d v="2016-12-30T18:54:42"/>
    <x v="11"/>
    <x v="2"/>
    <b v="0"/>
    <n v="28"/>
    <b v="0"/>
    <s v="technology/wearables"/>
    <x v="2"/>
  </r>
  <r>
    <n v="715"/>
    <s v="Mouse^3"/>
    <s v="Mouse^3 is the next generation of input devices. With cursor control and customized gesture recognition, its applications are endless!"/>
    <x v="167"/>
    <n v="27.5"/>
    <x v="9"/>
    <n v="1389"/>
    <x v="2"/>
    <s v="US"/>
    <s v="USD"/>
    <n v="1446693040"/>
    <d v="2015-11-05T03:10:40"/>
    <n v="1443233440"/>
    <d v="2015-09-26T02:10:40"/>
    <x v="8"/>
    <x v="0"/>
    <b v="0"/>
    <n v="12"/>
    <b v="0"/>
    <s v="technology/wearables"/>
    <x v="2"/>
  </r>
  <r>
    <n v="716"/>
    <s v="Pathfinder - Wearable Navigation for the Blind"/>
    <s v="Translate sight into touch with a wrist-mounted wearable. A revolution for visually impaired people everywhere."/>
    <x v="39"/>
    <n v="7"/>
    <x v="0"/>
    <n v="715"/>
    <x v="2"/>
    <s v="US"/>
    <s v="USD"/>
    <n v="1417392000"/>
    <d v="2014-12-01T00:00:00"/>
    <n v="1414511307"/>
    <d v="2014-10-28T15:48:27"/>
    <x v="9"/>
    <x v="3"/>
    <b v="0"/>
    <n v="16"/>
    <b v="0"/>
    <s v="technology/wearables"/>
    <x v="2"/>
  </r>
  <r>
    <n v="717"/>
    <s v="cool air belt"/>
    <s v="Cool air flowing under clothing keeps you cool."/>
    <x v="57"/>
    <n v="100"/>
    <x v="10"/>
    <n v="305"/>
    <x v="2"/>
    <s v="US"/>
    <s v="USD"/>
    <n v="1409949002"/>
    <d v="2014-09-05T20:30:02"/>
    <n v="1407357002"/>
    <d v="2014-08-06T20:30:02"/>
    <x v="10"/>
    <x v="3"/>
    <b v="0"/>
    <n v="4"/>
    <b v="0"/>
    <s v="technology/wearables"/>
    <x v="2"/>
  </r>
  <r>
    <n v="718"/>
    <s v="BioToo - Emergency Temporary Tattoos"/>
    <s v="When every second matters, BioToo temporary tattoos get critical information to emergency personnel to help them help you."/>
    <x v="14"/>
    <n v="12"/>
    <x v="1"/>
    <n v="90"/>
    <x v="2"/>
    <s v="US"/>
    <s v="USD"/>
    <n v="1487397540"/>
    <d v="2017-02-18T05:59:00"/>
    <n v="1484684247"/>
    <d v="2017-01-17T20:17:27"/>
    <x v="1"/>
    <x v="1"/>
    <b v="0"/>
    <n v="4"/>
    <b v="0"/>
    <s v="technology/wearables"/>
    <x v="2"/>
  </r>
  <r>
    <n v="719"/>
    <s v="Hand Armor Liquid Chalk-Ultimate Sports Chalk Help Patent"/>
    <s v="We've created the perfect sports chalk- antibacterial, lasts longer, better grip, and no mess! Now we need a non-provisional patent!"/>
    <x v="36"/>
    <n v="15"/>
    <x v="6"/>
    <n v="194"/>
    <x v="2"/>
    <s v="US"/>
    <s v="USD"/>
    <n v="1456189076"/>
    <d v="2016-02-23T00:57:56"/>
    <n v="1454979476"/>
    <d v="2016-02-09T00:57:56"/>
    <x v="2"/>
    <x v="2"/>
    <b v="0"/>
    <n v="10"/>
    <b v="0"/>
    <s v="technology/wearables"/>
    <x v="2"/>
  </r>
  <r>
    <n v="720"/>
    <s v="Without Utterance: Tales from the Other Side of Language"/>
    <s v="Without Utterance, a crushingly intimate literary memoir told from the inside of losing language, self, and world."/>
    <x v="168"/>
    <n v="1.9"/>
    <x v="4"/>
    <n v="2735"/>
    <x v="0"/>
    <s v="US"/>
    <s v="USD"/>
    <n v="1327851291"/>
    <d v="2012-01-29T15:34:51"/>
    <n v="1325432091"/>
    <d v="2012-01-01T15:34:51"/>
    <x v="1"/>
    <x v="5"/>
    <b v="0"/>
    <n v="41"/>
    <b v="1"/>
    <s v="publishing/nonfiction"/>
    <x v="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8.1999999999999993"/>
    <x v="0"/>
    <n v="10013"/>
    <x v="0"/>
    <s v="US"/>
    <s v="USD"/>
    <n v="1406900607"/>
    <d v="2014-08-01T13:43:27"/>
    <n v="1403012607"/>
    <d v="2014-06-17T13:43:27"/>
    <x v="0"/>
    <x v="3"/>
    <b v="0"/>
    <n v="119"/>
    <b v="1"/>
    <s v="publishing/nonfiction"/>
    <x v="3"/>
  </r>
  <r>
    <n v="722"/>
    <s v="The BANGGAI Rescue Project"/>
    <s v="BANGGAI RESCUE is a beautiful, must-read book and a project setting out to answer some critical questions about the species' future."/>
    <x v="31"/>
    <n v="25"/>
    <x v="9"/>
    <n v="33006"/>
    <x v="0"/>
    <s v="US"/>
    <s v="USD"/>
    <n v="1333909178"/>
    <d v="2012-04-08T18:19:38"/>
    <n v="1331320778"/>
    <d v="2012-03-09T19:19:38"/>
    <x v="7"/>
    <x v="5"/>
    <b v="0"/>
    <n v="153"/>
    <b v="1"/>
    <s v="publishing/nonfiction"/>
    <x v="3"/>
  </r>
  <r>
    <n v="723"/>
    <s v="The 2015 Pro Football Beast Book"/>
    <s v="The Definitive (and Slightly Ridiculous) Guide to Enjoying the 2015 Pro Football Season"/>
    <x v="10"/>
    <n v="5"/>
    <x v="0"/>
    <n v="5469"/>
    <x v="0"/>
    <s v="US"/>
    <s v="USD"/>
    <n v="1438228740"/>
    <d v="2015-07-30T03:59:00"/>
    <n v="1435606549"/>
    <d v="2015-06-29T19:35:49"/>
    <x v="0"/>
    <x v="0"/>
    <b v="0"/>
    <n v="100"/>
    <b v="1"/>
    <s v="publishing/nonfiction"/>
    <x v="3"/>
  </r>
  <r>
    <n v="724"/>
    <s v="The Adventure Access Guide: How to Walk Across America"/>
    <s v="We are creating the Adventure Access Trail, a new walking trail from Boston to San Francisco.  _x000a_http://adventureaccess.org"/>
    <x v="39"/>
    <n v="7"/>
    <x v="0"/>
    <n v="7383.01"/>
    <x v="0"/>
    <s v="US"/>
    <s v="USD"/>
    <n v="1309447163"/>
    <d v="2011-06-30T15:19:23"/>
    <n v="1306855163"/>
    <d v="2011-05-31T15:19:23"/>
    <x v="5"/>
    <x v="6"/>
    <b v="0"/>
    <n v="143"/>
    <b v="1"/>
    <s v="publishing/nonfiction"/>
    <x v="3"/>
  </r>
  <r>
    <n v="725"/>
    <s v="The Year It All Made Sense"/>
    <s v="A true story about inspiration and survival - David Alfred George turns his powerful experience into a compelling vBook."/>
    <x v="22"/>
    <n v="20"/>
    <x v="8"/>
    <n v="20070"/>
    <x v="0"/>
    <s v="US"/>
    <s v="USD"/>
    <n v="1450018912"/>
    <d v="2015-12-13T15:01:52"/>
    <n v="1447426912"/>
    <d v="2015-11-13T15:01:52"/>
    <x v="4"/>
    <x v="0"/>
    <b v="0"/>
    <n v="140"/>
    <b v="1"/>
    <s v="publishing/nonfiction"/>
    <x v="3"/>
  </r>
  <r>
    <n v="726"/>
    <s v="60 Days to a Radiating Faith"/>
    <s v="&quot;60 Days to a Radiating Faith&quot; is a collection of carefully selected Bible verses to encourage those undergoing cancer treatments."/>
    <x v="30"/>
    <n v="2.5"/>
    <x v="4"/>
    <n v="2535"/>
    <x v="0"/>
    <s v="US"/>
    <s v="USD"/>
    <n v="1365728487"/>
    <d v="2013-04-12T01:01:27"/>
    <n v="1363136487"/>
    <d v="2013-03-13T01:01:27"/>
    <x v="7"/>
    <x v="4"/>
    <b v="0"/>
    <n v="35"/>
    <b v="1"/>
    <s v="publishing/nonfiction"/>
    <x v="3"/>
  </r>
  <r>
    <n v="727"/>
    <s v="CHRISTIAN MERCY: Compassion, Proclamation, and Power"/>
    <s v="A surgeon's call for today's Christians to practice biblical compassion. Pre-order now and turn the tide towards the model Christ gave!"/>
    <x v="8"/>
    <n v="3.5"/>
    <x v="4"/>
    <n v="5443"/>
    <x v="0"/>
    <s v="US"/>
    <s v="USD"/>
    <n v="1358198400"/>
    <d v="2013-01-14T21:20:00"/>
    <n v="1354580949"/>
    <d v="2012-12-04T00:29:09"/>
    <x v="11"/>
    <x v="5"/>
    <b v="0"/>
    <n v="149"/>
    <b v="1"/>
    <s v="publishing/nonfiction"/>
    <x v="3"/>
  </r>
  <r>
    <n v="728"/>
    <s v="The Age of the Platform: My Fourth Book"/>
    <s v="A big idea non-fiction book by an impatient three-time author and insomniac willing to bet on himself."/>
    <x v="51"/>
    <n v="7.5"/>
    <x v="0"/>
    <n v="7917.45"/>
    <x v="0"/>
    <s v="US"/>
    <s v="USD"/>
    <n v="1313957157"/>
    <d v="2011-08-21T20:05:57"/>
    <n v="1310069157"/>
    <d v="2011-07-07T20:05:57"/>
    <x v="3"/>
    <x v="6"/>
    <b v="0"/>
    <n v="130"/>
    <b v="1"/>
    <s v="publishing/nonfiction"/>
    <x v="3"/>
  </r>
  <r>
    <n v="729"/>
    <s v="The Malformation of Health Care"/>
    <s v="A true David vs.Goliath story about a young adult battling the U.S. health care system to survive and become an advocate for change."/>
    <x v="23"/>
    <n v="4"/>
    <x v="4"/>
    <n v="5226"/>
    <x v="0"/>
    <s v="US"/>
    <s v="USD"/>
    <n v="1348028861"/>
    <d v="2012-09-19T04:27:41"/>
    <n v="1342844861"/>
    <d v="2012-07-21T04:27:41"/>
    <x v="3"/>
    <x v="5"/>
    <b v="0"/>
    <n v="120"/>
    <b v="1"/>
    <s v="publishing/nonfiction"/>
    <x v="3"/>
  </r>
  <r>
    <n v="730"/>
    <s v="Encyclopedia of Surfing"/>
    <s v="A Massive but Cheerful Online Digital Archive of Surfing"/>
    <x v="22"/>
    <n v="20"/>
    <x v="8"/>
    <n v="26438"/>
    <x v="0"/>
    <s v="US"/>
    <s v="USD"/>
    <n v="1323280391"/>
    <d v="2011-12-07T17:53:11"/>
    <n v="1320688391"/>
    <d v="2011-11-07T17:53:11"/>
    <x v="4"/>
    <x v="6"/>
    <b v="0"/>
    <n v="265"/>
    <b v="1"/>
    <s v="publishing/nonfiction"/>
    <x v="3"/>
  </r>
  <r>
    <n v="731"/>
    <s v="Portland Boat Tours:  From Dream to Business"/>
    <s v="Be part of the excitement by supporting our first season offering unique perspectives of Portland from the water."/>
    <x v="10"/>
    <n v="5"/>
    <x v="0"/>
    <n v="6300"/>
    <x v="0"/>
    <s v="US"/>
    <s v="USD"/>
    <n v="1327212000"/>
    <d v="2012-01-22T06:00:00"/>
    <n v="1322852747"/>
    <d v="2011-12-02T19:05:47"/>
    <x v="11"/>
    <x v="6"/>
    <b v="0"/>
    <n v="71"/>
    <b v="1"/>
    <s v="publishing/nonfiction"/>
    <x v="3"/>
  </r>
  <r>
    <n v="732"/>
    <s v="Chess puzzles in your pocket: a new eBook"/>
    <s v="A great collection of puzzles to take and enjoy anywhere in the world - have fun, challenge yourself, and become a better chess player!"/>
    <x v="170"/>
    <n v="0.04"/>
    <x v="2"/>
    <n v="64"/>
    <x v="0"/>
    <s v="GB"/>
    <s v="GBP"/>
    <n v="1380449461"/>
    <d v="2013-09-29T10:11:01"/>
    <n v="1375265461"/>
    <d v="2013-07-31T10:11:01"/>
    <x v="3"/>
    <x v="4"/>
    <b v="0"/>
    <n v="13"/>
    <b v="1"/>
    <s v="publishing/nonfiction"/>
    <x v="3"/>
  </r>
  <r>
    <n v="733"/>
    <s v="Sinatra Cookbook - Recipes for the Ruby framework"/>
    <s v="Sinatra Cookbook is an ebook featuring 12 fantastic example applications built on the Sinatra framework and many well known Ruby gems."/>
    <x v="30"/>
    <n v="2.5"/>
    <x v="4"/>
    <n v="3012"/>
    <x v="0"/>
    <s v="GB"/>
    <s v="GBP"/>
    <n v="1387533892"/>
    <d v="2013-12-20T10:04:52"/>
    <n v="1384941892"/>
    <d v="2013-11-20T10:04:52"/>
    <x v="4"/>
    <x v="4"/>
    <b v="0"/>
    <n v="169"/>
    <b v="1"/>
    <s v="publishing/nonfiction"/>
    <x v="3"/>
  </r>
  <r>
    <n v="734"/>
    <s v="Sideswiped"/>
    <s v="Sideswiped is my story of growing in and trusting God through the mess and mysteries of life."/>
    <x v="0"/>
    <n v="8.5"/>
    <x v="0"/>
    <n v="10670"/>
    <x v="0"/>
    <s v="CA"/>
    <s v="CAD"/>
    <n v="1431147600"/>
    <d v="2015-05-09T05:00:00"/>
    <n v="1428465420"/>
    <d v="2015-04-08T03:57:00"/>
    <x v="6"/>
    <x v="0"/>
    <b v="0"/>
    <n v="57"/>
    <b v="1"/>
    <s v="publishing/nonfiction"/>
    <x v="3"/>
  </r>
  <r>
    <n v="735"/>
    <s v="TOP FUEL FOR LIFE - Life Lessons from a Crew Chief"/>
    <s v="TOP FUEL FOR LIFE â€¦ a true story of victory, unimaginable loss_x000a_and the epiphany that changed everything."/>
    <x v="171"/>
    <n v="47"/>
    <x v="11"/>
    <n v="53771"/>
    <x v="0"/>
    <s v="US"/>
    <s v="USD"/>
    <n v="1417653540"/>
    <d v="2014-12-04T00:39:00"/>
    <n v="1414975346"/>
    <d v="2014-11-03T00:42:26"/>
    <x v="4"/>
    <x v="3"/>
    <b v="0"/>
    <n v="229"/>
    <b v="1"/>
    <s v="publishing/nonfiction"/>
    <x v="3"/>
  </r>
  <r>
    <n v="736"/>
    <s v="What Happens in Vegas Stays on YouTube"/>
    <s v="I'm writing a new book! Topic: Privacy is Dead. What does a world without privacy mean for humanity? Our reputations? Our kids?"/>
    <x v="172"/>
    <n v="3.6"/>
    <x v="4"/>
    <n v="11345"/>
    <x v="0"/>
    <s v="US"/>
    <s v="USD"/>
    <n v="1385009940"/>
    <d v="2013-11-21T04:59:00"/>
    <n v="1383327440"/>
    <d v="2013-11-01T17:37:20"/>
    <x v="4"/>
    <x v="4"/>
    <b v="0"/>
    <n v="108"/>
    <b v="1"/>
    <s v="publishing/nonfiction"/>
    <x v="3"/>
  </r>
  <r>
    <n v="737"/>
    <s v="Eat Mendocino: Writing the Book"/>
    <s v="For one year, two women exclusively ate food produced within Mendocino County, CA. Now, they will write a book about their adventures."/>
    <x v="10"/>
    <n v="5"/>
    <x v="0"/>
    <n v="6120"/>
    <x v="0"/>
    <s v="US"/>
    <s v="USD"/>
    <n v="1392408000"/>
    <d v="2014-02-14T20:00:00"/>
    <n v="1390890987"/>
    <d v="2014-01-28T06:36:27"/>
    <x v="1"/>
    <x v="3"/>
    <b v="0"/>
    <n v="108"/>
    <b v="1"/>
    <s v="publishing/nonfiction"/>
    <x v="3"/>
  </r>
  <r>
    <n v="738"/>
    <s v="Under the Sour Sun: Hunger through the Eyes of a Child"/>
    <s v="The true story of a child's struggle with hunger, poverty, and war in El Salvador."/>
    <x v="15"/>
    <n v="1.5"/>
    <x v="4"/>
    <n v="1601"/>
    <x v="0"/>
    <s v="US"/>
    <s v="USD"/>
    <n v="1417409940"/>
    <d v="2014-12-01T04:59:00"/>
    <n v="1414765794"/>
    <d v="2014-10-31T14:29:54"/>
    <x v="9"/>
    <x v="3"/>
    <b v="0"/>
    <n v="41"/>
    <b v="1"/>
    <s v="publishing/nonfiction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6"/>
    <x v="0"/>
    <n v="9500"/>
    <x v="0"/>
    <s v="US"/>
    <s v="USD"/>
    <n v="1407758629"/>
    <d v="2014-08-11T12:03:49"/>
    <n v="1404907429"/>
    <d v="2014-07-09T12:03:49"/>
    <x v="3"/>
    <x v="3"/>
    <b v="0"/>
    <n v="139"/>
    <b v="1"/>
    <s v="publishing/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"/>
    <x v="4"/>
    <n v="3222"/>
    <x v="0"/>
    <s v="US"/>
    <s v="USD"/>
    <n v="1434857482"/>
    <d v="2015-06-21T03:31:22"/>
    <n v="1433647882"/>
    <d v="2015-06-07T03:31:22"/>
    <x v="0"/>
    <x v="0"/>
    <b v="0"/>
    <n v="19"/>
    <b v="1"/>
    <s v="publishing/nonfiction"/>
    <x v="3"/>
  </r>
  <r>
    <n v="741"/>
    <s v="reVILNA: the vilna ghetto project"/>
    <s v="A revolutionary digital mapping project of the Vilna Ghetto"/>
    <x v="93"/>
    <n v="13"/>
    <x v="1"/>
    <n v="13293.8"/>
    <x v="0"/>
    <s v="US"/>
    <s v="USD"/>
    <n v="1370964806"/>
    <d v="2013-06-11T15:33:26"/>
    <n v="1367940806"/>
    <d v="2013-05-07T15:33:26"/>
    <x v="5"/>
    <x v="4"/>
    <b v="0"/>
    <n v="94"/>
    <b v="1"/>
    <s v="publishing/nonfiction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.4"/>
    <x v="4"/>
    <n v="1550"/>
    <x v="0"/>
    <s v="US"/>
    <s v="USD"/>
    <n v="1395435712"/>
    <d v="2014-03-21T21:01:52"/>
    <n v="1392847312"/>
    <d v="2014-02-19T22:01:52"/>
    <x v="2"/>
    <x v="3"/>
    <b v="0"/>
    <n v="23"/>
    <b v="1"/>
    <s v="publishing/nonfiction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0.55000000000000004"/>
    <x v="2"/>
    <n v="814"/>
    <x v="0"/>
    <s v="US"/>
    <s v="USD"/>
    <n v="1334610000"/>
    <d v="2012-04-16T21:00:00"/>
    <n v="1332435685"/>
    <d v="2012-03-22T17:01:25"/>
    <x v="7"/>
    <x v="5"/>
    <b v="0"/>
    <n v="15"/>
    <b v="1"/>
    <s v="publishing/nonfiction"/>
    <x v="3"/>
  </r>
  <r>
    <n v="744"/>
    <s v="A Revolutionary Leadership Resource Book"/>
    <s v="Join others to help create a world that is possible -- in your workplace, community and society!"/>
    <x v="10"/>
    <n v="5"/>
    <x v="0"/>
    <n v="5116"/>
    <x v="0"/>
    <s v="US"/>
    <s v="USD"/>
    <n v="1355439503"/>
    <d v="2012-12-13T22:58:23"/>
    <n v="1352847503"/>
    <d v="2012-11-13T22:58:23"/>
    <x v="4"/>
    <x v="5"/>
    <b v="0"/>
    <n v="62"/>
    <b v="1"/>
    <s v="publishing/nonfiction"/>
    <x v="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2.2200000000000002"/>
    <x v="4"/>
    <n v="3976"/>
    <x v="0"/>
    <s v="US"/>
    <s v="USD"/>
    <n v="1367588645"/>
    <d v="2013-05-03T13:44:05"/>
    <n v="1364996645"/>
    <d v="2013-04-03T13:44:05"/>
    <x v="6"/>
    <x v="4"/>
    <b v="0"/>
    <n v="74"/>
    <b v="1"/>
    <s v="publishing/nonfiction"/>
    <x v="3"/>
  </r>
  <r>
    <n v="746"/>
    <s v="Attention: People With Body Parts"/>
    <s v="This is a book of letters. Letters to our body parts."/>
    <x v="174"/>
    <n v="2.9870000000000001"/>
    <x v="4"/>
    <n v="3318"/>
    <x v="0"/>
    <s v="US"/>
    <s v="USD"/>
    <n v="1348372740"/>
    <d v="2012-09-23T03:59:00"/>
    <n v="1346806909"/>
    <d v="2012-09-05T01:01:49"/>
    <x v="8"/>
    <x v="5"/>
    <b v="0"/>
    <n v="97"/>
    <b v="1"/>
    <s v="publishing/nonfiction"/>
    <x v="3"/>
  </r>
  <r>
    <n v="747"/>
    <s v="Trash is Treasure"/>
    <s v="My creations are born in different cultural environment around the globe with Â« what is already there Â» and act as a social impulse"/>
    <x v="39"/>
    <n v="7"/>
    <x v="0"/>
    <n v="7003"/>
    <x v="0"/>
    <s v="NL"/>
    <s v="EUR"/>
    <n v="1421319240"/>
    <d v="2015-01-15T10:54:00"/>
    <n v="1418649019"/>
    <d v="2014-12-15T13:10:19"/>
    <x v="11"/>
    <x v="3"/>
    <b v="0"/>
    <n v="55"/>
    <b v="1"/>
    <s v="publishing/nonfiction"/>
    <x v="3"/>
  </r>
  <r>
    <n v="748"/>
    <s v="Meditations for the Childbearing Year - a Book"/>
    <s v="Peace on Earth begins with birth. Educating pregnant women to create a more peaceful world is what this book is all about."/>
    <x v="13"/>
    <n v="2"/>
    <x v="4"/>
    <n v="2005"/>
    <x v="0"/>
    <s v="US"/>
    <s v="USD"/>
    <n v="1407701966"/>
    <d v="2014-08-10T20:19:26"/>
    <n v="1405109966"/>
    <d v="2014-07-11T20:19:26"/>
    <x v="3"/>
    <x v="3"/>
    <b v="0"/>
    <n v="44"/>
    <b v="1"/>
    <s v="publishing/nonfiction"/>
    <x v="3"/>
  </r>
  <r>
    <n v="749"/>
    <s v="chartwellwest.com"/>
    <s v="A place for rational, fact and data based non-partisan political and societal commentary on things that matter to Americans."/>
    <x v="3"/>
    <n v="10"/>
    <x v="1"/>
    <n v="10556"/>
    <x v="0"/>
    <s v="US"/>
    <s v="USD"/>
    <n v="1485642930"/>
    <d v="2017-01-28T22:35:30"/>
    <n v="1483050930"/>
    <d v="2016-12-29T22:35:30"/>
    <x v="11"/>
    <x v="2"/>
    <b v="0"/>
    <n v="110"/>
    <b v="1"/>
    <s v="publishing/nonfiction"/>
    <x v="3"/>
  </r>
  <r>
    <n v="750"/>
    <s v="A book no one should have to write-but everyone should read."/>
    <s v="The epic adventure of a 33 year journey surviving 4 open heart surgeries- emotionally powerful. Graphic. Honest. Funny"/>
    <x v="175"/>
    <n v="4.444"/>
    <x v="4"/>
    <n v="4559"/>
    <x v="0"/>
    <s v="US"/>
    <s v="USD"/>
    <n v="1361739872"/>
    <d v="2013-02-24T21:04:32"/>
    <n v="1359147872"/>
    <d v="2013-01-25T21:04:32"/>
    <x v="1"/>
    <x v="4"/>
    <b v="0"/>
    <n v="59"/>
    <b v="1"/>
    <s v="publishing/nonfiction"/>
    <x v="3"/>
  </r>
  <r>
    <n v="751"/>
    <s v="Surviving the Journey: Letters from the Railroad"/>
    <s v="A young cancer survivor embarks on a cross country railroad adventure while writing her memoir through letters."/>
    <x v="9"/>
    <n v="3"/>
    <x v="4"/>
    <n v="3555"/>
    <x v="0"/>
    <s v="US"/>
    <s v="USD"/>
    <n v="1312470475"/>
    <d v="2011-08-04T15:07:55"/>
    <n v="1308496075"/>
    <d v="2011-06-19T15:07:55"/>
    <x v="0"/>
    <x v="6"/>
    <b v="0"/>
    <n v="62"/>
    <b v="1"/>
    <s v="publishing/nonfiction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"/>
    <x v="0"/>
    <n v="5585"/>
    <x v="0"/>
    <s v="AU"/>
    <s v="AUD"/>
    <n v="1476615600"/>
    <d v="2016-10-16T11:00:00"/>
    <n v="1474884417"/>
    <d v="2016-09-26T10:06:57"/>
    <x v="8"/>
    <x v="2"/>
    <b v="0"/>
    <n v="105"/>
    <b v="1"/>
    <s v="publishing/nonfiction"/>
    <x v="3"/>
  </r>
  <r>
    <n v="753"/>
    <s v="Dirshuni: Israeli Women Writing Midrash, volume 2"/>
    <s v="Finally, Jewish sacred texts by Israeli women, volume 2 of an  acclaimed, revolutionary series of powerful, witty, diverse Midrashim."/>
    <x v="3"/>
    <n v="10"/>
    <x v="1"/>
    <n v="12800"/>
    <x v="0"/>
    <s v="US"/>
    <s v="USD"/>
    <n v="1423922991"/>
    <d v="2015-02-14T14:09:51"/>
    <n v="1421330991"/>
    <d v="2015-01-15T14:09:51"/>
    <x v="1"/>
    <x v="0"/>
    <b v="0"/>
    <n v="26"/>
    <b v="1"/>
    <s v="publishing/nonfiction"/>
    <x v="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"/>
    <x v="4"/>
    <n v="2075"/>
    <x v="0"/>
    <s v="US"/>
    <s v="USD"/>
    <n v="1357408721"/>
    <d v="2013-01-05T17:58:41"/>
    <n v="1354816721"/>
    <d v="2012-12-06T17:58:41"/>
    <x v="11"/>
    <x v="5"/>
    <b v="0"/>
    <n v="49"/>
    <b v="1"/>
    <s v="publishing/nonfiction"/>
    <x v="3"/>
  </r>
  <r>
    <n v="755"/>
    <s v="Rumble Yell: Discovering America's Biggest Bike Ride"/>
    <s v="The hilarious new book about RAGBRAI, America's greatest event that you've never heard of. Crotch lube is entirely optional."/>
    <x v="30"/>
    <n v="2.5"/>
    <x v="4"/>
    <n v="2547.69"/>
    <x v="0"/>
    <s v="US"/>
    <s v="USD"/>
    <n v="1369010460"/>
    <d v="2013-05-20T00:41:00"/>
    <n v="1366381877"/>
    <d v="2013-04-19T14:31:17"/>
    <x v="6"/>
    <x v="4"/>
    <b v="0"/>
    <n v="68"/>
    <b v="1"/>
    <s v="publishing/nonfiction"/>
    <x v="3"/>
  </r>
  <r>
    <n v="756"/>
    <s v="Shemdegi Sadguri: photopoetic commentary on Eastern Europe"/>
    <s v="A mixed media (poetry, photo, prose and sound) text focusing on/inspired by rural life in former Communist republics. "/>
    <x v="176"/>
    <n v="0.7"/>
    <x v="2"/>
    <n v="824"/>
    <x v="0"/>
    <s v="US"/>
    <s v="USD"/>
    <n v="1303147459"/>
    <d v="2011-04-18T17:24:19"/>
    <n v="1297880659"/>
    <d v="2011-02-16T18:24:19"/>
    <x v="2"/>
    <x v="6"/>
    <b v="0"/>
    <n v="22"/>
    <b v="1"/>
    <s v="publishing/nonfiction"/>
    <x v="3"/>
  </r>
  <r>
    <n v="757"/>
    <s v="Celebrating Orlando's Historic Haunts Release"/>
    <s v="This is for the book release event/photo gallery show. Funds will go to buy gallery prints &amp; copies of Orlando's Historic Haunts."/>
    <x v="49"/>
    <n v="0.25"/>
    <x v="2"/>
    <n v="595"/>
    <x v="0"/>
    <s v="US"/>
    <s v="USD"/>
    <n v="1354756714"/>
    <d v="2012-12-06T01:18:34"/>
    <n v="1353547114"/>
    <d v="2012-11-22T01:18:34"/>
    <x v="4"/>
    <x v="5"/>
    <b v="0"/>
    <n v="18"/>
    <b v="1"/>
    <s v="publishing/nonfiction"/>
    <x v="3"/>
  </r>
  <r>
    <n v="758"/>
    <s v="Publish Waiting On Humanity"/>
    <s v="I am publishing my book, Waiting on Humanity and need some finishing funds to do so."/>
    <x v="30"/>
    <n v="2.5"/>
    <x v="4"/>
    <n v="2550"/>
    <x v="0"/>
    <s v="US"/>
    <s v="USD"/>
    <n v="1286568268"/>
    <d v="2010-10-08T20:04:28"/>
    <n v="1283976268"/>
    <d v="2010-09-08T20:04:28"/>
    <x v="8"/>
    <x v="7"/>
    <b v="0"/>
    <n v="19"/>
    <b v="1"/>
    <s v="publishing/nonfiction"/>
    <x v="3"/>
  </r>
  <r>
    <n v="759"/>
    <s v="Wild Ruins"/>
    <s v="Help me search for the lost ruins of the UK. A unique guide to  lesser known and somewhat known ruins of Britain."/>
    <x v="10"/>
    <n v="5"/>
    <x v="0"/>
    <n v="5096"/>
    <x v="0"/>
    <s v="GB"/>
    <s v="GBP"/>
    <n v="1404892539"/>
    <d v="2014-07-09T07:55:39"/>
    <n v="1401436539"/>
    <d v="2014-05-30T07:55:39"/>
    <x v="5"/>
    <x v="3"/>
    <b v="0"/>
    <n v="99"/>
    <b v="1"/>
    <s v="publishing/nonfiction"/>
    <x v="3"/>
  </r>
  <r>
    <n v="760"/>
    <s v="Random Thoughts from a Random Mind"/>
    <s v="I am publishing my 5th book, I am looking to publish a book of short stories, all based on random thoughts that flash through my mind."/>
    <x v="41"/>
    <n v="2.2000000000000002"/>
    <x v="4"/>
    <n v="0"/>
    <x v="2"/>
    <s v="US"/>
    <s v="USD"/>
    <n v="1480188013"/>
    <d v="2016-11-26T19:20:13"/>
    <n v="1477592413"/>
    <d v="2016-10-27T18:20:13"/>
    <x v="9"/>
    <x v="2"/>
    <b v="0"/>
    <n v="0"/>
    <b v="0"/>
    <s v="publishing/fiction"/>
    <x v="3"/>
  </r>
  <r>
    <n v="761"/>
    <s v="DONE WITH DEATH"/>
    <s v="The day Chuck died was the day everything changed. Now he has to save the afterlife from extinction or die again trying."/>
    <x v="10"/>
    <n v="5"/>
    <x v="0"/>
    <n v="235"/>
    <x v="2"/>
    <s v="US"/>
    <s v="USD"/>
    <n v="1391364126"/>
    <d v="2014-02-02T18:02:06"/>
    <n v="1388772126"/>
    <d v="2014-01-03T18:02:06"/>
    <x v="1"/>
    <x v="3"/>
    <b v="0"/>
    <n v="6"/>
    <b v="0"/>
    <s v="publishing/fiction"/>
    <x v="3"/>
  </r>
  <r>
    <n v="762"/>
    <s v="Where we used to live - eBook (PROJECT 80%)"/>
    <s v="An original-well-done eBook. Mainly about fiction, action, adventure, and mystery. A story that you've never read!"/>
    <x v="8"/>
    <n v="3.5"/>
    <x v="4"/>
    <n v="0"/>
    <x v="2"/>
    <s v="MX"/>
    <s v="MXN"/>
    <n v="1480831200"/>
    <d v="2016-12-04T06:00:00"/>
    <n v="1479328570"/>
    <d v="2016-11-16T20:36:10"/>
    <x v="4"/>
    <x v="2"/>
    <b v="0"/>
    <n v="0"/>
    <b v="0"/>
    <s v="publishing/fiction"/>
    <x v="3"/>
  </r>
  <r>
    <n v="763"/>
    <s v="Highland Sabre - A Black Beast Books Project"/>
    <s v="Highland Sabre explores a possible yet terrifying explanation for the mystery big cats said to prowl the British countryside."/>
    <x v="177"/>
    <n v="4.29"/>
    <x v="4"/>
    <n v="5"/>
    <x v="2"/>
    <s v="GB"/>
    <s v="GBP"/>
    <n v="1376563408"/>
    <d v="2013-08-15T10:43:28"/>
    <n v="1373971408"/>
    <d v="2013-07-16T10:43:28"/>
    <x v="3"/>
    <x v="4"/>
    <b v="0"/>
    <n v="1"/>
    <b v="0"/>
    <s v="publishing/fiction"/>
    <x v="3"/>
  </r>
  <r>
    <n v="764"/>
    <s v="[JOE]KES"/>
    <s v="[JOE]KES is a book full of over 200 original, sometimes funny, pun-ish Joekes. If you hate the book, use it as a coster!"/>
    <x v="10"/>
    <n v="5"/>
    <x v="0"/>
    <n v="0"/>
    <x v="2"/>
    <s v="US"/>
    <s v="USD"/>
    <n v="1441858161"/>
    <d v="2015-09-10T04:09:21"/>
    <n v="1439266161"/>
    <d v="2015-08-11T04:09:21"/>
    <x v="10"/>
    <x v="0"/>
    <b v="0"/>
    <n v="0"/>
    <b v="0"/>
    <s v="publishing/fiction"/>
    <x v="3"/>
  </r>
  <r>
    <n v="765"/>
    <s v="Dirty Quiet Money"/>
    <s v="To survive, an American socialite must fight with a Mafia boss in the French Resistance, but will his underworld ruin her in the end?"/>
    <x v="39"/>
    <n v="7"/>
    <x v="0"/>
    <n v="2521"/>
    <x v="2"/>
    <s v="US"/>
    <s v="USD"/>
    <n v="1413723684"/>
    <d v="2014-10-19T13:01:24"/>
    <n v="1411131684"/>
    <d v="2014-09-19T13:01:24"/>
    <x v="8"/>
    <x v="3"/>
    <b v="0"/>
    <n v="44"/>
    <b v="0"/>
    <s v="publishing/fiction"/>
    <x v="3"/>
  </r>
  <r>
    <n v="766"/>
    <s v="Memories of Italy &amp; Olive Oil"/>
    <s v="I am writing about my nonna's life in Southern Italy and what it was like to grow up in a Fascist regime before immigrating to Canada."/>
    <x v="23"/>
    <n v="4"/>
    <x v="4"/>
    <n v="0"/>
    <x v="2"/>
    <s v="CA"/>
    <s v="CAD"/>
    <n v="1424112483"/>
    <d v="2015-02-16T18:48:03"/>
    <n v="1421520483"/>
    <d v="2015-01-17T18:48:03"/>
    <x v="1"/>
    <x v="0"/>
    <b v="0"/>
    <n v="0"/>
    <b v="0"/>
    <s v="publishing/fiction"/>
    <x v="3"/>
  </r>
  <r>
    <n v="767"/>
    <s v="Jury of Peers: A Novel of Online Justice"/>
    <s v="Jury of Peers is a complete novel, and it's good._x000a_All it needs now?  _x000a_More readers.  About ten million more._x000a_Let's get 'em."/>
    <x v="10"/>
    <n v="5"/>
    <x v="0"/>
    <n v="177"/>
    <x v="2"/>
    <s v="US"/>
    <s v="USD"/>
    <n v="1432178810"/>
    <d v="2015-05-21T03:26:50"/>
    <n v="1429586810"/>
    <d v="2015-04-21T03:26:50"/>
    <x v="6"/>
    <x v="0"/>
    <b v="0"/>
    <n v="3"/>
    <b v="0"/>
    <s v="publishing/fiction"/>
    <x v="3"/>
  </r>
  <r>
    <n v="768"/>
    <s v="A dream of becoming an upcoming Author"/>
    <s v="Haunted by a wrong decision and hunted by a Tall Dark Stranger, a misguided teen struggles to find her way home ..or will she make it?"/>
    <x v="30"/>
    <n v="2.5"/>
    <x v="4"/>
    <n v="0"/>
    <x v="2"/>
    <s v="US"/>
    <s v="USD"/>
    <n v="1387169890"/>
    <d v="2013-12-16T04:58:10"/>
    <n v="1384577890"/>
    <d v="2013-11-16T04:58:10"/>
    <x v="4"/>
    <x v="4"/>
    <b v="0"/>
    <n v="0"/>
    <b v="0"/>
    <s v="publishing/fiction"/>
    <x v="3"/>
  </r>
  <r>
    <n v="769"/>
    <s v="Sorry I Tripped in Your Yard"/>
    <s v="Over a year of dedication has produced amazing photos and stirring words. The last step is to help those words appear in a printed book"/>
    <x v="23"/>
    <n v="4"/>
    <x v="4"/>
    <n v="1656"/>
    <x v="2"/>
    <s v="US"/>
    <s v="USD"/>
    <n v="1388102094"/>
    <d v="2013-12-26T23:54:54"/>
    <n v="1385510094"/>
    <d v="2013-11-26T23:54:54"/>
    <x v="4"/>
    <x v="4"/>
    <b v="0"/>
    <n v="52"/>
    <b v="0"/>
    <s v="publishing/fiction"/>
    <x v="3"/>
  </r>
  <r>
    <n v="770"/>
    <s v="Open Door: The Call -- Young Reader's Fiction Book"/>
    <s v="Daniel was an ordinary boy, until unordinary events began to occur. Danny had never been exposed to supernatural activity until now..."/>
    <x v="178"/>
    <n v="17.5"/>
    <x v="6"/>
    <n v="0"/>
    <x v="2"/>
    <s v="US"/>
    <s v="USD"/>
    <n v="1361750369"/>
    <d v="2013-02-24T23:59:29"/>
    <n v="1358294369"/>
    <d v="2013-01-15T23:59:29"/>
    <x v="1"/>
    <x v="4"/>
    <b v="0"/>
    <n v="0"/>
    <b v="0"/>
    <s v="publishing/fiction"/>
    <x v="3"/>
  </r>
  <r>
    <n v="771"/>
    <s v="Donald Trump Presidential Stress Cube"/>
    <s v="A satire gift, the stress cube has original artwork, comes on a custom mahogany stand and has a funny exercise booklet."/>
    <x v="114"/>
    <n v="38"/>
    <x v="7"/>
    <n v="10"/>
    <x v="2"/>
    <s v="US"/>
    <s v="USD"/>
    <n v="1454183202"/>
    <d v="2016-01-30T19:46:42"/>
    <n v="1449863202"/>
    <d v="2015-12-11T19:46:42"/>
    <x v="11"/>
    <x v="0"/>
    <b v="0"/>
    <n v="1"/>
    <b v="0"/>
    <s v="publishing/fiction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1.5"/>
    <x v="4"/>
    <n v="50"/>
    <x v="2"/>
    <s v="US"/>
    <s v="USD"/>
    <n v="1257047940"/>
    <d v="2009-11-01T03:59:00"/>
    <n v="1252718519"/>
    <d v="2009-09-12T01:21:59"/>
    <x v="8"/>
    <x v="8"/>
    <b v="0"/>
    <n v="1"/>
    <b v="0"/>
    <s v="publishing/fiction"/>
    <x v="3"/>
  </r>
  <r>
    <n v="773"/>
    <s v="Expansion of The Mortis Chronicles"/>
    <s v="The Mortis Chronicles is a hard hitting, thought provoking and action packed indie published series. You know you want to read!"/>
    <x v="179"/>
    <n v="3.7589999999999999"/>
    <x v="4"/>
    <n v="32"/>
    <x v="2"/>
    <s v="GB"/>
    <s v="GBP"/>
    <n v="1431298860"/>
    <d v="2015-05-10T23:01:00"/>
    <n v="1428341985"/>
    <d v="2015-04-06T17:39:45"/>
    <x v="6"/>
    <x v="0"/>
    <b v="0"/>
    <n v="2"/>
    <b v="0"/>
    <s v="publishing/fiction"/>
    <x v="3"/>
  </r>
  <r>
    <n v="774"/>
    <s v="Arabella makes her novel Pants On FIre! an audio book!"/>
    <s v="Arabella seeks studio time to professionally read her novel, making it available to listeners as an audio book on audible.com"/>
    <x v="2"/>
    <n v="0.5"/>
    <x v="2"/>
    <n v="351"/>
    <x v="2"/>
    <s v="US"/>
    <s v="USD"/>
    <n v="1393181018"/>
    <d v="2014-02-23T18:43:38"/>
    <n v="1390589018"/>
    <d v="2014-01-24T18:43:38"/>
    <x v="1"/>
    <x v="3"/>
    <b v="0"/>
    <n v="9"/>
    <b v="0"/>
    <s v="publishing/fiction"/>
    <x v="3"/>
  </r>
  <r>
    <n v="775"/>
    <s v="Scorned: A LeKrista Scott, Vampire Hunted Novel"/>
    <s v="Scorned is the first in a series that I have been working on for two years and it's time to get it published."/>
    <x v="3"/>
    <n v="10"/>
    <x v="1"/>
    <n v="170"/>
    <x v="2"/>
    <s v="US"/>
    <s v="USD"/>
    <n v="1323998795"/>
    <d v="2011-12-16T01:26:35"/>
    <n v="1321406795"/>
    <d v="2011-11-16T01:26:35"/>
    <x v="4"/>
    <x v="6"/>
    <b v="0"/>
    <n v="5"/>
    <b v="0"/>
    <s v="publishing/fiction"/>
    <x v="3"/>
  </r>
  <r>
    <n v="776"/>
    <s v="Run Ragged"/>
    <s v="Would anything change if women were in charge? Book Clubs, readers, and critics herald the latest by award-winning author, Aguila."/>
    <x v="39"/>
    <n v="7"/>
    <x v="0"/>
    <n v="3598"/>
    <x v="2"/>
    <s v="US"/>
    <s v="USD"/>
    <n v="1444539600"/>
    <d v="2015-10-11T05:00:00"/>
    <n v="1441297645"/>
    <d v="2015-09-03T16:27:25"/>
    <x v="8"/>
    <x v="0"/>
    <b v="0"/>
    <n v="57"/>
    <b v="0"/>
    <s v="publishing/fiction"/>
    <x v="3"/>
  </r>
  <r>
    <n v="777"/>
    <s v="One Minute Gone: Manhattan Noir: a novel and backstory book"/>
    <s v="One Minute Gone is a murder mystery drawn from real people and events. Read Chapter One at http://davidhansardblog.wordpress.com."/>
    <x v="9"/>
    <n v="3"/>
    <x v="4"/>
    <n v="21"/>
    <x v="2"/>
    <s v="US"/>
    <s v="USD"/>
    <n v="1375313577"/>
    <d v="2013-07-31T23:32:57"/>
    <n v="1372721577"/>
    <d v="2013-07-01T23:32:57"/>
    <x v="3"/>
    <x v="4"/>
    <b v="0"/>
    <n v="3"/>
    <b v="0"/>
    <s v="publishing/fiction"/>
    <x v="3"/>
  </r>
  <r>
    <n v="778"/>
    <s v="Summers' Love, A Cute and Funny Cinderella Love Story"/>
    <s v="Laughter, tears and good times in the warm glow of Summer s Love. The perfect recipe for the winter blahs."/>
    <x v="2"/>
    <n v="0.5"/>
    <x v="2"/>
    <n v="2"/>
    <x v="2"/>
    <s v="US"/>
    <s v="USD"/>
    <n v="1398876680"/>
    <d v="2014-04-30T16:51:20"/>
    <n v="1396284680"/>
    <d v="2014-03-31T16:51:20"/>
    <x v="7"/>
    <x v="3"/>
    <b v="0"/>
    <n v="1"/>
    <b v="0"/>
    <s v="publishing/fiction"/>
    <x v="3"/>
  </r>
  <r>
    <n v="779"/>
    <s v="Silenus March: A Novel"/>
    <s v="A novel. Beautiful. Sparse. The truth behind the American Dream seen from the eyes of a young wanderer in the midst of the economic collapse. "/>
    <x v="36"/>
    <n v="15"/>
    <x v="6"/>
    <n v="400"/>
    <x v="2"/>
    <s v="US"/>
    <s v="USD"/>
    <n v="1287115200"/>
    <d v="2010-10-15T04:00:00"/>
    <n v="1284567905"/>
    <d v="2010-09-15T16:25:05"/>
    <x v="8"/>
    <x v="7"/>
    <b v="0"/>
    <n v="6"/>
    <b v="0"/>
    <s v="publishing/fiction"/>
    <x v="3"/>
  </r>
  <r>
    <n v="780"/>
    <s v="Wess Meets West - Press Our New Album on CD!"/>
    <s v="We are finishing up recording our new record and we would like help with its physical CD release."/>
    <x v="28"/>
    <n v="1"/>
    <x v="4"/>
    <n v="1040"/>
    <x v="0"/>
    <s v="US"/>
    <s v="USD"/>
    <n v="1304439025"/>
    <d v="2011-05-03T16:10:25"/>
    <n v="1301847025"/>
    <d v="2011-04-03T16:10:25"/>
    <x v="6"/>
    <x v="6"/>
    <b v="0"/>
    <n v="27"/>
    <b v="1"/>
    <s v="music/rock"/>
    <x v="4"/>
  </r>
  <r>
    <n v="781"/>
    <s v="Touring the United States This July"/>
    <s v="&quot;WE ARE ON A MISSION TO TOUR THE UNITED STATES NON-STOP. TO DO SO WE NEED TO PURCHASE A NEW VAN.&quot;"/>
    <x v="134"/>
    <n v="0.8"/>
    <x v="2"/>
    <n v="1065.23"/>
    <x v="0"/>
    <s v="US"/>
    <s v="USD"/>
    <n v="1370649674"/>
    <d v="2013-06-08T00:01:14"/>
    <n v="1368057674"/>
    <d v="2013-05-09T00:01:14"/>
    <x v="5"/>
    <x v="4"/>
    <b v="0"/>
    <n v="25"/>
    <b v="1"/>
    <s v="music/rock"/>
    <x v="4"/>
  </r>
  <r>
    <n v="782"/>
    <s v="Richie Ray finally records a new record!"/>
    <s v="After almost three years of being out of music, I've decided to finally make the solo record I've wanted to do for years."/>
    <x v="176"/>
    <n v="0.7"/>
    <x v="2"/>
    <n v="700"/>
    <x v="0"/>
    <s v="US"/>
    <s v="USD"/>
    <n v="1345918302"/>
    <d v="2012-08-25T18:11:42"/>
    <n v="1343326302"/>
    <d v="2012-07-26T18:11:42"/>
    <x v="3"/>
    <x v="5"/>
    <b v="0"/>
    <n v="14"/>
    <b v="1"/>
    <s v="music/rock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1.5"/>
    <x v="4"/>
    <n v="2222"/>
    <x v="0"/>
    <s v="US"/>
    <s v="USD"/>
    <n v="1335564000"/>
    <d v="2012-04-27T22:00:00"/>
    <n v="1332182049"/>
    <d v="2012-03-19T18:34:09"/>
    <x v="7"/>
    <x v="5"/>
    <b v="0"/>
    <n v="35"/>
    <b v="1"/>
    <s v="music/rock"/>
    <x v="4"/>
  </r>
  <r>
    <n v="784"/>
    <s v="STEELcyclopedia - The Titans of Hard Rock"/>
    <s v="The book I am working on now is the third is a series of rock encyclopedias. However, I am in need of funding to cover the photo costs."/>
    <x v="28"/>
    <n v="1"/>
    <x v="4"/>
    <n v="1025"/>
    <x v="0"/>
    <s v="US"/>
    <s v="USD"/>
    <n v="1395023719"/>
    <d v="2014-03-17T02:35:19"/>
    <n v="1391571319"/>
    <d v="2014-02-05T03:35:19"/>
    <x v="2"/>
    <x v="3"/>
    <b v="0"/>
    <n v="10"/>
    <b v="1"/>
    <s v="music/rock"/>
    <x v="4"/>
  </r>
  <r>
    <n v="785"/>
    <s v="Treedom's NEW album fund!"/>
    <s v="Treedom wants to record a second album! We have a lot of new material, and we wanted to capture our new sound in a record for our fans."/>
    <x v="2"/>
    <n v="0.5"/>
    <x v="2"/>
    <n v="903.14"/>
    <x v="0"/>
    <s v="US"/>
    <s v="USD"/>
    <n v="1362060915"/>
    <d v="2013-02-28T14:15:15"/>
    <n v="1359468915"/>
    <d v="2013-01-29T14:15:15"/>
    <x v="1"/>
    <x v="4"/>
    <b v="0"/>
    <n v="29"/>
    <b v="1"/>
    <s v="music/rock"/>
    <x v="4"/>
  </r>
  <r>
    <n v="786"/>
    <s v="New Album: BRICK AND MORTAR. New Book: HITLESS WONDER."/>
    <s v="In June, Columbus rock veterans, Watershed, will release and tour behind a new album, BRICK AND MORTAR."/>
    <x v="10"/>
    <n v="5"/>
    <x v="0"/>
    <n v="7140"/>
    <x v="0"/>
    <s v="US"/>
    <s v="USD"/>
    <n v="1336751220"/>
    <d v="2012-05-11T15:47:00"/>
    <n v="1331774434"/>
    <d v="2012-03-15T01:20:34"/>
    <x v="7"/>
    <x v="5"/>
    <b v="0"/>
    <n v="44"/>
    <b v="1"/>
    <s v="music/rock"/>
    <x v="4"/>
  </r>
  <r>
    <n v="787"/>
    <s v="Mahayla CD Pressing"/>
    <s v="We've made our goal with your help. Thanks so much! This is a great time to pre-purchase the album and get some extra perks."/>
    <x v="38"/>
    <n v="1.2"/>
    <x v="4"/>
    <n v="1370"/>
    <x v="0"/>
    <s v="US"/>
    <s v="USD"/>
    <n v="1383318226"/>
    <d v="2013-11-01T15:03:46"/>
    <n v="1380726226"/>
    <d v="2013-10-02T15:03:46"/>
    <x v="9"/>
    <x v="4"/>
    <b v="0"/>
    <n v="17"/>
    <b v="1"/>
    <s v="music/rock"/>
    <x v="4"/>
  </r>
  <r>
    <n v="788"/>
    <s v="HELP UNRB GO ON TOUR!"/>
    <s v="With all of our money going towards our new full-length album and merch, we need your help so we don't end up stranded on tour."/>
    <x v="28"/>
    <n v="1"/>
    <x v="4"/>
    <n v="2035.05"/>
    <x v="0"/>
    <s v="US"/>
    <s v="USD"/>
    <n v="1341633540"/>
    <d v="2012-07-07T03:59:00"/>
    <n v="1338336588"/>
    <d v="2012-05-30T00:09:48"/>
    <x v="5"/>
    <x v="5"/>
    <b v="0"/>
    <n v="34"/>
    <b v="1"/>
    <s v="music/rock"/>
    <x v="4"/>
  </r>
  <r>
    <n v="789"/>
    <s v="Reluctant Hero's &quot;All As One&quot; EP"/>
    <s v="Reluctant Hero is getting ready to record their next EP titled All As One! Studio dates are set for January 18th-22nd! Let's work!"/>
    <x v="180"/>
    <n v="1.7"/>
    <x v="4"/>
    <n v="1860"/>
    <x v="0"/>
    <s v="US"/>
    <s v="USD"/>
    <n v="1358755140"/>
    <d v="2013-01-21T07:59:00"/>
    <n v="1357187280"/>
    <d v="2013-01-03T04:28:00"/>
    <x v="1"/>
    <x v="4"/>
    <b v="0"/>
    <n v="14"/>
    <b v="1"/>
    <s v="music/rock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0"/>
    <x v="1"/>
    <n v="14437.46"/>
    <x v="0"/>
    <s v="US"/>
    <s v="USD"/>
    <n v="1359680939"/>
    <d v="2013-02-01T01:08:59"/>
    <n v="1357088939"/>
    <d v="2013-01-02T01:08:59"/>
    <x v="1"/>
    <x v="4"/>
    <b v="0"/>
    <n v="156"/>
    <b v="1"/>
    <s v="music/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.5"/>
    <x v="0"/>
    <n v="7790"/>
    <x v="0"/>
    <s v="US"/>
    <s v="USD"/>
    <n v="1384322340"/>
    <d v="2013-11-13T05:59:00"/>
    <n v="1381430646"/>
    <d v="2013-10-10T18:44:06"/>
    <x v="9"/>
    <x v="4"/>
    <b v="0"/>
    <n v="128"/>
    <b v="1"/>
    <s v="music/rock"/>
    <x v="4"/>
  </r>
  <r>
    <n v="792"/>
    <s v="&quot;Believable Lies&quot; - The Album"/>
    <s v="Rock n' Roll about the intersection of lies and belief: the Believable Lie."/>
    <x v="30"/>
    <n v="2.5"/>
    <x v="4"/>
    <n v="2511.11"/>
    <x v="0"/>
    <s v="US"/>
    <s v="USD"/>
    <n v="1383861483"/>
    <d v="2013-11-07T21:58:03"/>
    <n v="1381265883"/>
    <d v="2013-10-08T20:58:03"/>
    <x v="9"/>
    <x v="4"/>
    <b v="0"/>
    <n v="60"/>
    <b v="1"/>
    <s v="music/rock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.75"/>
    <x v="4"/>
    <n v="2826.43"/>
    <x v="0"/>
    <s v="US"/>
    <s v="USD"/>
    <n v="1372827540"/>
    <d v="2013-07-03T04:59:00"/>
    <n v="1371491244"/>
    <d v="2013-06-17T17:47:24"/>
    <x v="0"/>
    <x v="4"/>
    <b v="0"/>
    <n v="32"/>
    <b v="1"/>
    <s v="music/rock"/>
    <x v="4"/>
  </r>
  <r>
    <n v="794"/>
    <s v="Begins Again"/>
    <s v="The Brian Davis Band is a group of friends that want to share their lives and experiences through music that connects with people."/>
    <x v="6"/>
    <n v="8"/>
    <x v="0"/>
    <n v="8425"/>
    <x v="0"/>
    <s v="US"/>
    <s v="USD"/>
    <n v="1315242360"/>
    <d v="2011-09-05T17:06:00"/>
    <n v="1310438737"/>
    <d v="2011-07-12T02:45:37"/>
    <x v="3"/>
    <x v="6"/>
    <b v="0"/>
    <n v="53"/>
    <b v="1"/>
    <s v="music/rock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4"/>
    <x v="1"/>
    <n v="15650"/>
    <x v="0"/>
    <s v="US"/>
    <s v="USD"/>
    <n v="1333774740"/>
    <d v="2012-04-07T04:59:00"/>
    <n v="1330094566"/>
    <d v="2012-02-24T14:42:46"/>
    <x v="2"/>
    <x v="5"/>
    <b v="0"/>
    <n v="184"/>
    <b v="1"/>
    <s v="music/rock"/>
    <x v="4"/>
  </r>
  <r>
    <n v="796"/>
    <s v="Madrone: New Album for 2013"/>
    <s v="Madrone is an independent band creating melodic, emotional, _x000a_alternative-rock needing your help to finish their new album."/>
    <x v="3"/>
    <n v="10"/>
    <x v="1"/>
    <n v="10135"/>
    <x v="0"/>
    <s v="US"/>
    <s v="USD"/>
    <n v="1379279400"/>
    <d v="2013-09-15T21:10:00"/>
    <n v="1376687485"/>
    <d v="2013-08-16T21:11:25"/>
    <x v="10"/>
    <x v="4"/>
    <b v="0"/>
    <n v="90"/>
    <b v="1"/>
    <s v="music/rock"/>
    <x v="4"/>
  </r>
  <r>
    <n v="797"/>
    <s v="Lust Control NEW CD!!!"/>
    <s v="Help Lust Control Kickstart their first cd in 20 years!!  To be mixed by Rocky Gray (Living Sacrifice, Soul Embraced, Evanescence)!!"/>
    <x v="9"/>
    <n v="3"/>
    <x v="4"/>
    <n v="3226"/>
    <x v="0"/>
    <s v="US"/>
    <s v="USD"/>
    <n v="1335672000"/>
    <d v="2012-04-29T04:00:00"/>
    <n v="1332978688"/>
    <d v="2012-03-28T23:51:28"/>
    <x v="7"/>
    <x v="5"/>
    <b v="0"/>
    <n v="71"/>
    <b v="1"/>
    <s v="music/rock"/>
    <x v="4"/>
  </r>
  <r>
    <n v="798"/>
    <s v="Eric Stuart Band 4 Song EP &quot;Character&quot;"/>
    <s v="We have some great new songs and want to record a special edition 4 song EP as our next Eric Stuart Band release"/>
    <x v="8"/>
    <n v="3.5"/>
    <x v="4"/>
    <n v="4021"/>
    <x v="0"/>
    <s v="US"/>
    <s v="USD"/>
    <n v="1412086187"/>
    <d v="2014-09-30T14:09:47"/>
    <n v="1409494187"/>
    <d v="2014-08-31T14:09:47"/>
    <x v="10"/>
    <x v="3"/>
    <b v="0"/>
    <n v="87"/>
    <b v="1"/>
    <s v="music/rock"/>
    <x v="4"/>
  </r>
  <r>
    <n v="799"/>
    <s v="Ryan Caskey's BREAKOUT ALBUM, ready to CHARGE"/>
    <s v="Los Angeles-based recording artist Ryan Caskey joined forces with producer Eddie Hedges to record alternative rock masterworks."/>
    <x v="10"/>
    <n v="5"/>
    <x v="0"/>
    <n v="5001"/>
    <x v="0"/>
    <s v="US"/>
    <s v="USD"/>
    <n v="1335542446"/>
    <d v="2012-04-27T16:00:46"/>
    <n v="1332950446"/>
    <d v="2012-03-28T16:00:46"/>
    <x v="7"/>
    <x v="5"/>
    <b v="0"/>
    <n v="28"/>
    <b v="1"/>
    <s v="music/rock"/>
    <x v="4"/>
  </r>
  <r>
    <n v="800"/>
    <s v="LF4 WildFire"/>
    <s v="Scotland's premier classic rock and metal festival, 3 days, 3-4 stages, family friendly,  for people of all ages"/>
    <x v="15"/>
    <n v="1.5"/>
    <x v="4"/>
    <n v="2282"/>
    <x v="0"/>
    <s v="GB"/>
    <s v="GBP"/>
    <n v="1410431054"/>
    <d v="2014-09-11T10:24:14"/>
    <n v="1407839054"/>
    <d v="2014-08-12T10:24:14"/>
    <x v="10"/>
    <x v="3"/>
    <b v="0"/>
    <n v="56"/>
    <b v="1"/>
    <s v="music/rock"/>
    <x v="4"/>
  </r>
  <r>
    <n v="801"/>
    <s v="SLUTEVER DO AMERICA TOUR"/>
    <s v="ALL WE WANT TO DO IS DRIVE AROUND AMERICA AND PLAY A BUNCH OF SHOWS, BUT WE DON'T HAVE ANY MONEY..."/>
    <x v="13"/>
    <n v="2"/>
    <x v="4"/>
    <n v="2230.4299999999998"/>
    <x v="0"/>
    <s v="US"/>
    <s v="USD"/>
    <n v="1309547120"/>
    <d v="2011-07-01T19:05:20"/>
    <n v="1306955120"/>
    <d v="2011-06-01T19:05:20"/>
    <x v="0"/>
    <x v="6"/>
    <b v="0"/>
    <n v="51"/>
    <b v="1"/>
    <s v="music/rock"/>
    <x v="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"/>
    <x v="0"/>
    <n v="6080"/>
    <x v="0"/>
    <s v="US"/>
    <s v="USD"/>
    <n v="1347854700"/>
    <d v="2012-09-17T04:05:00"/>
    <n v="1343867524"/>
    <d v="2012-08-02T00:32:04"/>
    <x v="10"/>
    <x v="5"/>
    <b v="0"/>
    <n v="75"/>
    <b v="1"/>
    <s v="music/rock"/>
    <x v="4"/>
  </r>
  <r>
    <n v="803"/>
    <s v="The Beautiful Refrain's &quot;Page One&quot; Project"/>
    <s v="We're recording our first single in Nashville this summer and sending it to radio with Shamrock Media Group.  We need your help!!"/>
    <x v="98"/>
    <n v="2.2999999999999998"/>
    <x v="4"/>
    <n v="2835"/>
    <x v="0"/>
    <s v="US"/>
    <s v="USD"/>
    <n v="1306630800"/>
    <d v="2011-05-29T01:00:00"/>
    <n v="1304376478"/>
    <d v="2011-05-02T22:47:58"/>
    <x v="5"/>
    <x v="6"/>
    <b v="0"/>
    <n v="38"/>
    <b v="1"/>
    <s v="music/rock"/>
    <x v="4"/>
  </r>
  <r>
    <n v="804"/>
    <s v="City of Sound - A city full of stories untold"/>
    <s v="Hope and Inspiration.  That is what this project is all about. In the midst of a dark and broken world our stories can speak life."/>
    <x v="62"/>
    <n v="5.5"/>
    <x v="0"/>
    <n v="5500"/>
    <x v="0"/>
    <s v="US"/>
    <s v="USD"/>
    <n v="1311393540"/>
    <d v="2011-07-23T03:59:00"/>
    <n v="1309919526"/>
    <d v="2011-07-06T02:32:06"/>
    <x v="3"/>
    <x v="6"/>
    <b v="0"/>
    <n v="18"/>
    <b v="1"/>
    <s v="music/rock"/>
    <x v="4"/>
  </r>
  <r>
    <n v="805"/>
    <s v="Virtual CH - The One-Man-Mixed-Media-Rock-Band Debut"/>
    <s v="Be a part of Virtual CH's debut Video and Record release.  Help fund their debut music video and record mixing expenses."/>
    <x v="9"/>
    <n v="3"/>
    <x v="4"/>
    <n v="3150"/>
    <x v="0"/>
    <s v="US"/>
    <s v="USD"/>
    <n v="1310857200"/>
    <d v="2011-07-16T23:00:00"/>
    <n v="1306525512"/>
    <d v="2011-05-27T19:45:12"/>
    <x v="5"/>
    <x v="6"/>
    <b v="0"/>
    <n v="54"/>
    <b v="1"/>
    <s v="music/rock"/>
    <x v="4"/>
  </r>
  <r>
    <n v="806"/>
    <s v="Golden Animals NEW Album!"/>
    <s v="Help Golden Animals finish their NEW Album!"/>
    <x v="6"/>
    <n v="8"/>
    <x v="0"/>
    <n v="8355"/>
    <x v="0"/>
    <s v="US"/>
    <s v="USD"/>
    <n v="1315413339"/>
    <d v="2011-09-07T16:35:39"/>
    <n v="1312821339"/>
    <d v="2011-08-08T16:35:39"/>
    <x v="10"/>
    <x v="6"/>
    <b v="0"/>
    <n v="71"/>
    <b v="1"/>
    <s v="music/rock"/>
    <x v="4"/>
  </r>
  <r>
    <n v="807"/>
    <s v="Sic Vita - New EP Release - 2017"/>
    <s v="Join the Sic Vita family and lend a hand as we create a new album!"/>
    <x v="23"/>
    <n v="4"/>
    <x v="4"/>
    <n v="4205"/>
    <x v="0"/>
    <s v="US"/>
    <s v="USD"/>
    <n v="1488333600"/>
    <d v="2017-03-01T02:00:00"/>
    <n v="1485270311"/>
    <d v="2017-01-24T15:05:11"/>
    <x v="1"/>
    <x v="1"/>
    <b v="0"/>
    <n v="57"/>
    <b v="1"/>
    <s v="music/rock"/>
    <x v="4"/>
  </r>
  <r>
    <n v="808"/>
    <s v="The Micronite Filters | Wizard Blood Vinyl"/>
    <s v="The Micronite Filters have a blood curdling sonic adventure ready for psychedelic swirled vinyl for the best possible auditory journey."/>
    <x v="37"/>
    <n v="4.5"/>
    <x v="4"/>
    <n v="4500"/>
    <x v="0"/>
    <s v="CA"/>
    <s v="CAD"/>
    <n v="1419224340"/>
    <d v="2014-12-22T04:59:00"/>
    <n v="1416363886"/>
    <d v="2014-11-19T02:24:46"/>
    <x v="4"/>
    <x v="3"/>
    <b v="0"/>
    <n v="43"/>
    <b v="1"/>
    <s v="music/rock"/>
    <x v="4"/>
  </r>
  <r>
    <n v="809"/>
    <s v="Peter's New Album!!"/>
    <s v="Acknowledged songwriter looking to record album of new songs to secure a Publishing Contract"/>
    <x v="23"/>
    <n v="4"/>
    <x v="4"/>
    <n v="4151"/>
    <x v="0"/>
    <s v="US"/>
    <s v="USD"/>
    <n v="1390161630"/>
    <d v="2014-01-19T20:00:30"/>
    <n v="1387569630"/>
    <d v="2013-12-20T20:00:30"/>
    <x v="11"/>
    <x v="4"/>
    <b v="0"/>
    <n v="52"/>
    <b v="1"/>
    <s v="music/rock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.5"/>
    <x v="4"/>
    <n v="1575"/>
    <x v="0"/>
    <s v="US"/>
    <s v="USD"/>
    <n v="1346462462"/>
    <d v="2012-09-01T01:21:02"/>
    <n v="1343870462"/>
    <d v="2012-08-02T01:21:02"/>
    <x v="10"/>
    <x v="5"/>
    <b v="0"/>
    <n v="27"/>
    <b v="1"/>
    <s v="music/rock"/>
    <x v="4"/>
  </r>
  <r>
    <n v="811"/>
    <s v="Love Water Tour"/>
    <s v="We need your financial support to cover the tour costs!  (Sound, lights, travel, stage design)"/>
    <x v="28"/>
    <n v="1"/>
    <x v="4"/>
    <n v="1040"/>
    <x v="0"/>
    <s v="US"/>
    <s v="USD"/>
    <n v="1373475120"/>
    <d v="2013-07-10T16:52:00"/>
    <n v="1371569202"/>
    <d v="2013-06-18T15:26:42"/>
    <x v="0"/>
    <x v="4"/>
    <b v="0"/>
    <n v="12"/>
    <b v="1"/>
    <s v="music/rock"/>
    <x v="4"/>
  </r>
  <r>
    <n v="812"/>
    <s v="Don Walrus wants to press a record!!"/>
    <s v="Gainesville's pop punk 3 piece Assassinate The Scientist started a new band and they want to release a 7&quot;, but they need your help!!"/>
    <x v="20"/>
    <n v="0.6"/>
    <x v="2"/>
    <n v="911"/>
    <x v="0"/>
    <s v="US"/>
    <s v="USD"/>
    <n v="1362146280"/>
    <d v="2013-03-01T13:58:00"/>
    <n v="1357604752"/>
    <d v="2013-01-08T00:25:52"/>
    <x v="1"/>
    <x v="4"/>
    <b v="0"/>
    <n v="33"/>
    <b v="1"/>
    <s v="music/rock"/>
    <x v="4"/>
  </r>
  <r>
    <n v="813"/>
    <s v="Rules of Civility and Decent Behavior"/>
    <s v="A pre order campaign to fund the pressing of our second full length vinyl LP"/>
    <x v="15"/>
    <n v="1.5"/>
    <x v="4"/>
    <n v="2399.94"/>
    <x v="0"/>
    <s v="US"/>
    <s v="USD"/>
    <n v="1342825365"/>
    <d v="2012-07-20T23:02:45"/>
    <n v="1340233365"/>
    <d v="2012-06-20T23:02:45"/>
    <x v="0"/>
    <x v="5"/>
    <b v="0"/>
    <n v="96"/>
    <b v="1"/>
    <s v="music/rock"/>
    <x v="4"/>
  </r>
  <r>
    <n v="814"/>
    <s v="Help Pat The Human Get A Tour Van!"/>
    <s v="We have been a band since 2007, but we've never hit the road. That's messed up... So this summer, we're trying to and need your help!"/>
    <x v="28"/>
    <n v="1"/>
    <x v="4"/>
    <n v="1273"/>
    <x v="0"/>
    <s v="US"/>
    <s v="USD"/>
    <n v="1306865040"/>
    <d v="2011-05-31T18:04:00"/>
    <n v="1305568201"/>
    <d v="2011-05-16T17:50:01"/>
    <x v="5"/>
    <x v="6"/>
    <b v="0"/>
    <n v="28"/>
    <b v="1"/>
    <s v="music/rock"/>
    <x v="4"/>
  </r>
  <r>
    <n v="815"/>
    <s v="Some Late Help for The Early Reset"/>
    <s v="Be a part of helping The Early Reset finish their new 7 song EP."/>
    <x v="23"/>
    <n v="4"/>
    <x v="4"/>
    <n v="4280"/>
    <x v="0"/>
    <s v="US"/>
    <s v="USD"/>
    <n v="1414879303"/>
    <d v="2014-11-01T22:01:43"/>
    <n v="1412287303"/>
    <d v="2014-10-02T22:01:43"/>
    <x v="9"/>
    <x v="3"/>
    <b v="0"/>
    <n v="43"/>
    <b v="1"/>
    <s v="music/rock"/>
    <x v="4"/>
  </r>
  <r>
    <n v="816"/>
    <s v="Help Friends and Family Release Their Debut Album"/>
    <s v="Friends and Family have an album for you. They need your help to release it to the world."/>
    <x v="39"/>
    <n v="7"/>
    <x v="0"/>
    <n v="8058.55"/>
    <x v="0"/>
    <s v="US"/>
    <s v="USD"/>
    <n v="1365489000"/>
    <d v="2013-04-09T06:30:00"/>
    <n v="1362776043"/>
    <d v="2013-03-08T20:54:03"/>
    <x v="7"/>
    <x v="4"/>
    <b v="0"/>
    <n v="205"/>
    <b v="1"/>
    <s v="music/rock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1.5"/>
    <x v="4"/>
    <n v="2056.66"/>
    <x v="0"/>
    <s v="US"/>
    <s v="USD"/>
    <n v="1331441940"/>
    <d v="2012-03-11T04:59:00"/>
    <n v="1326810211"/>
    <d v="2012-01-17T14:23:31"/>
    <x v="1"/>
    <x v="5"/>
    <b v="0"/>
    <n v="23"/>
    <b v="1"/>
    <s v="music/rock"/>
    <x v="4"/>
  </r>
  <r>
    <n v="818"/>
    <s v="Repair Orwell's tour van for a West Coast Tour!"/>
    <s v="Orwell is hitting the road this August for a West Coast tour and we need substantial van repairs in order to get there.  Dates booked."/>
    <x v="18"/>
    <n v="0.35"/>
    <x v="2"/>
    <n v="545"/>
    <x v="0"/>
    <s v="US"/>
    <s v="USD"/>
    <n v="1344358860"/>
    <d v="2012-08-07T17:01:00"/>
    <n v="1343682681"/>
    <d v="2012-07-30T21:11:21"/>
    <x v="3"/>
    <x v="5"/>
    <b v="0"/>
    <n v="19"/>
    <b v="1"/>
    <s v="music/rock"/>
    <x v="4"/>
  </r>
  <r>
    <n v="819"/>
    <s v="Winter Tour"/>
    <s v="We are touring the Southeast in support of our new EP"/>
    <x v="44"/>
    <n v="0.4"/>
    <x v="2"/>
    <n v="435"/>
    <x v="0"/>
    <s v="US"/>
    <s v="USD"/>
    <n v="1387601040"/>
    <d v="2013-12-21T04:44:00"/>
    <n v="1386806254"/>
    <d v="2013-12-11T23:57:34"/>
    <x v="11"/>
    <x v="4"/>
    <b v="0"/>
    <n v="14"/>
    <b v="1"/>
    <s v="music/rock"/>
    <x v="4"/>
  </r>
  <r>
    <n v="820"/>
    <s v="Wyatt Lowe &amp; the Ottomatics Summer 2014 Tour!"/>
    <s v="Wyatt Lowe &amp; the Ottomatics will be hitting the road this June on a North and Southwest Summer 2014 tour!"/>
    <x v="13"/>
    <n v="2"/>
    <x v="4"/>
    <n v="2681"/>
    <x v="0"/>
    <s v="US"/>
    <s v="USD"/>
    <n v="1402290000"/>
    <d v="2014-06-09T05:00:00"/>
    <n v="1399666342"/>
    <d v="2014-05-09T20:12:22"/>
    <x v="5"/>
    <x v="3"/>
    <b v="0"/>
    <n v="38"/>
    <b v="1"/>
    <s v="music/rock"/>
    <x v="4"/>
  </r>
  <r>
    <n v="821"/>
    <s v="&quot;Grey Sky Blues&quot; - Help make Bizness Suit's new album!"/>
    <s v="Bizness Suit - NEW ALBUM - We're going to LA to record the best rock album ever - bluesy funky Rock n Roll with soul"/>
    <x v="182"/>
    <n v="17.481999999999999"/>
    <x v="6"/>
    <n v="17482"/>
    <x v="0"/>
    <s v="US"/>
    <s v="USD"/>
    <n v="1430712060"/>
    <d v="2015-05-04T04:01:00"/>
    <n v="1427753265"/>
    <d v="2015-03-30T22:07:45"/>
    <x v="7"/>
    <x v="0"/>
    <b v="0"/>
    <n v="78"/>
    <b v="1"/>
    <s v="music/rock"/>
    <x v="4"/>
  </r>
  <r>
    <n v="822"/>
    <s v="Soul Easy - Making music for our friends."/>
    <s v="Soul Easy recording our first full length CD.  Inspired by lots of friends and lots of good times."/>
    <x v="9"/>
    <n v="3"/>
    <x v="4"/>
    <n v="3575"/>
    <x v="0"/>
    <s v="US"/>
    <s v="USD"/>
    <n v="1349477050"/>
    <d v="2012-10-05T22:44:10"/>
    <n v="1346885050"/>
    <d v="2012-09-05T22:44:10"/>
    <x v="8"/>
    <x v="5"/>
    <b v="0"/>
    <n v="69"/>
    <b v="1"/>
    <s v="music/rock"/>
    <x v="4"/>
  </r>
  <r>
    <n v="823"/>
    <s v="Debut Album"/>
    <s v="Eyes For Fire is finally ready to release their Debut Album but we need YOU to help us put the final touches on it."/>
    <x v="134"/>
    <n v="0.8"/>
    <x v="2"/>
    <n v="1436"/>
    <x v="0"/>
    <s v="US"/>
    <s v="USD"/>
    <n v="1427062852"/>
    <d v="2015-03-22T22:20:52"/>
    <n v="1424474452"/>
    <d v="2015-02-20T23:20:52"/>
    <x v="2"/>
    <x v="0"/>
    <b v="0"/>
    <n v="33"/>
    <b v="1"/>
    <s v="music/rock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1.6"/>
    <x v="4"/>
    <n v="2150.1"/>
    <x v="0"/>
    <s v="US"/>
    <s v="USD"/>
    <n v="1271573940"/>
    <d v="2010-04-18T06:59:00"/>
    <n v="1268459318"/>
    <d v="2010-03-13T05:48:38"/>
    <x v="7"/>
    <x v="7"/>
    <b v="0"/>
    <n v="54"/>
    <b v="1"/>
    <s v="music/rock"/>
    <x v="4"/>
  </r>
  <r>
    <n v="825"/>
    <s v="KILL FREEMAN"/>
    <s v="Kickstarting Kill Freeman independently. Help fund the New Record, Video and Live Shows."/>
    <x v="78"/>
    <n v="12.5"/>
    <x v="1"/>
    <n v="12554"/>
    <x v="0"/>
    <s v="US"/>
    <s v="USD"/>
    <n v="1351495284"/>
    <d v="2012-10-29T07:21:24"/>
    <n v="1349335284"/>
    <d v="2012-10-04T07:21:24"/>
    <x v="9"/>
    <x v="5"/>
    <b v="0"/>
    <n v="99"/>
    <b v="1"/>
    <s v="music/rock"/>
    <x v="4"/>
  </r>
  <r>
    <n v="826"/>
    <s v="Protect The Dream Debut Album"/>
    <s v="Protect The Dream is preparing to record their debut album 8 years in the making. Lets make it happen Kickstarter!"/>
    <x v="62"/>
    <n v="5.5"/>
    <x v="0"/>
    <n v="5580"/>
    <x v="0"/>
    <s v="US"/>
    <s v="USD"/>
    <n v="1332719730"/>
    <d v="2012-03-25T23:55:30"/>
    <n v="1330908930"/>
    <d v="2012-03-05T00:55:30"/>
    <x v="7"/>
    <x v="5"/>
    <b v="0"/>
    <n v="49"/>
    <b v="1"/>
    <s v="music/rock"/>
    <x v="4"/>
  </r>
  <r>
    <n v="827"/>
    <s v="Losing Wings EP Release &amp; Our First Tour"/>
    <s v="We want to release our Losing Wings EP on a week-long tour of California's music scene!  We've got the EP made, we just need gas money!"/>
    <x v="43"/>
    <n v="0.3"/>
    <x v="2"/>
    <n v="310"/>
    <x v="0"/>
    <s v="US"/>
    <s v="USD"/>
    <n v="1329248940"/>
    <d v="2012-02-14T19:49:00"/>
    <n v="1326972107"/>
    <d v="2012-01-19T11:21:47"/>
    <x v="1"/>
    <x v="5"/>
    <b v="0"/>
    <n v="11"/>
    <b v="1"/>
    <s v="music/rock"/>
    <x v="4"/>
  </r>
  <r>
    <n v="828"/>
    <s v="It's Now or Never for the Icarus Witch Project!"/>
    <s v="Our new CD comes out July 3. We have self-financed the project with money from our shows but now need additional funding for video."/>
    <x v="46"/>
    <n v="1.3"/>
    <x v="4"/>
    <n v="1391"/>
    <x v="0"/>
    <s v="US"/>
    <s v="USD"/>
    <n v="1340641440"/>
    <d v="2012-06-25T16:24:00"/>
    <n v="1339549982"/>
    <d v="2012-06-13T01:13:02"/>
    <x v="0"/>
    <x v="5"/>
    <b v="0"/>
    <n v="38"/>
    <b v="1"/>
    <s v="music/rock"/>
    <x v="4"/>
  </r>
  <r>
    <n v="829"/>
    <s v="Monk"/>
    <s v="We are a band from South East London- each member is19 years OA. We have been together for two years. Taking pride in making good music"/>
    <x v="2"/>
    <n v="0.5"/>
    <x v="2"/>
    <n v="520"/>
    <x v="0"/>
    <s v="GB"/>
    <s v="GBP"/>
    <n v="1468437240"/>
    <d v="2016-07-13T19:14:00"/>
    <n v="1463253240"/>
    <d v="2016-05-14T19:14:00"/>
    <x v="5"/>
    <x v="2"/>
    <b v="0"/>
    <n v="16"/>
    <b v="1"/>
    <s v="music/rock"/>
    <x v="4"/>
  </r>
  <r>
    <n v="830"/>
    <s v="Dark Disco Club's new album"/>
    <s v="We're making a high energy, fist pumpin', pelvis-thrusting new Rock n Roll album and we'd love for you to be a part of it."/>
    <x v="40"/>
    <n v="1.8"/>
    <x v="4"/>
    <n v="1941"/>
    <x v="0"/>
    <s v="US"/>
    <s v="USD"/>
    <n v="1363952225"/>
    <d v="2013-03-22T11:37:05"/>
    <n v="1361363825"/>
    <d v="2013-02-20T12:37:05"/>
    <x v="2"/>
    <x v="4"/>
    <b v="0"/>
    <n v="32"/>
    <b v="1"/>
    <s v="music/rock"/>
    <x v="4"/>
  </r>
  <r>
    <n v="831"/>
    <s v="Let The 7Horse Run!"/>
    <s v="7Horse is a new band with a self-funded album and a show they want to rock in your town!"/>
    <x v="15"/>
    <n v="1.5"/>
    <x v="4"/>
    <n v="3500"/>
    <x v="0"/>
    <s v="US"/>
    <s v="USD"/>
    <n v="1335540694"/>
    <d v="2012-04-27T15:31:34"/>
    <n v="1332948694"/>
    <d v="2012-03-28T15:31:34"/>
    <x v="7"/>
    <x v="5"/>
    <b v="0"/>
    <n v="20"/>
    <b v="1"/>
    <s v="music/rock"/>
    <x v="4"/>
  </r>
  <r>
    <n v="832"/>
    <s v="OMG! You Can Help Hello Kelly Make Their New Record!"/>
    <s v="Being in a band can make you feel like clowns, but we've got the best fans so we're not too worried. You are the new record labels!!"/>
    <x v="36"/>
    <n v="15"/>
    <x v="6"/>
    <n v="15091.06"/>
    <x v="0"/>
    <s v="US"/>
    <s v="USD"/>
    <n v="1327133580"/>
    <d v="2012-01-21T08:13:00"/>
    <n v="1321978335"/>
    <d v="2011-11-22T16:12:15"/>
    <x v="4"/>
    <x v="6"/>
    <b v="0"/>
    <n v="154"/>
    <b v="1"/>
    <s v="music/rock"/>
    <x v="4"/>
  </r>
  <r>
    <n v="833"/>
    <s v="Ragman Rolls"/>
    <s v="This is an American rock album."/>
    <x v="12"/>
    <n v="6"/>
    <x v="0"/>
    <n v="6100"/>
    <x v="0"/>
    <s v="US"/>
    <s v="USD"/>
    <n v="1397941475"/>
    <d v="2014-04-19T21:04:35"/>
    <n v="1395349475"/>
    <d v="2014-03-20T21:04:35"/>
    <x v="7"/>
    <x v="3"/>
    <b v="0"/>
    <n v="41"/>
    <b v="1"/>
    <s v="music/rock"/>
    <x v="4"/>
  </r>
  <r>
    <n v="834"/>
    <s v="VANS Warped Tour or BUST!"/>
    <s v="We were selected out of 4,000 bands to play on VANS Warped Tour! Amazing opportunity, but touring costs $$$!  We REALLY need your help!"/>
    <x v="62"/>
    <n v="5.5"/>
    <x v="0"/>
    <n v="7206"/>
    <x v="0"/>
    <s v="US"/>
    <s v="USD"/>
    <n v="1372651140"/>
    <d v="2013-07-01T03:59:00"/>
    <n v="1369770292"/>
    <d v="2013-05-28T19:44:52"/>
    <x v="5"/>
    <x v="4"/>
    <b v="0"/>
    <n v="75"/>
    <b v="1"/>
    <s v="music/rock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"/>
    <x v="4"/>
    <n v="2345"/>
    <x v="0"/>
    <s v="US"/>
    <s v="USD"/>
    <n v="1337396400"/>
    <d v="2012-05-19T03:00:00"/>
    <n v="1333709958"/>
    <d v="2012-04-06T10:59:18"/>
    <x v="6"/>
    <x v="5"/>
    <b v="0"/>
    <n v="40"/>
    <b v="1"/>
    <s v="music/rock"/>
    <x v="4"/>
  </r>
  <r>
    <n v="836"/>
    <s v="DESMADRE Full Album + Press Kit"/>
    <s v="An album you can bring home to mom."/>
    <x v="10"/>
    <n v="5"/>
    <x v="0"/>
    <n v="5046.5200000000004"/>
    <x v="0"/>
    <s v="US"/>
    <s v="USD"/>
    <n v="1381108918"/>
    <d v="2013-10-07T01:21:58"/>
    <n v="1378516918"/>
    <d v="2013-09-07T01:21:58"/>
    <x v="8"/>
    <x v="4"/>
    <b v="0"/>
    <n v="46"/>
    <b v="1"/>
    <s v="music/rock"/>
    <x v="4"/>
  </r>
  <r>
    <n v="837"/>
    <s v="Take 147 - Nothin' to Lose CD Project"/>
    <s v="Take 147 is currently in the process of recording the debut album called, &quot;Nothin' to Lose&quot;."/>
    <x v="30"/>
    <n v="2.5"/>
    <x v="4"/>
    <n v="3045"/>
    <x v="0"/>
    <s v="US"/>
    <s v="USD"/>
    <n v="1398988662"/>
    <d v="2014-05-01T23:57:42"/>
    <n v="1396396662"/>
    <d v="2014-04-01T23:57:42"/>
    <x v="6"/>
    <x v="3"/>
    <b v="0"/>
    <n v="62"/>
    <b v="1"/>
    <s v="music/rock"/>
    <x v="4"/>
  </r>
  <r>
    <n v="838"/>
    <s v="Be a part of The Paper Melody's next chapter: EP and Videos"/>
    <s v="The Paper Melody wants YOU to be a part of the next chapter! Be a part of the process of our brand new EP and Music Videos!"/>
    <x v="13"/>
    <n v="2"/>
    <x v="4"/>
    <n v="2908"/>
    <x v="0"/>
    <s v="US"/>
    <s v="USD"/>
    <n v="1326835985"/>
    <d v="2012-01-17T21:33:05"/>
    <n v="1324243985"/>
    <d v="2011-12-18T21:33:05"/>
    <x v="11"/>
    <x v="6"/>
    <b v="0"/>
    <n v="61"/>
    <b v="1"/>
    <s v="music/rock"/>
    <x v="4"/>
  </r>
  <r>
    <n v="839"/>
    <s v="The Waffle Stompers - We'll Never Die"/>
    <s v="The Waffle Stompers need your support to keep doing what we love--go on tour, make music and music videos."/>
    <x v="10"/>
    <n v="5"/>
    <x v="0"/>
    <n v="5830.83"/>
    <x v="0"/>
    <s v="US"/>
    <s v="USD"/>
    <n v="1348337956"/>
    <d v="2012-09-22T18:19:16"/>
    <n v="1345745956"/>
    <d v="2012-08-23T18:19:16"/>
    <x v="10"/>
    <x v="5"/>
    <b v="0"/>
    <n v="96"/>
    <b v="1"/>
    <s v="music/rock"/>
    <x v="4"/>
  </r>
  <r>
    <n v="840"/>
    <s v="Carl King's New Album: Grand Architects Of The Universe"/>
    <s v="Carl King / Sir Millard Mulch / Dr. Zoltan Ã˜belisk is making a new 45-minute instrumental sci-fi album!"/>
    <x v="3"/>
    <n v="10"/>
    <x v="1"/>
    <n v="12041.66"/>
    <x v="0"/>
    <s v="US"/>
    <s v="USD"/>
    <n v="1474694787"/>
    <d v="2016-09-24T05:26:27"/>
    <n v="1472102787"/>
    <d v="2016-08-25T05:26:27"/>
    <x v="10"/>
    <x v="2"/>
    <b v="0"/>
    <n v="190"/>
    <b v="1"/>
    <s v="music/metal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"/>
    <x v="0"/>
    <n v="5066"/>
    <x v="0"/>
    <s v="US"/>
    <s v="USD"/>
    <n v="1415653663"/>
    <d v="2014-11-10T21:07:43"/>
    <n v="1413058063"/>
    <d v="2014-10-11T20:07:43"/>
    <x v="9"/>
    <x v="3"/>
    <b v="1"/>
    <n v="94"/>
    <b v="1"/>
    <s v="music/metal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.5"/>
    <x v="4"/>
    <n v="2608"/>
    <x v="0"/>
    <s v="CA"/>
    <s v="CAD"/>
    <n v="1381723140"/>
    <d v="2013-10-14T03:59:00"/>
    <n v="1378735983"/>
    <d v="2013-09-09T14:13:03"/>
    <x v="8"/>
    <x v="4"/>
    <b v="1"/>
    <n v="39"/>
    <b v="1"/>
    <s v="music/metal"/>
    <x v="4"/>
  </r>
  <r>
    <n v="843"/>
    <s v="The New Album: Dig Deeper"/>
    <s v="Five metal heads dedicated to our passion for music. We believe music is Freedom, Unity &amp; Escape. Join us on our mission to Dig Deeper."/>
    <x v="9"/>
    <n v="3"/>
    <x v="4"/>
    <n v="8014"/>
    <x v="0"/>
    <s v="US"/>
    <s v="USD"/>
    <n v="1481184000"/>
    <d v="2016-12-08T08:00:00"/>
    <n v="1479708680"/>
    <d v="2016-11-21T06:11:20"/>
    <x v="4"/>
    <x v="2"/>
    <b v="0"/>
    <n v="127"/>
    <b v="1"/>
    <s v="music/metal"/>
    <x v="4"/>
  </r>
  <r>
    <n v="844"/>
    <s v="FROSTBURN - Lords of the Trident's new album!"/>
    <s v="The NEW ALBUM from the MOST METAL BAND ON EARTH is here! (WARNING: May cause melted faces and headbanging-related spinal trauma!)"/>
    <x v="9"/>
    <n v="3"/>
    <x v="4"/>
    <n v="5824"/>
    <x v="0"/>
    <s v="US"/>
    <s v="USD"/>
    <n v="1414817940"/>
    <d v="2014-11-01T04:59:00"/>
    <n v="1411489552"/>
    <d v="2014-09-23T16:25:52"/>
    <x v="8"/>
    <x v="3"/>
    <b v="1"/>
    <n v="159"/>
    <b v="1"/>
    <s v="music/metal"/>
    <x v="4"/>
  </r>
  <r>
    <n v="845"/>
    <s v="Shadow and Steel: The new album from Master Sword"/>
    <s v="Help Legend of Zelda tribute band Master Sword complete their latest heavy metal album: Shadow and Steel!"/>
    <x v="10"/>
    <n v="5"/>
    <x v="0"/>
    <n v="6019.01"/>
    <x v="0"/>
    <s v="US"/>
    <s v="USD"/>
    <n v="1473047940"/>
    <d v="2016-09-05T03:59:00"/>
    <n v="1469595396"/>
    <d v="2016-07-27T04:56:36"/>
    <x v="3"/>
    <x v="2"/>
    <b v="0"/>
    <n v="177"/>
    <b v="1"/>
    <s v="music/metal"/>
    <x v="4"/>
  </r>
  <r>
    <n v="846"/>
    <s v="CURVE: The debut album from Miroist needs awesome merch"/>
    <s v="Pre-order and help me fund new merchandise so we can make the album release something amazing."/>
    <x v="184"/>
    <n v="1.1000000000000001"/>
    <x v="4"/>
    <n v="1342.01"/>
    <x v="0"/>
    <s v="GB"/>
    <s v="GBP"/>
    <n v="1394460000"/>
    <d v="2014-03-10T14:00:00"/>
    <n v="1393233855"/>
    <d v="2014-02-24T09:24:15"/>
    <x v="2"/>
    <x v="3"/>
    <b v="0"/>
    <n v="47"/>
    <b v="1"/>
    <s v="music/metal"/>
    <x v="4"/>
  </r>
  <r>
    <n v="847"/>
    <s v="CENTROPYMUSIC"/>
    <s v="MUSIC WITH MEANING!  MUSIC THAT MATTERS!!!"/>
    <x v="185"/>
    <n v="0.01"/>
    <x v="2"/>
    <n v="10"/>
    <x v="0"/>
    <s v="US"/>
    <s v="USD"/>
    <n v="1436555376"/>
    <d v="2015-07-10T19:09:36"/>
    <n v="1433963376"/>
    <d v="2015-06-10T19:09:36"/>
    <x v="0"/>
    <x v="0"/>
    <b v="0"/>
    <n v="1"/>
    <b v="1"/>
    <s v="music/metal"/>
    <x v="4"/>
  </r>
  <r>
    <n v="848"/>
    <s v="God Am"/>
    <s v="God Am, a Grunge/Doom metal band, who have been trying to fund the production of our EP to bring you a unique aural assault."/>
    <x v="43"/>
    <n v="0.3"/>
    <x v="2"/>
    <n v="300"/>
    <x v="0"/>
    <s v="US"/>
    <s v="USD"/>
    <n v="1429038033"/>
    <d v="2015-04-14T19:00:33"/>
    <n v="1426446033"/>
    <d v="2015-03-15T19:00:33"/>
    <x v="7"/>
    <x v="0"/>
    <b v="0"/>
    <n v="16"/>
    <b v="1"/>
    <s v="music/metal"/>
    <x v="4"/>
  </r>
  <r>
    <n v="849"/>
    <s v="The Nightingale: A Gothic Fairytale"/>
    <s v="&quot;Guard your passion as if your life depended on it, for well it might!&quot;_x000a_Join Nightingale in her journey through the Poison Garden."/>
    <x v="23"/>
    <n v="4"/>
    <x v="4"/>
    <n v="4796"/>
    <x v="0"/>
    <s v="US"/>
    <s v="USD"/>
    <n v="1426473264"/>
    <d v="2015-03-16T02:34:24"/>
    <n v="1424057664"/>
    <d v="2015-02-16T03:34:24"/>
    <x v="2"/>
    <x v="0"/>
    <b v="0"/>
    <n v="115"/>
    <b v="1"/>
    <s v="music/metal"/>
    <x v="4"/>
  </r>
  <r>
    <n v="850"/>
    <s v="Yet Further: Sioum's Second Full-Length Album"/>
    <s v="Help Chicago-based instrumental group Sioum complete the production of their 2nd full-length album."/>
    <x v="23"/>
    <n v="4"/>
    <x v="4"/>
    <n v="6207"/>
    <x v="0"/>
    <s v="US"/>
    <s v="USD"/>
    <n v="1461560340"/>
    <d v="2016-04-25T04:59:00"/>
    <n v="1458762717"/>
    <d v="2016-03-23T19:51:57"/>
    <x v="7"/>
    <x v="2"/>
    <b v="0"/>
    <n v="133"/>
    <b v="1"/>
    <s v="music/metal"/>
    <x v="4"/>
  </r>
  <r>
    <n v="851"/>
    <s v="M.F.Crew, 1er Album &quot;First Ride&quot;"/>
    <s v="Salut, nous c'est M.F.Crew, on a besoin de vous pour produire notre premier album &quot;First Ride&quot; ! :)"/>
    <x v="13"/>
    <n v="2"/>
    <x v="4"/>
    <n v="2609"/>
    <x v="0"/>
    <s v="FR"/>
    <s v="EUR"/>
    <n v="1469994300"/>
    <d v="2016-07-31T19:45:00"/>
    <n v="1464815253"/>
    <d v="2016-06-01T21:07:33"/>
    <x v="0"/>
    <x v="2"/>
    <b v="0"/>
    <n v="70"/>
    <b v="1"/>
    <s v="music/metal"/>
    <x v="4"/>
  </r>
  <r>
    <n v="852"/>
    <s v="Covers Album - Limited Vinyl Pressing"/>
    <s v="Limited edition 2x12&quot; vinyl pressing of our latest album &quot;Who Do You Think We Are?&quot;"/>
    <x v="8"/>
    <n v="3.5"/>
    <x v="4"/>
    <n v="3674"/>
    <x v="0"/>
    <s v="US"/>
    <s v="USD"/>
    <n v="1477342800"/>
    <d v="2016-10-24T21:00:00"/>
    <n v="1476386395"/>
    <d v="2016-10-13T19:19:55"/>
    <x v="9"/>
    <x v="2"/>
    <b v="0"/>
    <n v="62"/>
    <b v="1"/>
    <s v="music/metal"/>
    <x v="4"/>
  </r>
  <r>
    <n v="853"/>
    <s v="sloggoth"/>
    <s v="Help release a CD of sloggoth's first album &quot;sloggoth&quot;.  All contributors of $5 or more get a CD when the goal is met!"/>
    <x v="43"/>
    <n v="0.3"/>
    <x v="2"/>
    <n v="300"/>
    <x v="0"/>
    <s v="US"/>
    <s v="USD"/>
    <n v="1424116709"/>
    <d v="2015-02-16T19:58:29"/>
    <n v="1421524709"/>
    <d v="2015-01-17T19:58:29"/>
    <x v="1"/>
    <x v="0"/>
    <b v="0"/>
    <n v="10"/>
    <b v="1"/>
    <s v="music/metal"/>
    <x v="4"/>
  </r>
  <r>
    <n v="854"/>
    <s v="Westfield Massacre - Sophomore Album &amp; Tour"/>
    <s v="Writing and Recording Sophomore record, and funding Tour to support Spring 2017 album release."/>
    <x v="186"/>
    <n v="27.8"/>
    <x v="9"/>
    <n v="32865.300000000003"/>
    <x v="0"/>
    <s v="US"/>
    <s v="USD"/>
    <n v="1482901546"/>
    <d v="2016-12-28T05:05:46"/>
    <n v="1480309546"/>
    <d v="2016-11-28T05:05:46"/>
    <x v="4"/>
    <x v="2"/>
    <b v="0"/>
    <n v="499"/>
    <b v="1"/>
    <s v="music/metal"/>
    <x v="4"/>
  </r>
  <r>
    <n v="855"/>
    <s v="AtteroTerra's Sophomore Album - Pray for Apocalypse"/>
    <s v="AtteroTerra's &quot;Pray for Apocalypse&quot; is fully completed, and only being held up by funding."/>
    <x v="187"/>
    <n v="1.45"/>
    <x v="4"/>
    <n v="1500"/>
    <x v="0"/>
    <s v="US"/>
    <s v="USD"/>
    <n v="1469329217"/>
    <d v="2016-07-24T03:00:17"/>
    <n v="1466737217"/>
    <d v="2016-06-24T03:00:17"/>
    <x v="0"/>
    <x v="2"/>
    <b v="0"/>
    <n v="47"/>
    <b v="1"/>
    <s v="music/metal"/>
    <x v="4"/>
  </r>
  <r>
    <n v="856"/>
    <s v="POWERHEAD - Wir wollen ins Studio!!!"/>
    <s v="Wir, die Heavy/Thrash Band &quot;Powerhead&quot; wollen ins Studio und eine Promo CD aufnehmen. Songs haben wir, Geld nicht ;-) ... und los!! :-)"/>
    <x v="49"/>
    <n v="0.25"/>
    <x v="2"/>
    <n v="545"/>
    <x v="0"/>
    <s v="DE"/>
    <s v="EUR"/>
    <n v="1477422000"/>
    <d v="2016-10-25T19:00:00"/>
    <n v="1472282956"/>
    <d v="2016-08-27T07:29:16"/>
    <x v="10"/>
    <x v="2"/>
    <b v="0"/>
    <n v="28"/>
    <b v="1"/>
    <s v="music/metal"/>
    <x v="4"/>
  </r>
  <r>
    <n v="857"/>
    <s v="A Reason To Breathe - DEBUT ALBUM"/>
    <s v="Modern Post-Hardcore/Electro music (Hardstyle, EDM, Trap, Dubstep, Dembow, House)."/>
    <x v="38"/>
    <n v="1.2"/>
    <x v="4"/>
    <n v="1200"/>
    <x v="0"/>
    <s v="ES"/>
    <s v="EUR"/>
    <n v="1448463431"/>
    <d v="2015-11-25T14:57:11"/>
    <n v="1444831031"/>
    <d v="2015-10-14T13:57:11"/>
    <x v="9"/>
    <x v="0"/>
    <b v="0"/>
    <n v="24"/>
    <b v="1"/>
    <s v="music/metal"/>
    <x v="4"/>
  </r>
  <r>
    <n v="858"/>
    <s v="Gehtika - New Album - A Monster in Mourning"/>
    <s v="The album is written &amp; sounding epic, dark &amp; heavy! We now need your help to fund the release &amp; some spiffing limited edition merch!"/>
    <x v="38"/>
    <n v="1.2"/>
    <x v="4"/>
    <n v="1728.07"/>
    <x v="0"/>
    <s v="GB"/>
    <s v="GBP"/>
    <n v="1429138740"/>
    <d v="2015-04-15T22:59:00"/>
    <n v="1426528418"/>
    <d v="2015-03-16T17:53:38"/>
    <x v="7"/>
    <x v="0"/>
    <b v="0"/>
    <n v="76"/>
    <b v="1"/>
    <s v="music/metal"/>
    <x v="4"/>
  </r>
  <r>
    <n v="859"/>
    <s v="Rise With Us Campaign"/>
    <s v="We are heading to the studio to create our second album and we want you to be right there with us!"/>
    <x v="23"/>
    <n v="4"/>
    <x v="4"/>
    <n v="4187"/>
    <x v="0"/>
    <s v="US"/>
    <s v="USD"/>
    <n v="1433376000"/>
    <d v="2015-06-04T00:00:00"/>
    <n v="1430768468"/>
    <d v="2015-05-04T19:41:08"/>
    <x v="5"/>
    <x v="0"/>
    <b v="0"/>
    <n v="98"/>
    <b v="1"/>
    <s v="music/metal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14"/>
    <x v="1"/>
    <n v="2540"/>
    <x v="2"/>
    <s v="US"/>
    <s v="USD"/>
    <n v="1385123713"/>
    <d v="2013-11-22T12:35:13"/>
    <n v="1382528113"/>
    <d v="2013-10-23T11:35:13"/>
    <x v="9"/>
    <x v="4"/>
    <b v="0"/>
    <n v="48"/>
    <b v="0"/>
    <s v="music/jazz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4.5"/>
    <x v="4"/>
    <n v="101"/>
    <x v="2"/>
    <s v="US"/>
    <s v="USD"/>
    <n v="1474067404"/>
    <d v="2016-09-16T23:10:04"/>
    <n v="1471475404"/>
    <d v="2016-08-17T23:10:04"/>
    <x v="10"/>
    <x v="2"/>
    <b v="0"/>
    <n v="2"/>
    <b v="0"/>
    <s v="music/jazz"/>
    <x v="4"/>
  </r>
  <r>
    <n v="862"/>
    <s v="The London Jazz Machine  - Jazz greats musical project"/>
    <s v="I want to work with the great John Goodsall and Percy Jones from Brand X to create the ultimate new jazz album."/>
    <x v="63"/>
    <n v="50"/>
    <x v="10"/>
    <n v="170"/>
    <x v="2"/>
    <s v="GB"/>
    <s v="GBP"/>
    <n v="1384179548"/>
    <d v="2013-11-11T14:19:08"/>
    <n v="1381583948"/>
    <d v="2013-10-12T13:19:08"/>
    <x v="9"/>
    <x v="4"/>
    <b v="0"/>
    <n v="4"/>
    <b v="0"/>
    <s v="music/jazz"/>
    <x v="4"/>
  </r>
  <r>
    <n v="863"/>
    <s v="Help Fund Jason's Debut Jazz CD &quot;Exodus&quot;"/>
    <s v="I'm making the move from a side man in local groups to the leader with this debut jazz CD project."/>
    <x v="13"/>
    <n v="2"/>
    <x v="4"/>
    <n v="90"/>
    <x v="2"/>
    <s v="US"/>
    <s v="USD"/>
    <n v="1329014966"/>
    <d v="2012-02-12T02:49:26"/>
    <n v="1326422966"/>
    <d v="2012-01-13T02:49:26"/>
    <x v="1"/>
    <x v="5"/>
    <b v="0"/>
    <n v="5"/>
    <b v="0"/>
    <s v="music/jazz"/>
    <x v="4"/>
  </r>
  <r>
    <n v="864"/>
    <s v="Help fund an album of LDS songs arranged for jazz piano trio"/>
    <s v="Help to make an album that will stand out in the pantheon of LDS music, an album of the highest musical and artistic standards."/>
    <x v="115"/>
    <n v="6.5"/>
    <x v="0"/>
    <n v="2700"/>
    <x v="2"/>
    <s v="US"/>
    <s v="USD"/>
    <n v="1381917540"/>
    <d v="2013-10-16T09:59:00"/>
    <n v="1379990038"/>
    <d v="2013-09-24T02:33:58"/>
    <x v="8"/>
    <x v="4"/>
    <b v="0"/>
    <n v="79"/>
    <b v="0"/>
    <s v="music/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2.2000000000000002"/>
    <x v="4"/>
    <n v="45"/>
    <x v="2"/>
    <s v="US"/>
    <s v="USD"/>
    <n v="1358361197"/>
    <d v="2013-01-16T18:33:17"/>
    <n v="1353177197"/>
    <d v="2012-11-17T18:33:17"/>
    <x v="4"/>
    <x v="5"/>
    <b v="0"/>
    <n v="2"/>
    <b v="0"/>
    <s v="music/jazz"/>
    <x v="4"/>
  </r>
  <r>
    <n v="866"/>
    <s v="California Dreamin' Tour 2015"/>
    <s v="Drivetime heads to Cali for summer tour supported by @Smoothjazz.com &amp; @JJZPhilly  #Spaghettini #The Roxy"/>
    <x v="8"/>
    <n v="3.5"/>
    <x v="4"/>
    <n v="640"/>
    <x v="2"/>
    <s v="US"/>
    <s v="USD"/>
    <n v="1425136200"/>
    <d v="2015-02-28T15:10:00"/>
    <n v="1421853518"/>
    <d v="2015-01-21T15:18:38"/>
    <x v="1"/>
    <x v="0"/>
    <b v="0"/>
    <n v="11"/>
    <b v="0"/>
    <s v="music/jazz"/>
    <x v="4"/>
  </r>
  <r>
    <n v="867"/>
    <s v="Miche Fambro - &quot;Forever Friday&quot; Jazz CD"/>
    <s v="MichÃ© Fambro records the long-awaited Jazz Crooner album.  Favorite standards, and soon-to-be classic originals in one memorable album."/>
    <x v="10"/>
    <n v="5"/>
    <x v="0"/>
    <n v="1201"/>
    <x v="2"/>
    <s v="US"/>
    <s v="USD"/>
    <n v="1259643540"/>
    <d v="2009-12-01T04:59:00"/>
    <n v="1254450706"/>
    <d v="2009-10-02T02:31:46"/>
    <x v="9"/>
    <x v="8"/>
    <b v="0"/>
    <n v="11"/>
    <b v="0"/>
    <s v="music/jazz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45"/>
    <x v="11"/>
    <n v="50"/>
    <x v="2"/>
    <s v="US"/>
    <s v="USD"/>
    <n v="1389055198"/>
    <d v="2014-01-07T00:39:58"/>
    <n v="1386463198"/>
    <d v="2013-12-08T00:39:58"/>
    <x v="11"/>
    <x v="4"/>
    <b v="0"/>
    <n v="1"/>
    <b v="0"/>
    <s v="music/jazz"/>
    <x v="4"/>
  </r>
  <r>
    <n v="869"/>
    <s v="Live DVD Concert by Twice As Good"/>
    <s v="The band Twice As Good wants to create and distribute a DVD of their live concert performance. This amazing band needs to be seen!"/>
    <x v="188"/>
    <n v="8.8000000000000007"/>
    <x v="0"/>
    <n v="1040"/>
    <x v="2"/>
    <s v="US"/>
    <s v="USD"/>
    <n v="1365448657"/>
    <d v="2013-04-08T19:17:37"/>
    <n v="1362860257"/>
    <d v="2013-03-09T20:17:37"/>
    <x v="7"/>
    <x v="4"/>
    <b v="0"/>
    <n v="3"/>
    <b v="0"/>
    <s v="music/jazz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20"/>
    <x v="8"/>
    <n v="62"/>
    <x v="2"/>
    <s v="GB"/>
    <s v="GBP"/>
    <n v="1377995523"/>
    <d v="2013-09-01T00:32:03"/>
    <n v="1375403523"/>
    <d v="2013-08-02T00:32:03"/>
    <x v="10"/>
    <x v="4"/>
    <b v="0"/>
    <n v="5"/>
    <b v="0"/>
    <s v="music/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6"/>
    <x v="0"/>
    <n v="325"/>
    <x v="2"/>
    <s v="US"/>
    <s v="USD"/>
    <n v="1385735295"/>
    <d v="2013-11-29T14:28:15"/>
    <n v="1383139695"/>
    <d v="2013-10-30T13:28:15"/>
    <x v="9"/>
    <x v="4"/>
    <b v="0"/>
    <n v="12"/>
    <b v="0"/>
    <s v="music/jazz"/>
    <x v="4"/>
  </r>
  <r>
    <n v="872"/>
    <s v="Songs of Africa Ensemble Goodwill Africa Tour"/>
    <s v="The Songs of Africa Ensemble embarks on their first Goodwill Africa Tour, to taste African music &amp; culture firsthand."/>
    <x v="6"/>
    <n v="8"/>
    <x v="0"/>
    <n v="65"/>
    <x v="2"/>
    <s v="US"/>
    <s v="USD"/>
    <n v="1299786527"/>
    <d v="2011-03-10T19:48:47"/>
    <n v="1295898527"/>
    <d v="2011-01-24T19:48:47"/>
    <x v="1"/>
    <x v="6"/>
    <b v="0"/>
    <n v="2"/>
    <b v="0"/>
    <s v="music/jazz"/>
    <x v="4"/>
  </r>
  <r>
    <n v="873"/>
    <s v="The Dreamer-An Original Jazz CD"/>
    <s v="Fall in love with &quot;The Dreamer&quot;, new original music from trumpeter Freddie Dunn!"/>
    <x v="8"/>
    <n v="3.5"/>
    <x v="4"/>
    <n v="45"/>
    <x v="2"/>
    <s v="US"/>
    <s v="USD"/>
    <n v="1352610040"/>
    <d v="2012-11-11T05:00:40"/>
    <n v="1349150440"/>
    <d v="2012-10-02T04:00:40"/>
    <x v="9"/>
    <x v="5"/>
    <b v="0"/>
    <n v="5"/>
    <b v="0"/>
    <s v="music/jazz"/>
    <x v="4"/>
  </r>
  <r>
    <n v="874"/>
    <s v="New Jerry Tachoir Group Recording"/>
    <s v="Tachoir music has been described as &quot;Highly original compositions with dazzling improvisations by virtuoso musicians&quot; - The Times"/>
    <x v="9"/>
    <n v="3"/>
    <x v="4"/>
    <n v="730"/>
    <x v="2"/>
    <s v="US"/>
    <s v="USD"/>
    <n v="1367676034"/>
    <d v="2013-05-04T14:00:34"/>
    <n v="1365084034"/>
    <d v="2013-04-04T14:00:34"/>
    <x v="6"/>
    <x v="4"/>
    <b v="0"/>
    <n v="21"/>
    <b v="0"/>
    <s v="music/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5"/>
    <x v="0"/>
    <n v="0"/>
    <x v="2"/>
    <s v="US"/>
    <s v="USD"/>
    <n v="1442856131"/>
    <d v="2015-09-21T17:22:11"/>
    <n v="1441128131"/>
    <d v="2015-09-01T17:22:11"/>
    <x v="8"/>
    <x v="0"/>
    <b v="0"/>
    <n v="0"/>
    <b v="0"/>
    <s v="music/jazz"/>
    <x v="4"/>
  </r>
  <r>
    <n v="876"/>
    <s v="Sound Of Dobells"/>
    <s v="What was the greatest record shop ever?  DOBELLS!"/>
    <x v="189"/>
    <n v="3.1520000000000001"/>
    <x v="4"/>
    <n v="1286"/>
    <x v="2"/>
    <s v="GB"/>
    <s v="GBP"/>
    <n v="1359978927"/>
    <d v="2013-02-04T11:55:27"/>
    <n v="1357127727"/>
    <d v="2013-01-02T11:55:27"/>
    <x v="1"/>
    <x v="4"/>
    <b v="0"/>
    <n v="45"/>
    <b v="0"/>
    <s v="music/jazz"/>
    <x v="4"/>
  </r>
  <r>
    <n v="877"/>
    <s v="A Saxidentals Music Video!!!"/>
    <s v="The Saxidentals are a Laie, HI based saxophone quartet. We have been playing gigs all around Laie and would love to make a music video!"/>
    <x v="13"/>
    <n v="2"/>
    <x v="4"/>
    <n v="1351"/>
    <x v="2"/>
    <s v="US"/>
    <s v="USD"/>
    <n v="1387479360"/>
    <d v="2013-12-19T18:56:00"/>
    <n v="1384887360"/>
    <d v="2013-11-19T18:56:00"/>
    <x v="4"/>
    <x v="4"/>
    <b v="0"/>
    <n v="29"/>
    <b v="0"/>
    <s v="music/jazz"/>
    <x v="4"/>
  </r>
  <r>
    <n v="878"/>
    <s v="Justin Cron's Sax Debut Album"/>
    <s v="Join in and help me make my first jazz album. I would really like to make a Christmas album and a smooth jazz CD. Want a FREE CD?"/>
    <x v="10"/>
    <n v="5"/>
    <x v="0"/>
    <n v="65"/>
    <x v="2"/>
    <s v="US"/>
    <s v="USD"/>
    <n v="1293082524"/>
    <d v="2010-12-23T05:35:24"/>
    <n v="1290490524"/>
    <d v="2010-11-23T05:35:24"/>
    <x v="4"/>
    <x v="7"/>
    <b v="0"/>
    <n v="2"/>
    <b v="0"/>
    <s v="music/jazz"/>
    <x v="4"/>
  </r>
  <r>
    <n v="879"/>
    <s v="Bring jazz legend Peter BrÃ¶tzmann to Minneapolis"/>
    <s v="It'll be THE event of the year for the musically adventurous types. Don't miss this chance to bring Peter BrÃ¶tzmann to our fair city!"/>
    <x v="190"/>
    <n v="2.1"/>
    <x v="4"/>
    <n v="644"/>
    <x v="2"/>
    <s v="US"/>
    <s v="USD"/>
    <n v="1338321305"/>
    <d v="2012-05-29T19:55:05"/>
    <n v="1336506905"/>
    <d v="2012-05-08T19:55:05"/>
    <x v="5"/>
    <x v="5"/>
    <b v="0"/>
    <n v="30"/>
    <b v="0"/>
    <s v="music/jazz"/>
    <x v="4"/>
  </r>
  <r>
    <n v="880"/>
    <s v="Lifelike Figures Vinyl Pressing!"/>
    <s v="A record representing an era in East Bay local music that sustained art &amp; community that deserves to be preserved on 180 gram vinyl."/>
    <x v="191"/>
    <n v="3.78"/>
    <x v="4"/>
    <n v="113"/>
    <x v="2"/>
    <s v="US"/>
    <s v="USD"/>
    <n v="1351582938"/>
    <d v="2012-10-30T07:42:18"/>
    <n v="1348731738"/>
    <d v="2012-09-27T07:42:18"/>
    <x v="8"/>
    <x v="5"/>
    <b v="0"/>
    <n v="8"/>
    <b v="0"/>
    <s v="music/indie rock"/>
    <x v="4"/>
  </r>
  <r>
    <n v="881"/>
    <s v="Funding the new album by Chris Reed and the Anime Raiders"/>
    <s v="To raise funds to finish the latest album by Chris Reed and the Anime Raiders, called &quot;Deep City Diving&quot;"/>
    <x v="192"/>
    <n v="3.75"/>
    <x v="4"/>
    <n v="30"/>
    <x v="2"/>
    <s v="US"/>
    <s v="USD"/>
    <n v="1326520886"/>
    <d v="2012-01-14T06:01:26"/>
    <n v="1322632886"/>
    <d v="2011-11-30T06:01:26"/>
    <x v="4"/>
    <x v="6"/>
    <b v="0"/>
    <n v="1"/>
    <b v="0"/>
    <s v="music/indie rock"/>
    <x v="4"/>
  </r>
  <r>
    <n v="882"/>
    <s v="The Scotty Karate Vinyl Round-Up (Scotch Bonnet)"/>
    <s v="This Full length Album Needs the real living record life. It took us 4 hard years, countless deaths and several studios but we won."/>
    <x v="15"/>
    <n v="1.5"/>
    <x v="4"/>
    <n v="302"/>
    <x v="2"/>
    <s v="US"/>
    <s v="USD"/>
    <n v="1315341550"/>
    <d v="2011-09-06T20:39:10"/>
    <n v="1312490350"/>
    <d v="2011-08-04T20:39:10"/>
    <x v="10"/>
    <x v="6"/>
    <b v="0"/>
    <n v="14"/>
    <b v="0"/>
    <s v="music/indie rock"/>
    <x v="4"/>
  </r>
  <r>
    <n v="883"/>
    <s v="Dana Lawrence Music NEW EP"/>
    <s v="Seeking supporters to help me break the 15 year streak since my last record.  Dana Lawrence Music is ready to go back into the studio!"/>
    <x v="10"/>
    <n v="5"/>
    <x v="0"/>
    <n v="2001"/>
    <x v="2"/>
    <s v="US"/>
    <s v="USD"/>
    <n v="1456957635"/>
    <d v="2016-03-02T22:27:15"/>
    <n v="1451773635"/>
    <d v="2016-01-02T22:27:15"/>
    <x v="1"/>
    <x v="2"/>
    <b v="0"/>
    <n v="24"/>
    <b v="0"/>
    <s v="music/indie rock"/>
    <x v="4"/>
  </r>
  <r>
    <n v="884"/>
    <s v="Angwish &quot;I Wanna Be Your Monkey&quot; Music Video"/>
    <s v="We need to hire an animal trainer to have a chimpanzee actor perform in our music video with us!"/>
    <x v="13"/>
    <n v="2"/>
    <x v="4"/>
    <n v="20"/>
    <x v="2"/>
    <s v="US"/>
    <s v="USD"/>
    <n v="1336789860"/>
    <d v="2012-05-12T02:31:00"/>
    <n v="1331666146"/>
    <d v="2012-03-13T19:15:46"/>
    <x v="7"/>
    <x v="5"/>
    <b v="0"/>
    <n v="2"/>
    <b v="0"/>
    <s v="music/indie rock"/>
    <x v="4"/>
  </r>
  <r>
    <n v="885"/>
    <s v="Origin - Cobrette Bardole's Sophomore Album!"/>
    <s v="Cobrette Bardole's widely anticipated sophomore release is ready for tracking and he needs your help to make it a reality!"/>
    <x v="28"/>
    <n v="1"/>
    <x v="4"/>
    <n v="750"/>
    <x v="2"/>
    <s v="US"/>
    <s v="USD"/>
    <n v="1483137311"/>
    <d v="2016-12-30T22:35:11"/>
    <n v="1481322911"/>
    <d v="2016-12-09T22:35:11"/>
    <x v="11"/>
    <x v="2"/>
    <b v="0"/>
    <n v="21"/>
    <b v="0"/>
    <s v="music/indie rock"/>
    <x v="4"/>
  </r>
  <r>
    <n v="886"/>
    <s v="Sap Laughter : Merch Fundraiser!"/>
    <s v="The time has finally come... Sap Laughter is in the process of updating our merchandise setup, and we need your help making it happen!"/>
    <x v="2"/>
    <n v="0.5"/>
    <x v="2"/>
    <n v="205"/>
    <x v="2"/>
    <s v="US"/>
    <s v="USD"/>
    <n v="1473972813"/>
    <d v="2016-09-15T20:53:33"/>
    <n v="1471812813"/>
    <d v="2016-08-21T20:53:33"/>
    <x v="10"/>
    <x v="2"/>
    <b v="0"/>
    <n v="7"/>
    <b v="0"/>
    <s v="music/indie rock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1"/>
    <x v="4"/>
    <n v="0"/>
    <x v="2"/>
    <s v="US"/>
    <s v="USD"/>
    <n v="1338159655"/>
    <d v="2012-05-27T23:00:55"/>
    <n v="1335567655"/>
    <d v="2012-04-27T23:00:55"/>
    <x v="6"/>
    <x v="5"/>
    <b v="0"/>
    <n v="0"/>
    <b v="0"/>
    <s v="music/indie rock"/>
    <x v="4"/>
  </r>
  <r>
    <n v="888"/>
    <s v="Ginger Binge's first album"/>
    <s v="Support Ginger Binge sounds. We're an independent 'cosmic Americana' band. We love to play music for you. We are grateful for your help"/>
    <x v="28"/>
    <n v="1"/>
    <x v="4"/>
    <n v="72"/>
    <x v="2"/>
    <s v="US"/>
    <s v="USD"/>
    <n v="1314856800"/>
    <d v="2011-09-01T06:00:00"/>
    <n v="1311789885"/>
    <d v="2011-07-27T18:04:45"/>
    <x v="3"/>
    <x v="6"/>
    <b v="0"/>
    <n v="4"/>
    <b v="0"/>
    <s v="music/indie rock"/>
    <x v="4"/>
  </r>
  <r>
    <n v="889"/>
    <s v="Ryan Harner's Full Length Album - The Wonder of the Sea"/>
    <s v="I have finally decided to follow my dream. I want to be a professional musician. This is the project that with get me there."/>
    <x v="31"/>
    <n v="25"/>
    <x v="9"/>
    <n v="2360.3200000000002"/>
    <x v="2"/>
    <s v="US"/>
    <s v="USD"/>
    <n v="1412534943"/>
    <d v="2014-10-05T18:49:03"/>
    <n v="1409942943"/>
    <d v="2014-09-05T18:49:03"/>
    <x v="8"/>
    <x v="3"/>
    <b v="0"/>
    <n v="32"/>
    <b v="0"/>
    <s v="music/indie rock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3"/>
    <x v="4"/>
    <n v="125"/>
    <x v="2"/>
    <s v="US"/>
    <s v="USD"/>
    <n v="1385055979"/>
    <d v="2013-11-21T17:46:19"/>
    <n v="1382460379"/>
    <d v="2013-10-22T16:46:19"/>
    <x v="9"/>
    <x v="4"/>
    <b v="0"/>
    <n v="4"/>
    <b v="0"/>
    <s v="music/indie rock"/>
    <x v="4"/>
  </r>
  <r>
    <n v="891"/>
    <s v="Den-Mate: New EP and Tour"/>
    <s v="Along with a new EP production and release, it's time to bring Den-Mate, LIVE, to a location near you - East Coast and Beyond!"/>
    <x v="6"/>
    <n v="8"/>
    <x v="0"/>
    <n v="260"/>
    <x v="2"/>
    <s v="US"/>
    <s v="USD"/>
    <n v="1408581930"/>
    <d v="2014-08-21T00:45:30"/>
    <n v="1405989930"/>
    <d v="2014-07-22T00:45:30"/>
    <x v="3"/>
    <x v="3"/>
    <b v="0"/>
    <n v="9"/>
    <b v="0"/>
    <s v="music/indie rock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6"/>
    <x v="0"/>
    <n v="2445"/>
    <x v="2"/>
    <s v="US"/>
    <s v="USD"/>
    <n v="1280635200"/>
    <d v="2010-08-01T04:00:00"/>
    <n v="1273121283"/>
    <d v="2010-05-06T04:48:03"/>
    <x v="5"/>
    <x v="7"/>
    <b v="0"/>
    <n v="17"/>
    <b v="0"/>
    <s v="music/indie rock"/>
    <x v="4"/>
  </r>
  <r>
    <n v="893"/>
    <s v="The Big Band Theory Music Festival"/>
    <s v="The Philly music scene is full of amazing talent. This annual music festival is to celebrate those gems within that scene!"/>
    <x v="13"/>
    <n v="2"/>
    <x v="4"/>
    <n v="200"/>
    <x v="2"/>
    <s v="US"/>
    <s v="USD"/>
    <n v="1427920363"/>
    <d v="2015-04-01T20:32:43"/>
    <n v="1425331963"/>
    <d v="2015-03-02T21:32:43"/>
    <x v="7"/>
    <x v="0"/>
    <b v="0"/>
    <n v="5"/>
    <b v="0"/>
    <s v="music/indie rock"/>
    <x v="4"/>
  </r>
  <r>
    <n v="894"/>
    <s v="Saint Sebastian's Debut Album &amp; Short Film"/>
    <s v="Help Saint Sebastian finish their debut album, Melancholy Breakdown, accompanied by a short documentary film about fibromyalgia."/>
    <x v="22"/>
    <n v="20"/>
    <x v="8"/>
    <n v="7834"/>
    <x v="2"/>
    <s v="US"/>
    <s v="USD"/>
    <n v="1465169610"/>
    <d v="2016-06-05T23:33:30"/>
    <n v="1462577610"/>
    <d v="2016-05-06T23:33:30"/>
    <x v="5"/>
    <x v="2"/>
    <b v="0"/>
    <n v="53"/>
    <b v="0"/>
    <s v="music/indie rock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8"/>
    <x v="0"/>
    <n v="195"/>
    <x v="2"/>
    <s v="US"/>
    <s v="USD"/>
    <n v="1287975829"/>
    <d v="2010-10-25T03:03:49"/>
    <n v="1284087829"/>
    <d v="2010-09-10T03:03:49"/>
    <x v="8"/>
    <x v="7"/>
    <b v="0"/>
    <n v="7"/>
    <b v="0"/>
    <s v="music/indie rock"/>
    <x v="4"/>
  </r>
  <r>
    <n v="896"/>
    <s v="Hardsoul Poets New Album!"/>
    <s v="The people have spoken...the stars have aligned...Hardsoul Poets are making a new record and we want our fans on the front lines."/>
    <x v="6"/>
    <n v="8"/>
    <x v="0"/>
    <n v="3200"/>
    <x v="2"/>
    <s v="US"/>
    <s v="USD"/>
    <n v="1440734400"/>
    <d v="2015-08-28T04:00:00"/>
    <n v="1438549026"/>
    <d v="2015-08-02T20:57:06"/>
    <x v="10"/>
    <x v="0"/>
    <b v="0"/>
    <n v="72"/>
    <b v="0"/>
    <s v="music/indie rock"/>
    <x v="4"/>
  </r>
  <r>
    <n v="897"/>
    <s v="Park XXVII Album Release"/>
    <s v="Park XXVII is putting together an album of up and coming Georgia bands. We need money to fund the recording/production costs of this cd"/>
    <x v="9"/>
    <n v="3"/>
    <x v="4"/>
    <n v="0"/>
    <x v="2"/>
    <s v="US"/>
    <s v="USD"/>
    <n v="1354123908"/>
    <d v="2012-11-28T17:31:48"/>
    <n v="1351528308"/>
    <d v="2012-10-29T16:31:48"/>
    <x v="9"/>
    <x v="5"/>
    <b v="0"/>
    <n v="0"/>
    <b v="0"/>
    <s v="music/indie rock"/>
    <x v="4"/>
  </r>
  <r>
    <n v="898"/>
    <s v="Foundations: 12 Songs in 2012"/>
    <s v="For each month in 2012, Sonnet will be releasing a Jesus-celebrating, grave-shattering, ear-tickling, mind-provoking song!"/>
    <x v="30"/>
    <n v="2.5"/>
    <x v="4"/>
    <n v="70"/>
    <x v="2"/>
    <s v="US"/>
    <s v="USD"/>
    <n v="1326651110"/>
    <d v="2012-01-15T18:11:50"/>
    <n v="1322763110"/>
    <d v="2011-12-01T18:11:50"/>
    <x v="11"/>
    <x v="6"/>
    <b v="0"/>
    <n v="2"/>
    <b v="0"/>
    <s v="music/indie rock"/>
    <x v="4"/>
  </r>
  <r>
    <n v="899"/>
    <s v="Lets get 48/14 pressed!!!"/>
    <s v="Lets get 48/14 pressed and in your cd players,ipods,blogs, and facebook status'. Lets get it everywhere!"/>
    <x v="47"/>
    <n v="0.75"/>
    <x v="2"/>
    <n v="280"/>
    <x v="2"/>
    <s v="US"/>
    <s v="USD"/>
    <n v="1306549362"/>
    <d v="2011-05-28T02:22:42"/>
    <n v="1302661362"/>
    <d v="2011-04-13T02:22:42"/>
    <x v="6"/>
    <x v="6"/>
    <b v="0"/>
    <n v="8"/>
    <b v="0"/>
    <s v="music/indie rock"/>
    <x v="4"/>
  </r>
  <r>
    <n v="900"/>
    <s v="Project Revive: Protecting the Creative Impulse"/>
    <s v="With Project Revive, I aim to protect and nurture the creative impulse through music."/>
    <x v="10"/>
    <n v="5"/>
    <x v="0"/>
    <n v="21"/>
    <x v="2"/>
    <s v="US"/>
    <s v="USD"/>
    <n v="1459365802"/>
    <d v="2016-03-30T19:23:22"/>
    <n v="1456777402"/>
    <d v="2016-02-29T20:23:22"/>
    <x v="2"/>
    <x v="2"/>
    <b v="0"/>
    <n v="2"/>
    <b v="0"/>
    <s v="music/jazz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6.5"/>
    <x v="0"/>
    <n v="0"/>
    <x v="2"/>
    <s v="US"/>
    <s v="USD"/>
    <n v="1276024260"/>
    <d v="2010-06-08T19:11:00"/>
    <n v="1272050914"/>
    <d v="2010-04-23T19:28:34"/>
    <x v="6"/>
    <x v="7"/>
    <b v="0"/>
    <n v="0"/>
    <b v="0"/>
    <s v="music/jazz"/>
    <x v="4"/>
  </r>
  <r>
    <n v="902"/>
    <s v="MISTER BROWN"/>
    <s v="I'VE STARTED A BRAND NEW ALBUM THAT WILL FEATURE ACID JAZZ, FUNK, ROCK, AND DANCE WITH THE PROMISE OF TOURING NEXT YEAR IN THE USA"/>
    <x v="11"/>
    <n v="30"/>
    <x v="5"/>
    <n v="90"/>
    <x v="2"/>
    <s v="US"/>
    <s v="USD"/>
    <n v="1409412600"/>
    <d v="2014-08-30T15:30:00"/>
    <n v="1404947422"/>
    <d v="2014-07-09T23:10:22"/>
    <x v="3"/>
    <x v="3"/>
    <b v="0"/>
    <n v="3"/>
    <b v="0"/>
    <s v="music/jazz"/>
    <x v="4"/>
  </r>
  <r>
    <n v="903"/>
    <s v="U City Jazz Festival, St. Louis, MO"/>
    <s v="The U City Jazz Festival is offered for free to the community and features the best jazz talent from the midwest."/>
    <x v="10"/>
    <n v="5"/>
    <x v="0"/>
    <n v="160"/>
    <x v="2"/>
    <s v="US"/>
    <s v="USD"/>
    <n v="1348367100"/>
    <d v="2012-09-23T02:25:00"/>
    <n v="1346180780"/>
    <d v="2012-08-28T19:06:20"/>
    <x v="10"/>
    <x v="5"/>
    <b v="0"/>
    <n v="4"/>
    <b v="0"/>
    <s v="music/jazz"/>
    <x v="4"/>
  </r>
  <r>
    <n v="904"/>
    <s v="The Woodlands Jazz Fest"/>
    <s v="Support the preservation of Jazz and help us become a national Jazz Festival with the best music, food, and fun for all ages!"/>
    <x v="63"/>
    <n v="50"/>
    <x v="10"/>
    <n v="151"/>
    <x v="2"/>
    <s v="US"/>
    <s v="USD"/>
    <n v="1451786137"/>
    <d v="2016-01-03T01:55:37"/>
    <n v="1449194137"/>
    <d v="2015-12-04T01:55:37"/>
    <x v="11"/>
    <x v="0"/>
    <b v="0"/>
    <n v="3"/>
    <b v="0"/>
    <s v="music/jazz"/>
    <x v="4"/>
  </r>
  <r>
    <n v="905"/>
    <s v="Jazz For Everyone!"/>
    <s v="Working hard to get into the studio to record, produce, and edit my break out CD. I hope to realize my vision!"/>
    <x v="115"/>
    <n v="6.5"/>
    <x v="0"/>
    <n v="196"/>
    <x v="2"/>
    <s v="US"/>
    <s v="USD"/>
    <n v="1295847926"/>
    <d v="2011-01-24T05:45:26"/>
    <n v="1290663926"/>
    <d v="2010-11-25T05:45:26"/>
    <x v="4"/>
    <x v="7"/>
    <b v="0"/>
    <n v="6"/>
    <b v="0"/>
    <s v="music/jazz"/>
    <x v="4"/>
  </r>
  <r>
    <n v="906"/>
    <s v="24th Music Presents Channeling Motown (Live)"/>
    <s v="The DMV's most respected saxophonist pay tribute to Motown."/>
    <x v="36"/>
    <n v="15"/>
    <x v="6"/>
    <n v="0"/>
    <x v="2"/>
    <s v="US"/>
    <s v="USD"/>
    <n v="1394681590"/>
    <d v="2014-03-13T03:33:10"/>
    <n v="1392093190"/>
    <d v="2014-02-11T04:33:10"/>
    <x v="2"/>
    <x v="3"/>
    <b v="0"/>
    <n v="0"/>
    <b v="0"/>
    <s v="music/jazz"/>
    <x v="4"/>
  </r>
  <r>
    <n v="907"/>
    <s v="Greg Chambers Saxophone CD"/>
    <s v="Greg Chambers' self-titled CD needs support for post production, replication, and promotion."/>
    <x v="193"/>
    <n v="2.9"/>
    <x v="4"/>
    <n v="0"/>
    <x v="2"/>
    <s v="US"/>
    <s v="USD"/>
    <n v="1315715823"/>
    <d v="2011-09-11T04:37:03"/>
    <n v="1313123823"/>
    <d v="2011-08-12T04:37:03"/>
    <x v="10"/>
    <x v="6"/>
    <b v="0"/>
    <n v="0"/>
    <b v="0"/>
    <s v="music/jazz"/>
    <x v="4"/>
  </r>
  <r>
    <n v="908"/>
    <s v="Help Tony Copeland and get free cd's and mp3's"/>
    <s v="This project is designed to help protect the environment by using Eco-friendly product packaging."/>
    <x v="30"/>
    <n v="2.5"/>
    <x v="4"/>
    <n v="0"/>
    <x v="2"/>
    <s v="US"/>
    <s v="USD"/>
    <n v="1280206740"/>
    <d v="2010-07-27T04:59:00"/>
    <n v="1276283655"/>
    <d v="2010-06-11T19:14:15"/>
    <x v="0"/>
    <x v="7"/>
    <b v="0"/>
    <n v="0"/>
    <b v="0"/>
    <s v="music/jazz"/>
    <x v="4"/>
  </r>
  <r>
    <n v="909"/>
    <s v="Philly Jazz Fest - &quot;Remembering Grover&quot;"/>
    <s v="Woody Woodland and Carol Stone, are back on the scene presenting Philly Jazz Fest â€œRemembering Groverâ€ September 22, 2012."/>
    <x v="194"/>
    <n v="16"/>
    <x v="6"/>
    <n v="520"/>
    <x v="2"/>
    <s v="US"/>
    <s v="USD"/>
    <n v="1343016000"/>
    <d v="2012-07-23T04:00:00"/>
    <n v="1340296440"/>
    <d v="2012-06-21T16:34:00"/>
    <x v="0"/>
    <x v="5"/>
    <b v="0"/>
    <n v="8"/>
    <b v="0"/>
    <s v="music/jazz"/>
    <x v="4"/>
  </r>
  <r>
    <n v="910"/>
    <s v="Hattie Bee's Second Album"/>
    <s v="After the success of my first album &quot;A Very Hattie Christmas&quot; I'm coming back with my second album &quot;The Way We Used To Bee&quot;."/>
    <x v="131"/>
    <n v="0.55000000000000004"/>
    <x v="2"/>
    <n v="123"/>
    <x v="2"/>
    <s v="GB"/>
    <s v="GBP"/>
    <n v="1488546319"/>
    <d v="2017-03-03T13:05:19"/>
    <n v="1483362319"/>
    <d v="2017-01-02T13:05:19"/>
    <x v="1"/>
    <x v="1"/>
    <b v="0"/>
    <n v="5"/>
    <b v="0"/>
    <s v="music/jazz"/>
    <x v="4"/>
  </r>
  <r>
    <n v="911"/>
    <s v="Hot Jazz and Latin Luxury in Lima"/>
    <s v="Promoting an &quot;over the top&quot; all inclusive jazz experience featuring top notch performers in a luxurious Latin setting in Lima, Peru."/>
    <x v="57"/>
    <n v="100"/>
    <x v="10"/>
    <n v="0"/>
    <x v="2"/>
    <s v="US"/>
    <s v="USD"/>
    <n v="1390522045"/>
    <d v="2014-01-24T00:07:25"/>
    <n v="1388707645"/>
    <d v="2014-01-03T00:07:25"/>
    <x v="1"/>
    <x v="3"/>
    <b v="0"/>
    <n v="0"/>
    <b v="0"/>
    <s v="music/jazz"/>
    <x v="4"/>
  </r>
  <r>
    <n v="912"/>
    <s v="Triad a new album by James Murrell"/>
    <s v="My new album will be called Triad, an album of original music performed by me &amp; guest musical artists."/>
    <x v="8"/>
    <n v="3.5"/>
    <x v="4"/>
    <n v="30"/>
    <x v="2"/>
    <s v="US"/>
    <s v="USD"/>
    <n v="1355197047"/>
    <d v="2012-12-11T03:37:27"/>
    <n v="1350009447"/>
    <d v="2012-10-12T02:37:27"/>
    <x v="9"/>
    <x v="5"/>
    <b v="0"/>
    <n v="2"/>
    <b v="0"/>
    <s v="music/jazz"/>
    <x v="4"/>
  </r>
  <r>
    <n v="913"/>
    <s v="100% Faith Jazz Gospel CD Recording Project 2012"/>
    <s v="Faith Monah is an unique Gospel-Jazz singer who scats and swings the Word of God. She is ready to record her FIRST jazzy Gospel album."/>
    <x v="11"/>
    <n v="30"/>
    <x v="5"/>
    <n v="1982"/>
    <x v="2"/>
    <s v="US"/>
    <s v="USD"/>
    <n v="1336188019"/>
    <d v="2012-05-05T03:20:19"/>
    <n v="1333596019"/>
    <d v="2012-04-05T03:20:19"/>
    <x v="6"/>
    <x v="5"/>
    <b v="0"/>
    <n v="24"/>
    <b v="0"/>
    <s v="music/jazz"/>
    <x v="4"/>
  </r>
  <r>
    <n v="914"/>
    <s v="Soul Of Man Video Project"/>
    <s v="This project is for the making of a music video. All funds will go towards production costs for this event only."/>
    <x v="15"/>
    <n v="1.5"/>
    <x v="4"/>
    <n v="0"/>
    <x v="2"/>
    <s v="US"/>
    <s v="USD"/>
    <n v="1345918747"/>
    <d v="2012-08-25T18:19:07"/>
    <n v="1343326747"/>
    <d v="2012-07-26T18:19:07"/>
    <x v="3"/>
    <x v="5"/>
    <b v="0"/>
    <n v="0"/>
    <b v="0"/>
    <s v="music/jazz"/>
    <x v="4"/>
  </r>
  <r>
    <n v="915"/>
    <s v="Russ Spiegel's Uncommon Knowledge: The Deep Brooklyn Suite"/>
    <s v="â€œThe Deep Brooklyn Suiteâ€ is a series of musical impressions about living and surviving in Brooklyn."/>
    <x v="115"/>
    <n v="6.5"/>
    <x v="0"/>
    <n v="375"/>
    <x v="2"/>
    <s v="US"/>
    <s v="USD"/>
    <n v="1330577940"/>
    <d v="2012-03-01T04:59:00"/>
    <n v="1327853914"/>
    <d v="2012-01-29T16:18:34"/>
    <x v="1"/>
    <x v="5"/>
    <b v="0"/>
    <n v="9"/>
    <b v="0"/>
    <s v="music/jazz"/>
    <x v="4"/>
  </r>
  <r>
    <n v="916"/>
    <s v="JMood Records &quot;New&quot; Roberto Magris Sextet New Recording Project 2010 "/>
    <s v="Our next audio recording projects are scheduled for November 1 to 3, 2010 here in Kansas City, Missouri! "/>
    <x v="126"/>
    <n v="3.3"/>
    <x v="4"/>
    <n v="0"/>
    <x v="2"/>
    <s v="US"/>
    <s v="USD"/>
    <n v="1287723600"/>
    <d v="2010-10-22T05:00:00"/>
    <n v="1284409734"/>
    <d v="2010-09-13T20:28:54"/>
    <x v="8"/>
    <x v="7"/>
    <b v="0"/>
    <n v="0"/>
    <b v="0"/>
    <s v="music/jazz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5"/>
    <x v="0"/>
    <n v="30"/>
    <x v="2"/>
    <s v="US"/>
    <s v="USD"/>
    <n v="1405305000"/>
    <d v="2014-07-14T02:30:00"/>
    <n v="1402612730"/>
    <d v="2014-06-12T22:38:50"/>
    <x v="0"/>
    <x v="3"/>
    <b v="0"/>
    <n v="1"/>
    <b v="0"/>
    <s v="music/jazz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3.9"/>
    <x v="4"/>
    <n v="196"/>
    <x v="2"/>
    <s v="GB"/>
    <s v="GBP"/>
    <n v="1417474761"/>
    <d v="2014-12-01T22:59:21"/>
    <n v="1414879161"/>
    <d v="2014-11-01T21:59:21"/>
    <x v="4"/>
    <x v="3"/>
    <b v="0"/>
    <n v="10"/>
    <b v="0"/>
    <s v="music/jazz"/>
    <x v="4"/>
  </r>
  <r>
    <n v="919"/>
    <s v="Jazz CD:  Out of The Blue"/>
    <s v="Cool jazz with a New Orleans flavor."/>
    <x v="22"/>
    <n v="20"/>
    <x v="8"/>
    <n v="100"/>
    <x v="2"/>
    <s v="US"/>
    <s v="USD"/>
    <n v="1355930645"/>
    <d v="2012-12-19T15:24:05"/>
    <n v="1352906645"/>
    <d v="2012-11-14T15:24:05"/>
    <x v="4"/>
    <x v="5"/>
    <b v="0"/>
    <n v="1"/>
    <b v="0"/>
    <s v="music/jazz"/>
    <x v="4"/>
  </r>
  <r>
    <n v="920"/>
    <s v="MIAMI JAZZ PROJECT: TEST OF TIME RECORDING"/>
    <s v="Miami club band records powerhouse fusion album. You don't have to be a musician to understand the sound of jazz."/>
    <x v="62"/>
    <n v="5.5"/>
    <x v="0"/>
    <n v="0"/>
    <x v="2"/>
    <s v="US"/>
    <s v="USD"/>
    <n v="1384448822"/>
    <d v="2013-11-14T17:07:02"/>
    <n v="1381853222"/>
    <d v="2013-10-15T16:07:02"/>
    <x v="9"/>
    <x v="4"/>
    <b v="0"/>
    <n v="0"/>
    <b v="0"/>
    <s v="music/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15"/>
    <x v="6"/>
    <n v="4635"/>
    <x v="2"/>
    <s v="US"/>
    <s v="USD"/>
    <n v="1323666376"/>
    <d v="2011-12-12T05:06:16"/>
    <n v="1320033976"/>
    <d v="2011-10-31T04:06:16"/>
    <x v="9"/>
    <x v="6"/>
    <b v="0"/>
    <n v="20"/>
    <b v="0"/>
    <s v="music/jazz"/>
    <x v="4"/>
  </r>
  <r>
    <n v="922"/>
    <s v="THE JOEY MORANT PROJECT:   JAZZIFIED R'nB"/>
    <s v="Our goal is to help educate the world about jazz and its components; how it relates to love, romance, and success."/>
    <x v="100"/>
    <n v="27"/>
    <x v="9"/>
    <n v="5680"/>
    <x v="2"/>
    <s v="US"/>
    <s v="USD"/>
    <n v="1412167393"/>
    <d v="2014-10-01T12:43:13"/>
    <n v="1409143393"/>
    <d v="2014-08-27T12:43:13"/>
    <x v="10"/>
    <x v="3"/>
    <b v="0"/>
    <n v="30"/>
    <b v="0"/>
    <s v="music/jazz"/>
    <x v="4"/>
  </r>
  <r>
    <n v="923"/>
    <s v="First Solo Album - Siempre Filiberto"/>
    <s v="My first solo Album, &quot;Siempre Filiberto&quot;.  Inspired by and dedicated to a great man in my life who I recently lost to a tragic accident"/>
    <x v="36"/>
    <n v="15"/>
    <x v="6"/>
    <n v="330"/>
    <x v="2"/>
    <s v="US"/>
    <s v="USD"/>
    <n v="1416614523"/>
    <d v="2014-11-22T00:02:03"/>
    <n v="1414018923"/>
    <d v="2014-10-22T23:02:03"/>
    <x v="9"/>
    <x v="3"/>
    <b v="0"/>
    <n v="6"/>
    <b v="0"/>
    <s v="music/jazz"/>
    <x v="4"/>
  </r>
  <r>
    <n v="924"/>
    <s v="Africa Brass Master Class for youth"/>
    <s v="Cultural and jazz instructional classes for youth at Preservation Hall. Preserving traditional New Orleans jazz and it's African roots."/>
    <x v="9"/>
    <n v="3"/>
    <x v="4"/>
    <n v="327"/>
    <x v="2"/>
    <s v="US"/>
    <s v="USD"/>
    <n v="1360795069"/>
    <d v="2013-02-13T22:37:49"/>
    <n v="1358203069"/>
    <d v="2013-01-14T22:37:49"/>
    <x v="1"/>
    <x v="4"/>
    <b v="0"/>
    <n v="15"/>
    <b v="0"/>
    <s v="music/jazz"/>
    <x v="4"/>
  </r>
  <r>
    <n v="925"/>
    <s v="&quot;Never Let Me Go&quot; CD Recording Project"/>
    <s v="This project is a mix of original &amp; standard song selections.  This phase covers recording and package design expenses."/>
    <x v="12"/>
    <n v="6"/>
    <x v="0"/>
    <n v="160"/>
    <x v="2"/>
    <s v="US"/>
    <s v="USD"/>
    <n v="1385590111"/>
    <d v="2013-11-27T22:08:31"/>
    <n v="1382994511"/>
    <d v="2013-10-28T21:08:31"/>
    <x v="9"/>
    <x v="4"/>
    <b v="0"/>
    <n v="5"/>
    <b v="0"/>
    <s v="music/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7"/>
    <x v="0"/>
    <n v="0"/>
    <x v="2"/>
    <s v="US"/>
    <s v="USD"/>
    <n v="1278628800"/>
    <d v="2010-07-08T22:40:00"/>
    <n v="1276043330"/>
    <d v="2010-06-09T00:28:50"/>
    <x v="0"/>
    <x v="7"/>
    <b v="0"/>
    <n v="0"/>
    <b v="0"/>
    <s v="music/jazz"/>
    <x v="4"/>
  </r>
  <r>
    <n v="927"/>
    <s v="JETRO DA SILVA FUNK PROJECT"/>
    <s v="Studio CD/DVD Solo project of Pianist &amp; Keyboardist Jetro da Silva"/>
    <x v="22"/>
    <n v="20"/>
    <x v="8"/>
    <n v="0"/>
    <x v="2"/>
    <s v="US"/>
    <s v="USD"/>
    <n v="1337024695"/>
    <d v="2012-05-14T19:44:55"/>
    <n v="1334432695"/>
    <d v="2012-04-14T19:44:55"/>
    <x v="6"/>
    <x v="5"/>
    <b v="0"/>
    <n v="0"/>
    <b v="0"/>
    <s v="music/jazz"/>
    <x v="4"/>
  </r>
  <r>
    <n v="928"/>
    <s v="In a Jazzy Motown"/>
    <s v="A real Motown Backup singer on 22 gold and platinum albums headlines her own Jazz CD of Motown songs."/>
    <x v="107"/>
    <n v="14.5"/>
    <x v="1"/>
    <n v="1575"/>
    <x v="2"/>
    <s v="US"/>
    <s v="USD"/>
    <n v="1353196800"/>
    <d v="2012-11-18T00:00:00"/>
    <n v="1348864913"/>
    <d v="2012-09-28T20:41:53"/>
    <x v="8"/>
    <x v="5"/>
    <b v="0"/>
    <n v="28"/>
    <b v="0"/>
    <s v="music/jazz"/>
    <x v="4"/>
  </r>
  <r>
    <n v="929"/>
    <s v="EXPERIMENTAL JAZZ STUDIO RECORDING"/>
    <s v="I am searching for monetary funding to go into a good recording studio and record experimental intuitive improv jazz."/>
    <x v="2"/>
    <n v="0.5"/>
    <x v="2"/>
    <n v="0"/>
    <x v="2"/>
    <s v="US"/>
    <s v="USD"/>
    <n v="1333946569"/>
    <d v="2012-04-09T04:42:49"/>
    <n v="1331358169"/>
    <d v="2012-03-10T05:42:49"/>
    <x v="7"/>
    <x v="5"/>
    <b v="0"/>
    <n v="0"/>
    <b v="0"/>
    <s v="music/jazz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0.9"/>
    <x v="2"/>
    <n v="345"/>
    <x v="2"/>
    <s v="US"/>
    <s v="USD"/>
    <n v="1277501520"/>
    <d v="2010-06-25T21:32:00"/>
    <n v="1273874306"/>
    <d v="2010-05-14T21:58:26"/>
    <x v="5"/>
    <x v="7"/>
    <b v="0"/>
    <n v="5"/>
    <b v="0"/>
    <s v="music/jazz"/>
    <x v="4"/>
  </r>
  <r>
    <n v="931"/>
    <s v="First jazz album for Multidirectional, Now printing time!"/>
    <s v="A contemporary jazz project crossing music lines, from jazz to rock walking through some free elements and full of melody!"/>
    <x v="13"/>
    <n v="2"/>
    <x v="4"/>
    <n v="131"/>
    <x v="2"/>
    <s v="GB"/>
    <s v="GBP"/>
    <n v="1395007200"/>
    <d v="2014-03-16T22:00:00"/>
    <n v="1392021502"/>
    <d v="2014-02-10T08:38:22"/>
    <x v="2"/>
    <x v="3"/>
    <b v="0"/>
    <n v="7"/>
    <b v="0"/>
    <s v="music/jazz"/>
    <x v="4"/>
  </r>
  <r>
    <n v="932"/>
    <s v="Mandy Harvey Christmas Album"/>
    <s v="Help me to create my 3rd album, a Christmas CD with 16 Holiday/Original favorites!"/>
    <x v="196"/>
    <n v="9.5"/>
    <x v="0"/>
    <n v="1381"/>
    <x v="2"/>
    <s v="US"/>
    <s v="USD"/>
    <n v="1363990545"/>
    <d v="2013-03-22T22:15:45"/>
    <n v="1360106145"/>
    <d v="2013-02-05T23:15:45"/>
    <x v="2"/>
    <x v="4"/>
    <b v="0"/>
    <n v="30"/>
    <b v="0"/>
    <s v="music/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2"/>
    <x v="4"/>
    <n v="120"/>
    <x v="2"/>
    <s v="US"/>
    <s v="USD"/>
    <n v="1399867409"/>
    <d v="2014-05-12T04:03:29"/>
    <n v="1394683409"/>
    <d v="2014-03-13T04:03:29"/>
    <x v="7"/>
    <x v="3"/>
    <b v="0"/>
    <n v="2"/>
    <b v="0"/>
    <s v="music/jazz"/>
    <x v="4"/>
  </r>
  <r>
    <n v="934"/>
    <s v="Kyle Krysa debut EP Ground Effect"/>
    <s v="Ground Effect is my first solo EP project intended to help promote Fusion and creative music music in Saskatchewan and Canada."/>
    <x v="10"/>
    <n v="5"/>
    <x v="0"/>
    <n v="1520"/>
    <x v="2"/>
    <s v="CA"/>
    <s v="CAD"/>
    <n v="1399183200"/>
    <d v="2014-05-04T06:00:00"/>
    <n v="1396633284"/>
    <d v="2014-04-04T17:41:24"/>
    <x v="6"/>
    <x v="3"/>
    <b v="0"/>
    <n v="30"/>
    <b v="0"/>
    <s v="music/jazz"/>
    <x v="4"/>
  </r>
  <r>
    <n v="935"/>
    <s v="The Art of You Too"/>
    <s v="This vocal music and spoken word project uses the  gift of life,love,hope &amp; peace to enable people to see themselves as a masterpiece!"/>
    <x v="8"/>
    <n v="3.5"/>
    <x v="4"/>
    <n v="50"/>
    <x v="2"/>
    <s v="US"/>
    <s v="USD"/>
    <n v="1454054429"/>
    <d v="2016-01-29T08:00:29"/>
    <n v="1451462429"/>
    <d v="2015-12-30T08:00:29"/>
    <x v="11"/>
    <x v="0"/>
    <b v="0"/>
    <n v="2"/>
    <b v="0"/>
    <s v="music/jazz"/>
    <x v="4"/>
  </r>
  <r>
    <n v="936"/>
    <s v="Jazz Singer, Marti Mendenhall Live Concert Recording"/>
    <s v="A CD of a live Jazz concert featuring Marti Mendenhall, George Mitchell, Scott Steed and Todd Strait."/>
    <x v="123"/>
    <n v="1.4"/>
    <x v="4"/>
    <n v="0"/>
    <x v="2"/>
    <s v="US"/>
    <s v="USD"/>
    <n v="1326916800"/>
    <d v="2012-01-18T20:00:00"/>
    <n v="1323131689"/>
    <d v="2011-12-06T00:34:49"/>
    <x v="11"/>
    <x v="6"/>
    <b v="0"/>
    <n v="0"/>
    <b v="0"/>
    <s v="music/jazz"/>
    <x v="4"/>
  </r>
  <r>
    <n v="937"/>
    <s v="&quot;Antoine Roney Trio&quot; at Cuba's Havana Jazz Festival 2013"/>
    <s v="We've been invited to perform at Jazz Festival 2013. We must request funding to successfully manage this special invitation"/>
    <x v="8"/>
    <n v="3.5"/>
    <x v="4"/>
    <n v="40"/>
    <x v="2"/>
    <s v="US"/>
    <s v="USD"/>
    <n v="1383509357"/>
    <d v="2013-11-03T20:09:17"/>
    <n v="1380913757"/>
    <d v="2013-10-04T19:09:17"/>
    <x v="9"/>
    <x v="4"/>
    <b v="0"/>
    <n v="2"/>
    <b v="0"/>
    <s v="music/jazz"/>
    <x v="4"/>
  </r>
  <r>
    <n v="938"/>
    <s v="Celebrating American Jazz &amp; Soul Music"/>
    <s v="Creating new avenues of exposure for young Jazz &amp; Soul artists_x000a_to express their Art of Music."/>
    <x v="39"/>
    <n v="7"/>
    <x v="0"/>
    <n v="25"/>
    <x v="2"/>
    <s v="US"/>
    <s v="USD"/>
    <n v="1346585448"/>
    <d v="2012-09-02T11:30:48"/>
    <n v="1343993448"/>
    <d v="2012-08-03T11:30:48"/>
    <x v="10"/>
    <x v="5"/>
    <b v="0"/>
    <n v="1"/>
    <b v="0"/>
    <s v="music/jazz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2.75"/>
    <x v="4"/>
    <n v="40"/>
    <x v="2"/>
    <s v="US"/>
    <s v="USD"/>
    <n v="1372622280"/>
    <d v="2013-06-30T19:58:00"/>
    <n v="1369246738"/>
    <d v="2013-05-22T18:18:58"/>
    <x v="5"/>
    <x v="4"/>
    <b v="0"/>
    <n v="2"/>
    <b v="0"/>
    <s v="music/jazz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9"/>
    <x v="0"/>
    <n v="1544"/>
    <x v="2"/>
    <s v="US"/>
    <s v="USD"/>
    <n v="1439251926"/>
    <d v="2015-08-11T00:12:06"/>
    <n v="1435363926"/>
    <d v="2015-06-27T00:12:06"/>
    <x v="0"/>
    <x v="0"/>
    <b v="0"/>
    <n v="14"/>
    <b v="0"/>
    <s v="technology/wearables"/>
    <x v="2"/>
  </r>
  <r>
    <n v="941"/>
    <s v="Snoremedy - The answer to a more restful night's sleep"/>
    <s v="Snoring shouldn't ruin your or your partner's sleep and you don't need expensive, uncomfortable or ugly devices to help the problem"/>
    <x v="63"/>
    <n v="50"/>
    <x v="10"/>
    <n v="1161"/>
    <x v="2"/>
    <s v="US"/>
    <s v="USD"/>
    <n v="1486693145"/>
    <d v="2017-02-10T02:19:05"/>
    <n v="1484101145"/>
    <d v="2017-01-11T02:19:05"/>
    <x v="1"/>
    <x v="1"/>
    <b v="0"/>
    <n v="31"/>
    <b v="0"/>
    <s v="technology/wearables"/>
    <x v="2"/>
  </r>
  <r>
    <n v="942"/>
    <s v="Head Mounted Display Adapter for the dscvr VR Viewer"/>
    <s v="A Hands Free head mounted display adapter that supports the I AM Cardboard dscvr VR viewer for comfortable extended 3-D/VR viewing."/>
    <x v="51"/>
    <n v="7.5"/>
    <x v="0"/>
    <n v="668"/>
    <x v="2"/>
    <s v="US"/>
    <s v="USD"/>
    <n v="1455826460"/>
    <d v="2016-02-18T20:14:20"/>
    <n v="1452716060"/>
    <d v="2016-01-13T20:14:20"/>
    <x v="1"/>
    <x v="2"/>
    <b v="0"/>
    <n v="16"/>
    <b v="0"/>
    <s v="technology/wearables"/>
    <x v="2"/>
  </r>
  <r>
    <n v="943"/>
    <s v="SleepMode"/>
    <s v="A mask for home or travel that will give you the best, undisturbed sleep of your life."/>
    <x v="9"/>
    <n v="3"/>
    <x v="4"/>
    <n v="289"/>
    <x v="2"/>
    <s v="US"/>
    <s v="USD"/>
    <n v="1480438905"/>
    <d v="2016-11-29T17:01:45"/>
    <n v="1477843305"/>
    <d v="2016-10-30T16:01:45"/>
    <x v="9"/>
    <x v="2"/>
    <b v="0"/>
    <n v="12"/>
    <b v="0"/>
    <s v="technology/wearables"/>
    <x v="2"/>
  </r>
  <r>
    <n v="944"/>
    <s v="RoamingTails, The Connected Pet Tag"/>
    <s v="Find your pet when it's missing, digitally store pet-related information, and locate pet friend establishments and services."/>
    <x v="63"/>
    <n v="50"/>
    <x v="10"/>
    <n v="6663"/>
    <x v="2"/>
    <s v="US"/>
    <s v="USD"/>
    <n v="1460988000"/>
    <d v="2016-04-18T14:00:00"/>
    <n v="1458050450"/>
    <d v="2016-03-15T14:00:50"/>
    <x v="7"/>
    <x v="2"/>
    <b v="0"/>
    <n v="96"/>
    <b v="0"/>
    <s v="technology/wearables"/>
    <x v="2"/>
  </r>
  <r>
    <n v="945"/>
    <s v="CT BAND"/>
    <s v="Make your watch Smart ! CT Band is an ultra-thin, high-tech smart watch-strap awarded twice at CES 2017 las vegas"/>
    <x v="57"/>
    <n v="100"/>
    <x v="10"/>
    <n v="2484"/>
    <x v="2"/>
    <s v="FR"/>
    <s v="EUR"/>
    <n v="1487462340"/>
    <d v="2017-02-18T23:59:00"/>
    <n v="1482958626"/>
    <d v="2016-12-28T20:57:06"/>
    <x v="11"/>
    <x v="2"/>
    <b v="0"/>
    <n v="16"/>
    <b v="0"/>
    <s v="technology/wearables"/>
    <x v="2"/>
  </r>
  <r>
    <n v="946"/>
    <s v="OmniTrade Apron"/>
    <s v="Soft edged-Hard working. The perfect wearable organization for the home and professional shop."/>
    <x v="36"/>
    <n v="15"/>
    <x v="6"/>
    <n v="286"/>
    <x v="2"/>
    <s v="US"/>
    <s v="USD"/>
    <n v="1473444048"/>
    <d v="2016-09-09T18:00:48"/>
    <n v="1470852048"/>
    <d v="2016-08-10T18:00:48"/>
    <x v="10"/>
    <x v="2"/>
    <b v="0"/>
    <n v="5"/>
    <b v="0"/>
    <s v="technology/wearables"/>
    <x v="2"/>
  </r>
  <r>
    <n v="947"/>
    <s v="PAKPOWER, The CCP Pack"/>
    <s v="The CCP Pack is a bag that charges your smartphones and tablets on the go! Also holds small important items. &quot;Never Without Power&quot;."/>
    <x v="16"/>
    <n v="0.85"/>
    <x v="2"/>
    <n v="0"/>
    <x v="2"/>
    <s v="US"/>
    <s v="USD"/>
    <n v="1467312306"/>
    <d v="2016-06-30T18:45:06"/>
    <n v="1462128306"/>
    <d v="2016-05-01T18:45:06"/>
    <x v="5"/>
    <x v="2"/>
    <b v="0"/>
    <n v="0"/>
    <b v="0"/>
    <s v="technology/wearables"/>
    <x v="2"/>
  </r>
  <r>
    <n v="948"/>
    <s v="Led Shirt - WiFi Controlled"/>
    <s v="T-Shirt with Led panel controlled by Android app over WiFi. _x000a_Multiple shirts, games, text, video effects support,"/>
    <x v="23"/>
    <n v="4"/>
    <x v="4"/>
    <n v="480"/>
    <x v="2"/>
    <s v="NL"/>
    <s v="EUR"/>
    <n v="1457812364"/>
    <d v="2016-03-12T19:52:44"/>
    <n v="1455220364"/>
    <d v="2016-02-11T19:52:44"/>
    <x v="2"/>
    <x v="2"/>
    <b v="0"/>
    <n v="8"/>
    <b v="0"/>
    <s v="technology/wearables"/>
    <x v="2"/>
  </r>
  <r>
    <n v="949"/>
    <s v="INBED"/>
    <s v="Der INBED ist ein innovatives Multisensor-Wearable fÃ¼r die SturzprÃ¤vention motorisch eingeschrÃ¤nkter Personen."/>
    <x v="22"/>
    <n v="20"/>
    <x v="8"/>
    <n v="273"/>
    <x v="2"/>
    <s v="DE"/>
    <s v="EUR"/>
    <n v="1456016576"/>
    <d v="2016-02-21T01:02:56"/>
    <n v="1450832576"/>
    <d v="2015-12-23T01:02:56"/>
    <x v="11"/>
    <x v="0"/>
    <b v="0"/>
    <n v="7"/>
    <b v="0"/>
    <s v="technology/wearables"/>
    <x v="2"/>
  </r>
  <r>
    <n v="950"/>
    <s v="EZC Smartlight"/>
    <s v="Rider worn tail light brake light. Adheres to virtually any coat, jacket or vest. Stays on even when you get off."/>
    <x v="10"/>
    <n v="5"/>
    <x v="0"/>
    <n v="1402"/>
    <x v="2"/>
    <s v="CA"/>
    <s v="CAD"/>
    <n v="1453053661"/>
    <d v="2016-01-17T18:01:01"/>
    <n v="1450461661"/>
    <d v="2015-12-18T18:01:01"/>
    <x v="11"/>
    <x v="0"/>
    <b v="0"/>
    <n v="24"/>
    <b v="0"/>
    <s v="technology/wearables"/>
    <x v="2"/>
  </r>
  <r>
    <n v="951"/>
    <s v="Smart Harness"/>
    <s v="Revolutionizing the way we walk our dogs!"/>
    <x v="63"/>
    <n v="50"/>
    <x v="10"/>
    <n v="19195"/>
    <x v="2"/>
    <s v="US"/>
    <s v="USD"/>
    <n v="1465054872"/>
    <d v="2016-06-04T15:41:12"/>
    <n v="1461166872"/>
    <d v="2016-04-20T15:41:12"/>
    <x v="6"/>
    <x v="2"/>
    <b v="0"/>
    <n v="121"/>
    <b v="0"/>
    <s v="technology/wearables"/>
    <x v="2"/>
  </r>
  <r>
    <n v="952"/>
    <s v="Audionoggin - Join the Earvolution"/>
    <s v="Audionoggin: Wireless personal surround sound for the athlete in everyone."/>
    <x v="197"/>
    <n v="49"/>
    <x v="11"/>
    <n v="19572"/>
    <x v="2"/>
    <s v="US"/>
    <s v="USD"/>
    <n v="1479483812"/>
    <d v="2016-11-18T15:43:32"/>
    <n v="1476888212"/>
    <d v="2016-10-19T14:43:32"/>
    <x v="9"/>
    <x v="2"/>
    <b v="0"/>
    <n v="196"/>
    <b v="0"/>
    <s v="technology/wearables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5"/>
    <x v="6"/>
    <n v="126"/>
    <x v="2"/>
    <s v="US"/>
    <s v="USD"/>
    <n v="1422158199"/>
    <d v="2015-01-25T03:56:39"/>
    <n v="1419566199"/>
    <d v="2014-12-26T03:56:39"/>
    <x v="11"/>
    <x v="3"/>
    <b v="0"/>
    <n v="5"/>
    <b v="0"/>
    <s v="technology/wearables"/>
    <x v="2"/>
  </r>
  <r>
    <n v="954"/>
    <s v="A Wearable Twisting iPhone Case w/ Built in Selfie Extender"/>
    <s v="Turn your iPhone into wearable tech &amp; GoPro. Features: Selfie Stick, Tripod, &amp; Protective Top. Great for everyday carry."/>
    <x v="36"/>
    <n v="15"/>
    <x v="6"/>
    <n v="6511"/>
    <x v="2"/>
    <s v="US"/>
    <s v="USD"/>
    <n v="1440100839"/>
    <d v="2015-08-20T20:00:39"/>
    <n v="1436472039"/>
    <d v="2015-07-09T20:00:39"/>
    <x v="3"/>
    <x v="0"/>
    <b v="0"/>
    <n v="73"/>
    <b v="0"/>
    <s v="technology/wearables"/>
    <x v="2"/>
  </r>
  <r>
    <n v="955"/>
    <s v="PAXIEâ„¢: The most advanced GPS enabled child safety wearable"/>
    <s v="PAXIEâ„¢ is a GPS enabled safety wearable for kids that promotes discovery and play while offering parents peace of mind."/>
    <x v="82"/>
    <n v="300"/>
    <x v="10"/>
    <n v="16984"/>
    <x v="2"/>
    <s v="US"/>
    <s v="USD"/>
    <n v="1473750300"/>
    <d v="2016-09-13T07:05:00"/>
    <n v="1470294300"/>
    <d v="2016-08-04T07:05:00"/>
    <x v="10"/>
    <x v="2"/>
    <b v="0"/>
    <n v="93"/>
    <b v="0"/>
    <s v="technology/wearables"/>
    <x v="2"/>
  </r>
  <r>
    <n v="956"/>
    <s v="SemiYours"/>
    <s v="You can rent out your Car with Uber. _x000a_You can rent out your Home with Airbnb. _x000a_Now you can rent out your CLOSET with SemiYOURS!"/>
    <x v="63"/>
    <n v="50"/>
    <x v="10"/>
    <n v="861"/>
    <x v="2"/>
    <s v="US"/>
    <s v="USD"/>
    <n v="1430081759"/>
    <d v="2015-04-26T20:55:59"/>
    <n v="1424901359"/>
    <d v="2015-02-25T21:55:59"/>
    <x v="2"/>
    <x v="0"/>
    <b v="0"/>
    <n v="17"/>
    <b v="0"/>
    <s v="technology/wearables"/>
    <x v="2"/>
  </r>
  <r>
    <n v="957"/>
    <s v="DUALBAND, the Leather NFC Smart Watch Band"/>
    <s v="A Leather Smart watch Band, that NEVER needs to be charged for only $37!"/>
    <x v="14"/>
    <n v="12"/>
    <x v="1"/>
    <n v="233"/>
    <x v="2"/>
    <s v="US"/>
    <s v="USD"/>
    <n v="1479392133"/>
    <d v="2016-11-17T14:15:33"/>
    <n v="1476710133"/>
    <d v="2016-10-17T13:15:33"/>
    <x v="9"/>
    <x v="2"/>
    <b v="0"/>
    <n v="7"/>
    <b v="0"/>
    <s v="technology/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7.7770000000000001"/>
    <x v="0"/>
    <n v="881"/>
    <x v="2"/>
    <s v="US"/>
    <s v="USD"/>
    <n v="1428641940"/>
    <d v="2015-04-10T04:59:00"/>
    <n v="1426792563"/>
    <d v="2015-03-19T19:16:03"/>
    <x v="7"/>
    <x v="0"/>
    <b v="0"/>
    <n v="17"/>
    <b v="0"/>
    <s v="technology/wearables"/>
    <x v="2"/>
  </r>
  <r>
    <n v="959"/>
    <s v="The Pi Watch - A Programmable, Open Source Smartwatch!"/>
    <s v="The Pi (Arduino-Compatible) is a new kind of wearable. It's a diy smartwatch with a round display, touch ring, and a powerful CPU!"/>
    <x v="63"/>
    <n v="50"/>
    <x v="10"/>
    <n v="19430"/>
    <x v="2"/>
    <s v="US"/>
    <s v="USD"/>
    <n v="1421640665"/>
    <d v="2015-01-19T04:11:05"/>
    <n v="1419048665"/>
    <d v="2014-12-20T04:11:05"/>
    <x v="11"/>
    <x v="3"/>
    <b v="0"/>
    <n v="171"/>
    <b v="0"/>
    <s v="technology/wearables"/>
    <x v="2"/>
  </r>
  <r>
    <n v="960"/>
    <s v="Kai - Turn any pair of Glasses into Smart Glasses!"/>
    <s v="Kai sits right behind your ear and lets you access a smart voice interface 24/7. Call, text, search, and even call an Uber."/>
    <x v="199"/>
    <n v="55.65"/>
    <x v="10"/>
    <n v="25655"/>
    <x v="2"/>
    <s v="US"/>
    <s v="USD"/>
    <n v="1489500155"/>
    <d v="2017-03-14T14:02:35"/>
    <n v="1485874955"/>
    <d v="2017-01-31T15:02:35"/>
    <x v="1"/>
    <x v="1"/>
    <b v="0"/>
    <n v="188"/>
    <b v="0"/>
    <s v="technology/wearables"/>
    <x v="2"/>
  </r>
  <r>
    <n v="961"/>
    <s v="The first personal trainer and diet coach for your dog!"/>
    <s v="Active, happy &amp; healthy together! _x000a_Thatâ€™s our mission for all dogs and their parents."/>
    <x v="75"/>
    <n v="95"/>
    <x v="10"/>
    <n v="40079"/>
    <x v="2"/>
    <s v="US"/>
    <s v="USD"/>
    <n v="1487617200"/>
    <d v="2017-02-20T19:00:00"/>
    <n v="1483634335"/>
    <d v="2017-01-05T16:38:55"/>
    <x v="1"/>
    <x v="1"/>
    <b v="0"/>
    <n v="110"/>
    <b v="0"/>
    <s v="technology/wearables"/>
    <x v="2"/>
  </r>
  <r>
    <n v="962"/>
    <s v="i-Davit: Hands Free System for iPad/Tablets/Devices"/>
    <s v="Introducing the iDavit, a revolutionary crane-like system thatâ€™ll allow you to work anywhere. Hands free to be totally hands on."/>
    <x v="30"/>
    <n v="2.5"/>
    <x v="4"/>
    <n v="712"/>
    <x v="2"/>
    <s v="US"/>
    <s v="USD"/>
    <n v="1455210353"/>
    <d v="2016-02-11T17:05:53"/>
    <n v="1451927153"/>
    <d v="2016-01-04T17:05:53"/>
    <x v="1"/>
    <x v="2"/>
    <b v="0"/>
    <n v="37"/>
    <b v="0"/>
    <s v="technology/wearables"/>
    <x v="2"/>
  </r>
  <r>
    <n v="963"/>
    <s v="The Ultimate Learning Center"/>
    <s v="WE are molding an educated, motivated, non violent GENERATION!"/>
    <x v="19"/>
    <n v="35"/>
    <x v="7"/>
    <n v="377"/>
    <x v="2"/>
    <s v="US"/>
    <s v="USD"/>
    <n v="1476717319"/>
    <d v="2016-10-17T15:15:19"/>
    <n v="1473693319"/>
    <d v="2016-09-12T15:15:19"/>
    <x v="8"/>
    <x v="2"/>
    <b v="0"/>
    <n v="9"/>
    <b v="0"/>
    <s v="technology/wearables"/>
    <x v="2"/>
  </r>
  <r>
    <n v="964"/>
    <s v="GoMote: a remote control for your smartphone"/>
    <s v="Tired of fumbling around for the audio controls on your phone?  Easily control your music with the GoMote and a click of your thumb."/>
    <x v="74"/>
    <n v="110"/>
    <x v="10"/>
    <n v="879"/>
    <x v="2"/>
    <s v="CA"/>
    <s v="CAD"/>
    <n v="1441119919"/>
    <d v="2015-09-01T15:05:19"/>
    <n v="1437663919"/>
    <d v="2015-07-23T15:05:19"/>
    <x v="3"/>
    <x v="0"/>
    <b v="0"/>
    <n v="29"/>
    <b v="0"/>
    <s v="technology/wearables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5"/>
    <x v="9"/>
    <n v="298"/>
    <x v="2"/>
    <s v="US"/>
    <s v="USD"/>
    <n v="1477454340"/>
    <d v="2016-10-26T03:59:00"/>
    <n v="1474676646"/>
    <d v="2016-09-24T00:24:06"/>
    <x v="8"/>
    <x v="2"/>
    <b v="0"/>
    <n v="6"/>
    <b v="0"/>
    <s v="technology/wearables"/>
    <x v="2"/>
  </r>
  <r>
    <n v="966"/>
    <s v="ICE SHIRT; Running, Multi-Sport, Cycling, Athletic Wear"/>
    <s v="ICE SHIRT; running, multi-sport, cycling, &amp; athletic wear shirts that hold melting ice to cool you on hot days."/>
    <x v="14"/>
    <n v="12"/>
    <x v="1"/>
    <n v="1776"/>
    <x v="2"/>
    <s v="US"/>
    <s v="USD"/>
    <n v="1475766932"/>
    <d v="2016-10-06T15:15:32"/>
    <n v="1473174932"/>
    <d v="2016-09-06T15:15:32"/>
    <x v="8"/>
    <x v="2"/>
    <b v="0"/>
    <n v="30"/>
    <b v="0"/>
    <s v="technology/wearables"/>
    <x v="2"/>
  </r>
  <r>
    <n v="967"/>
    <s v="Better Beanie"/>
    <s v="Better Beanie is the new therapeutic wearable designed to assist you while keeping your hands free."/>
    <x v="22"/>
    <n v="20"/>
    <x v="8"/>
    <n v="3562"/>
    <x v="2"/>
    <s v="US"/>
    <s v="USD"/>
    <n v="1461301574"/>
    <d v="2016-04-22T05:06:14"/>
    <n v="1456121174"/>
    <d v="2016-02-22T06:06:14"/>
    <x v="2"/>
    <x v="2"/>
    <b v="0"/>
    <n v="81"/>
    <b v="0"/>
    <s v="technology/wearables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8"/>
    <x v="0"/>
    <n v="106"/>
    <x v="2"/>
    <s v="US"/>
    <s v="USD"/>
    <n v="1408134034"/>
    <d v="2014-08-15T20:20:34"/>
    <n v="1405542034"/>
    <d v="2014-07-16T20:20:34"/>
    <x v="3"/>
    <x v="3"/>
    <b v="0"/>
    <n v="4"/>
    <b v="0"/>
    <s v="technology/wearables"/>
    <x v="2"/>
  </r>
  <r>
    <n v="969"/>
    <s v="Make 100 | Geek &amp; Chic: Smart Safety Jewelry."/>
    <s v="Geek &amp; Chic Smart Jewelry Collection, Wearables Meet Style!"/>
    <x v="11"/>
    <n v="30"/>
    <x v="5"/>
    <n v="14000"/>
    <x v="2"/>
    <s v="MX"/>
    <s v="MXN"/>
    <n v="1486624607"/>
    <d v="2017-02-09T07:16:47"/>
    <n v="1483773407"/>
    <d v="2017-01-07T07:16:47"/>
    <x v="1"/>
    <x v="1"/>
    <b v="0"/>
    <n v="11"/>
    <b v="0"/>
    <s v="technology/wearables"/>
    <x v="2"/>
  </r>
  <r>
    <n v="970"/>
    <s v="The World's Smartest Modular WiFi + Bluetooth Wearable Ring"/>
    <s v="Stainless Steel Modular Ring with screw on bezels for WiFi + Bluetooth + NFC Wireless modules with open source IOS and Android Apps"/>
    <x v="10"/>
    <n v="5"/>
    <x v="0"/>
    <n v="2296"/>
    <x v="2"/>
    <s v="CA"/>
    <s v="CAD"/>
    <n v="1485147540"/>
    <d v="2017-01-23T04:59:00"/>
    <n v="1481951853"/>
    <d v="2016-12-17T05:17:33"/>
    <x v="11"/>
    <x v="2"/>
    <b v="0"/>
    <n v="14"/>
    <b v="0"/>
    <s v="technology/wearables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100"/>
    <x v="10"/>
    <n v="226"/>
    <x v="2"/>
    <s v="US"/>
    <s v="USD"/>
    <n v="1433178060"/>
    <d v="2015-06-01T17:01:00"/>
    <n v="1429290060"/>
    <d v="2015-04-17T17:01:00"/>
    <x v="6"/>
    <x v="0"/>
    <b v="0"/>
    <n v="5"/>
    <b v="0"/>
    <s v="technology/wearables"/>
    <x v="2"/>
  </r>
  <r>
    <n v="972"/>
    <s v="Android &amp; iPhone Magnetic Headphone and Earbud Cables!"/>
    <s v="Slackers Patent-Pending Magnetic Clip and Cable System, Amazing Sound, Durability and Value Can't Be Beat...AT ANY PRICE!!"/>
    <x v="22"/>
    <n v="20"/>
    <x v="8"/>
    <n v="6925"/>
    <x v="2"/>
    <s v="US"/>
    <s v="USD"/>
    <n v="1409813940"/>
    <d v="2014-09-04T06:59:00"/>
    <n v="1407271598"/>
    <d v="2014-08-05T20:46:38"/>
    <x v="10"/>
    <x v="3"/>
    <b v="0"/>
    <n v="45"/>
    <b v="0"/>
    <s v="technology/wearables"/>
    <x v="2"/>
  </r>
  <r>
    <n v="973"/>
    <s v="The Worlds First Fitness Shirt with Resistance the RS-1."/>
    <s v="The RS-1 is one of the most innovative workout tools to hit the market ever.  A must have for anyone that enjoys new ways to get fit."/>
    <x v="22"/>
    <n v="20"/>
    <x v="8"/>
    <n v="411"/>
    <x v="2"/>
    <s v="US"/>
    <s v="USD"/>
    <n v="1447032093"/>
    <d v="2015-11-09T01:21:33"/>
    <n v="1441844493"/>
    <d v="2015-09-10T00:21:33"/>
    <x v="8"/>
    <x v="0"/>
    <b v="0"/>
    <n v="8"/>
    <b v="0"/>
    <s v="technology/wearables"/>
    <x v="2"/>
  </r>
  <r>
    <n v="974"/>
    <s v="KneeJack"/>
    <s v="The device that allows those with artificial knees or arthritic knees to kneel down without putting pressure on their knees."/>
    <x v="63"/>
    <n v="50"/>
    <x v="10"/>
    <n v="280"/>
    <x v="2"/>
    <s v="US"/>
    <s v="USD"/>
    <n v="1458925156"/>
    <d v="2016-03-25T16:59:16"/>
    <n v="1456336756"/>
    <d v="2016-02-24T17:59:16"/>
    <x v="2"/>
    <x v="2"/>
    <b v="0"/>
    <n v="3"/>
    <b v="0"/>
    <s v="technology/wearables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100"/>
    <x v="10"/>
    <n v="2607"/>
    <x v="2"/>
    <s v="US"/>
    <s v="USD"/>
    <n v="1467132185"/>
    <d v="2016-06-28T16:43:05"/>
    <n v="1461948185"/>
    <d v="2016-04-29T16:43:05"/>
    <x v="6"/>
    <x v="2"/>
    <b v="0"/>
    <n v="24"/>
    <b v="0"/>
    <s v="technology/wearables"/>
    <x v="2"/>
  </r>
  <r>
    <n v="976"/>
    <s v="Cinnamon II The Ultimate Retro Smartwatch"/>
    <s v="The Cinnamon II is an AppleÂ® ][ compatible wrist watch. Featuring 32k of memory and a 1 Mhz cpu. It's the ultimate in geek fashion."/>
    <x v="60"/>
    <n v="150"/>
    <x v="10"/>
    <n v="2889"/>
    <x v="2"/>
    <s v="AU"/>
    <s v="AUD"/>
    <n v="1439515497"/>
    <d v="2015-08-14T01:24:57"/>
    <n v="1435627497"/>
    <d v="2015-06-30T01:24:57"/>
    <x v="0"/>
    <x v="0"/>
    <b v="0"/>
    <n v="18"/>
    <b v="0"/>
    <s v="technology/wearables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2.7"/>
    <x v="4"/>
    <n v="909"/>
    <x v="2"/>
    <s v="AT"/>
    <s v="EUR"/>
    <n v="1456094197"/>
    <d v="2016-02-21T22:36:37"/>
    <n v="1453502197"/>
    <d v="2016-01-22T22:36:37"/>
    <x v="1"/>
    <x v="2"/>
    <b v="0"/>
    <n v="12"/>
    <b v="0"/>
    <s v="technology/wearables"/>
    <x v="2"/>
  </r>
  <r>
    <n v="978"/>
    <s v="hidn tempo - a wearable stress coach"/>
    <s v="hidn tempo is an intelligent watch band that allows you to monitor your stress and manage it anywhere, anytime."/>
    <x v="201"/>
    <n v="172.88900000000001"/>
    <x v="10"/>
    <n v="97273"/>
    <x v="2"/>
    <s v="SE"/>
    <s v="SEK"/>
    <n v="1456385101"/>
    <d v="2016-02-25T07:25:01"/>
    <n v="1453793101"/>
    <d v="2016-01-26T07:25:01"/>
    <x v="1"/>
    <x v="2"/>
    <b v="0"/>
    <n v="123"/>
    <b v="0"/>
    <s v="technology/wearables"/>
    <x v="2"/>
  </r>
  <r>
    <n v="979"/>
    <s v="Trequant - First Wearable for Tremors"/>
    <s v="Trequant is specifically designed for people with tremors. It helps them to track and analyse their tremors for better understanding."/>
    <x v="19"/>
    <n v="35"/>
    <x v="7"/>
    <n v="28986.16"/>
    <x v="2"/>
    <s v="US"/>
    <s v="USD"/>
    <n v="1466449140"/>
    <d v="2016-06-20T18:59:00"/>
    <n v="1463392828"/>
    <d v="2016-05-16T10:00:28"/>
    <x v="5"/>
    <x v="2"/>
    <b v="0"/>
    <n v="96"/>
    <b v="0"/>
    <s v="technology/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0"/>
    <x v="1"/>
    <n v="1486"/>
    <x v="2"/>
    <s v="US"/>
    <s v="USD"/>
    <n v="1417387322"/>
    <d v="2014-11-30T22:42:02"/>
    <n v="1413495722"/>
    <d v="2014-10-16T21:42:02"/>
    <x v="9"/>
    <x v="3"/>
    <b v="0"/>
    <n v="31"/>
    <b v="0"/>
    <s v="technology/wearables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88.888000000000005"/>
    <x v="10"/>
    <n v="11"/>
    <x v="2"/>
    <s v="US"/>
    <s v="USD"/>
    <n v="1407624222"/>
    <d v="2014-08-09T22:43:42"/>
    <n v="1405032222"/>
    <d v="2014-07-10T22:43:42"/>
    <x v="3"/>
    <x v="3"/>
    <b v="0"/>
    <n v="4"/>
    <b v="0"/>
    <s v="technology/wearables"/>
    <x v="2"/>
  </r>
  <r>
    <n v="982"/>
    <s v="Smart 2-in-1 I-PHONE HANDLE/WALLETtm"/>
    <s v="revolutonary ultra-slim 2-in-1 Smart  2-in-1 I-PHONE handle/WALLETtm with 360 rotatiion"/>
    <x v="178"/>
    <n v="17.5"/>
    <x v="6"/>
    <n v="3"/>
    <x v="2"/>
    <s v="US"/>
    <s v="USD"/>
    <n v="1475431486"/>
    <d v="2016-10-02T18:04:46"/>
    <n v="1472839486"/>
    <d v="2016-09-02T18:04:46"/>
    <x v="8"/>
    <x v="2"/>
    <b v="0"/>
    <n v="3"/>
    <b v="0"/>
    <s v="technology/wearables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104.21899999999999"/>
    <x v="10"/>
    <n v="30751"/>
    <x v="2"/>
    <s v="ES"/>
    <s v="EUR"/>
    <n v="1471985640"/>
    <d v="2016-08-23T20:54:00"/>
    <n v="1469289685"/>
    <d v="2016-07-23T16:01:25"/>
    <x v="3"/>
    <x v="2"/>
    <b v="0"/>
    <n v="179"/>
    <b v="0"/>
    <s v="technology/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"/>
    <x v="1"/>
    <n v="106"/>
    <x v="2"/>
    <s v="US"/>
    <s v="USD"/>
    <n v="1427507208"/>
    <d v="2015-03-28T01:46:48"/>
    <n v="1424918808"/>
    <d v="2015-02-26T02:46:48"/>
    <x v="2"/>
    <x v="0"/>
    <b v="0"/>
    <n v="3"/>
    <b v="0"/>
    <s v="technology/wearables"/>
    <x v="2"/>
  </r>
  <r>
    <n v="985"/>
    <s v="Cardiglow : Fitness Tracker and Biofeedback Device"/>
    <s v="Make your heart shine and watch it work! Cardiglow tracks improvements, times intervals and translates heart rate into color."/>
    <x v="11"/>
    <n v="30"/>
    <x v="5"/>
    <n v="1888"/>
    <x v="2"/>
    <s v="DE"/>
    <s v="EUR"/>
    <n v="1451602800"/>
    <d v="2015-12-31T23:00:00"/>
    <n v="1449011610"/>
    <d v="2015-12-01T23:13:30"/>
    <x v="11"/>
    <x v="0"/>
    <b v="0"/>
    <n v="23"/>
    <b v="0"/>
    <s v="technology/wearables"/>
    <x v="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0"/>
    <x v="8"/>
    <n v="2550"/>
    <x v="2"/>
    <s v="GB"/>
    <s v="GBP"/>
    <n v="1452384000"/>
    <d v="2016-01-10T00:00:00"/>
    <n v="1447698300"/>
    <d v="2015-11-16T18:25:00"/>
    <x v="4"/>
    <x v="0"/>
    <b v="0"/>
    <n v="23"/>
    <b v="0"/>
    <s v="technology/wearables"/>
    <x v="2"/>
  </r>
  <r>
    <n v="987"/>
    <s v="Kidswatcher"/>
    <s v="Always know where your precious children are. Let them explore the world freely and in a secure way by using the Kidswatcher."/>
    <x v="63"/>
    <n v="50"/>
    <x v="10"/>
    <n v="6610"/>
    <x v="2"/>
    <s v="NL"/>
    <s v="EUR"/>
    <n v="1403507050"/>
    <d v="2014-06-23T07:04:10"/>
    <n v="1400051050"/>
    <d v="2014-05-14T07:04:10"/>
    <x v="5"/>
    <x v="3"/>
    <b v="0"/>
    <n v="41"/>
    <b v="0"/>
    <s v="technology/wearables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5"/>
    <x v="0"/>
    <n v="0"/>
    <x v="2"/>
    <s v="IT"/>
    <s v="EUR"/>
    <n v="1475310825"/>
    <d v="2016-10-01T08:33:45"/>
    <n v="1472718825"/>
    <d v="2016-09-01T08:33:45"/>
    <x v="8"/>
    <x v="2"/>
    <b v="0"/>
    <n v="0"/>
    <b v="0"/>
    <s v="technology/wearables"/>
    <x v="2"/>
  </r>
  <r>
    <n v="989"/>
    <s v="Power Rope"/>
    <s v="The most useful phone charger you will ever buy"/>
    <x v="3"/>
    <n v="10"/>
    <x v="1"/>
    <n v="1677"/>
    <x v="2"/>
    <s v="US"/>
    <s v="USD"/>
    <n v="1475101495"/>
    <d v="2016-09-28T22:24:55"/>
    <n v="1472509495"/>
    <d v="2016-08-29T22:24:55"/>
    <x v="10"/>
    <x v="2"/>
    <b v="0"/>
    <n v="32"/>
    <b v="0"/>
    <s v="technology/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5"/>
    <x v="9"/>
    <n v="26"/>
    <x v="2"/>
    <s v="US"/>
    <s v="USD"/>
    <n v="1409770164"/>
    <d v="2014-09-03T18:49:24"/>
    <n v="1407178164"/>
    <d v="2014-08-04T18:49:24"/>
    <x v="10"/>
    <x v="3"/>
    <b v="0"/>
    <n v="2"/>
    <b v="0"/>
    <s v="technology/wearables"/>
    <x v="2"/>
  </r>
  <r>
    <n v="991"/>
    <s v="Russell &amp; Sons Watches"/>
    <s v="Russell &amp; Sons Watches_x000a__x000a_RS Watches is a business that provides quality watches at an affordable price. RS Watches was created with th"/>
    <x v="10"/>
    <n v="5"/>
    <x v="0"/>
    <n v="212"/>
    <x v="2"/>
    <s v="GB"/>
    <s v="GBP"/>
    <n v="1468349460"/>
    <d v="2016-07-12T18:51:00"/>
    <n v="1466186988"/>
    <d v="2016-06-17T18:09:48"/>
    <x v="0"/>
    <x v="2"/>
    <b v="0"/>
    <n v="7"/>
    <b v="0"/>
    <s v="technology/wearables"/>
    <x v="2"/>
  </r>
  <r>
    <n v="992"/>
    <s v="WairConditioning"/>
    <s v="The HOTTEST and COOLEST thing yet! WairConditioning... an entirely new level of comfortability!"/>
    <x v="57"/>
    <n v="100"/>
    <x v="10"/>
    <n v="467"/>
    <x v="2"/>
    <s v="US"/>
    <s v="USD"/>
    <n v="1462655519"/>
    <d v="2016-05-07T21:11:59"/>
    <n v="1457475119"/>
    <d v="2016-03-08T22:11:59"/>
    <x v="7"/>
    <x v="2"/>
    <b v="0"/>
    <n v="4"/>
    <b v="0"/>
    <s v="technology/wearables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70"/>
    <x v="10"/>
    <n v="17561"/>
    <x v="2"/>
    <s v="US"/>
    <s v="USD"/>
    <n v="1478926800"/>
    <d v="2016-11-12T05:00:00"/>
    <n v="1476054568"/>
    <d v="2016-10-09T23:09:28"/>
    <x v="9"/>
    <x v="2"/>
    <b v="0"/>
    <n v="196"/>
    <b v="0"/>
    <s v="technology/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200"/>
    <x v="10"/>
    <n v="4669"/>
    <x v="2"/>
    <s v="US"/>
    <s v="USD"/>
    <n v="1417388340"/>
    <d v="2014-11-30T22:59:00"/>
    <n v="1412835530"/>
    <d v="2014-10-09T06:18:50"/>
    <x v="9"/>
    <x v="3"/>
    <b v="0"/>
    <n v="11"/>
    <b v="0"/>
    <s v="technology/wearables"/>
    <x v="2"/>
  </r>
  <r>
    <n v="995"/>
    <s v="DAZLN: NFC Nails that Light Up Holiday Parties!"/>
    <s v="DAZLN nails light up near NFC devices like your mobile phone. If you're tired of receiving or gifting the same old thing look here!"/>
    <x v="3"/>
    <n v="10"/>
    <x v="1"/>
    <n v="726"/>
    <x v="2"/>
    <s v="US"/>
    <s v="USD"/>
    <n v="1417276800"/>
    <d v="2014-11-29T16:00:00"/>
    <n v="1415140480"/>
    <d v="2014-11-04T22:34:40"/>
    <x v="4"/>
    <x v="3"/>
    <b v="0"/>
    <n v="9"/>
    <b v="0"/>
    <s v="technology/wearables"/>
    <x v="2"/>
  </r>
  <r>
    <n v="996"/>
    <s v="Social behavior in technical communities"/>
    <s v="Study the behaviour of technical communities by tracking their movement  through wearables"/>
    <x v="23"/>
    <n v="4"/>
    <x v="4"/>
    <n v="65"/>
    <x v="2"/>
    <s v="US"/>
    <s v="USD"/>
    <n v="1406474820"/>
    <d v="2014-07-27T15:27:00"/>
    <n v="1403902060"/>
    <d v="2014-06-27T20:47:40"/>
    <x v="0"/>
    <x v="3"/>
    <b v="0"/>
    <n v="5"/>
    <b v="0"/>
    <s v="technology/wearables"/>
    <x v="2"/>
  </r>
  <r>
    <n v="997"/>
    <s v="iPhanny"/>
    <s v="The iPhanny keeps your iPhone 6 safe from bending in those dangerous pants pockets."/>
    <x v="10"/>
    <n v="5"/>
    <x v="0"/>
    <n v="65"/>
    <x v="2"/>
    <s v="US"/>
    <s v="USD"/>
    <n v="1417145297"/>
    <d v="2014-11-28T03:28:17"/>
    <n v="1414549697"/>
    <d v="2014-10-29T02:28:17"/>
    <x v="9"/>
    <x v="3"/>
    <b v="0"/>
    <n v="8"/>
    <b v="0"/>
    <s v="technology/wearables"/>
    <x v="2"/>
  </r>
  <r>
    <n v="998"/>
    <s v="Ollinfit: The Wearable Personal Trainer"/>
    <s v="Ollinfit is the first wearable fitness trainer with 3 sensors for superior accuracy, feedback and results."/>
    <x v="127"/>
    <n v="60"/>
    <x v="10"/>
    <n v="35135"/>
    <x v="2"/>
    <s v="CA"/>
    <s v="CAD"/>
    <n v="1447909401"/>
    <d v="2015-11-19T05:03:21"/>
    <n v="1444017801"/>
    <d v="2015-10-05T04:03:21"/>
    <x v="9"/>
    <x v="0"/>
    <b v="0"/>
    <n v="229"/>
    <b v="0"/>
    <s v="technology/wearables"/>
    <x v="2"/>
  </r>
  <r>
    <n v="999"/>
    <s v="Avid Watch: Multi-Sport Smart Watch with Activity Tracking"/>
    <s v="Built in running, cycling, pedometer, and golf features for the edge you need to perform at your very best!"/>
    <x v="60"/>
    <n v="150"/>
    <x v="10"/>
    <n v="11683"/>
    <x v="2"/>
    <s v="CA"/>
    <s v="CAD"/>
    <n v="1415865720"/>
    <d v="2014-11-13T08:02:00"/>
    <n v="1413270690"/>
    <d v="2014-10-14T07:11:30"/>
    <x v="9"/>
    <x v="3"/>
    <b v="0"/>
    <n v="40"/>
    <b v="0"/>
    <s v="technology/wearables"/>
    <x v="2"/>
  </r>
  <r>
    <n v="1000"/>
    <s v="Ristola Plongeur/UTC 300 Meter COSC/ISO Diver (Canceled)"/>
    <s v="Ristola watches made in La Chaux de-Fonds, Switzerland. A new brand of COSC and ISO Certified Professional watches."/>
    <x v="203"/>
    <n v="894.7"/>
    <x v="10"/>
    <n v="19824"/>
    <x v="1"/>
    <s v="US"/>
    <s v="USD"/>
    <n v="1489537560"/>
    <d v="2017-03-15T00:26:00"/>
    <n v="1484357160"/>
    <d v="2017-01-14T01:26:00"/>
    <x v="1"/>
    <x v="1"/>
    <b v="0"/>
    <n v="6"/>
    <b v="0"/>
    <s v="technology/wearable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"/>
    <x v="0"/>
    <n v="5200"/>
    <x v="1"/>
    <s v="GB"/>
    <s v="GBP"/>
    <n v="1485796613"/>
    <d v="2017-01-30T17:16:53"/>
    <n v="1481908613"/>
    <d v="2016-12-16T17:16:53"/>
    <x v="11"/>
    <x v="2"/>
    <b v="0"/>
    <n v="4"/>
    <b v="0"/>
    <s v="technology/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9.9990000000000006"/>
    <x v="0"/>
    <n v="2960"/>
    <x v="1"/>
    <s v="US"/>
    <s v="USD"/>
    <n v="1450331940"/>
    <d v="2015-12-17T05:59:00"/>
    <n v="1447777514"/>
    <d v="2015-11-17T16:25:14"/>
    <x v="4"/>
    <x v="0"/>
    <b v="0"/>
    <n v="22"/>
    <b v="0"/>
    <s v="technology/wearables"/>
    <x v="2"/>
  </r>
  <r>
    <n v="1003"/>
    <s v="Fashion loves Technology: Lamour, the connected heating shoe (Canceled)"/>
    <s v="Connected, heating, premium quality and comfortable leather sneakers - hand-crafted in France."/>
    <x v="22"/>
    <n v="20"/>
    <x v="8"/>
    <n v="3211"/>
    <x v="1"/>
    <s v="FR"/>
    <s v="EUR"/>
    <n v="1489680061"/>
    <d v="2017-03-16T16:01:01"/>
    <n v="1487091661"/>
    <d v="2017-02-14T17:01:01"/>
    <x v="2"/>
    <x v="1"/>
    <b v="0"/>
    <n v="15"/>
    <b v="0"/>
    <s v="technology/wearables"/>
    <x v="2"/>
  </r>
  <r>
    <n v="1004"/>
    <s v="AllerGuarder: Bluetooth wristband helps food-allergy kids"/>
    <s v="Harnessing wearable technology as a powerful defense for food-allergy children."/>
    <x v="31"/>
    <n v="25"/>
    <x v="9"/>
    <n v="20552"/>
    <x v="1"/>
    <s v="US"/>
    <s v="USD"/>
    <n v="1455814827"/>
    <d v="2016-02-18T17:00:27"/>
    <n v="1453222827"/>
    <d v="2016-01-19T17:00:27"/>
    <x v="1"/>
    <x v="2"/>
    <b v="0"/>
    <n v="95"/>
    <b v="0"/>
    <s v="technology/wearables"/>
    <x v="2"/>
  </r>
  <r>
    <n v="1005"/>
    <s v="Forcite Alpine - World's First smart helmet for snow sports"/>
    <s v="The Forcite Alpine helmet records 4K footage and keeps you connected all in one sleek design."/>
    <x v="61"/>
    <n v="200"/>
    <x v="10"/>
    <n v="150102"/>
    <x v="1"/>
    <s v="US"/>
    <s v="USD"/>
    <n v="1446217183"/>
    <d v="2015-10-30T14:59:43"/>
    <n v="1443538783"/>
    <d v="2015-09-29T14:59:43"/>
    <x v="8"/>
    <x v="0"/>
    <b v="0"/>
    <n v="161"/>
    <b v="0"/>
    <s v="technology/wearables"/>
    <x v="2"/>
  </r>
  <r>
    <n v="1006"/>
    <s v="SnuG Watchbands for Moto360 smartwatch (Canceled)"/>
    <s v="Sweat resistant, colorful, durable, CUSTOMIZABLE, watch bands &amp; protector bands that fit the Moto360 smartwatch."/>
    <x v="23"/>
    <n v="4"/>
    <x v="4"/>
    <n v="234"/>
    <x v="1"/>
    <s v="US"/>
    <s v="USD"/>
    <n v="1418368260"/>
    <d v="2014-12-12T07:11:00"/>
    <n v="1417654672"/>
    <d v="2014-12-04T00:57:52"/>
    <x v="11"/>
    <x v="3"/>
    <b v="0"/>
    <n v="8"/>
    <b v="0"/>
    <s v="technology/wearables"/>
    <x v="2"/>
  </r>
  <r>
    <n v="1007"/>
    <s v="SMART Knee Sleeve that Recommends Rest (Canceled)"/>
    <s v="Our knee sleeve monitors your muscles and recommends rest time (on a mobile app) when it detects overexertion!"/>
    <x v="11"/>
    <n v="30"/>
    <x v="5"/>
    <n v="13296"/>
    <x v="1"/>
    <s v="US"/>
    <s v="USD"/>
    <n v="1481727623"/>
    <d v="2016-12-14T15:00:23"/>
    <n v="1478095223"/>
    <d v="2016-11-02T14:00:23"/>
    <x v="4"/>
    <x v="2"/>
    <b v="0"/>
    <n v="76"/>
    <b v="0"/>
    <s v="technology/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93.5"/>
    <x v="10"/>
    <n v="250"/>
    <x v="1"/>
    <s v="MX"/>
    <s v="MXN"/>
    <n v="1482953115"/>
    <d v="2016-12-28T19:25:15"/>
    <n v="1480361115"/>
    <d v="2016-11-28T19:25:15"/>
    <x v="4"/>
    <x v="2"/>
    <b v="0"/>
    <n v="1"/>
    <b v="0"/>
    <s v="technology/wearables"/>
    <x v="2"/>
  </r>
  <r>
    <n v="1009"/>
    <s v="R-CON: Run Faster, Run Longer (Canceled)"/>
    <s v="R-CON is a wearable that measures running form. Instantly know when your form is breaking down and when you are running your strongest."/>
    <x v="63"/>
    <n v="50"/>
    <x v="10"/>
    <n v="6565"/>
    <x v="1"/>
    <s v="US"/>
    <s v="USD"/>
    <n v="1466346646"/>
    <d v="2016-06-19T14:30:46"/>
    <n v="1463754646"/>
    <d v="2016-05-20T14:30:46"/>
    <x v="5"/>
    <x v="2"/>
    <b v="0"/>
    <n v="101"/>
    <b v="0"/>
    <s v="technology/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115.25"/>
    <x v="10"/>
    <n v="220"/>
    <x v="1"/>
    <s v="US"/>
    <s v="USD"/>
    <n v="1473044340"/>
    <d v="2016-09-05T02:59:00"/>
    <n v="1468180462"/>
    <d v="2016-07-10T19:54:22"/>
    <x v="3"/>
    <x v="2"/>
    <b v="0"/>
    <n v="4"/>
    <b v="0"/>
    <s v="technology/wearables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20"/>
    <x v="8"/>
    <n v="75"/>
    <x v="1"/>
    <s v="US"/>
    <s v="USD"/>
    <n v="1418938395"/>
    <d v="2014-12-18T21:33:15"/>
    <n v="1415050395"/>
    <d v="2014-11-03T21:33:15"/>
    <x v="4"/>
    <x v="3"/>
    <b v="0"/>
    <n v="1"/>
    <b v="0"/>
    <s v="technology/wearables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5"/>
    <x v="0"/>
    <n v="1076751.05"/>
    <x v="1"/>
    <s v="US"/>
    <s v="USD"/>
    <n v="1485254052"/>
    <d v="2017-01-24T10:34:12"/>
    <n v="1481366052"/>
    <d v="2016-12-10T10:34:12"/>
    <x v="11"/>
    <x v="2"/>
    <b v="0"/>
    <n v="775"/>
    <b v="0"/>
    <s v="technology/wearables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25"/>
    <x v="9"/>
    <n v="8632"/>
    <x v="1"/>
    <s v="US"/>
    <s v="USD"/>
    <n v="1451419200"/>
    <d v="2015-12-29T20:00:00"/>
    <n v="1449000056"/>
    <d v="2015-12-01T20:00:56"/>
    <x v="11"/>
    <x v="0"/>
    <b v="0"/>
    <n v="90"/>
    <b v="0"/>
    <s v="technology/wearables"/>
    <x v="2"/>
  </r>
  <r>
    <n v="1014"/>
    <s v="CHEMION: The World's First Smart Glasses (Canceled)"/>
    <s v="CHEMION is an eyewear device that lets you show your creativity to the world."/>
    <x v="3"/>
    <n v="10"/>
    <x v="1"/>
    <n v="3060"/>
    <x v="1"/>
    <s v="US"/>
    <s v="USD"/>
    <n v="1420070615"/>
    <d v="2015-01-01T00:03:35"/>
    <n v="1415750615"/>
    <d v="2014-11-12T00:03:35"/>
    <x v="4"/>
    <x v="3"/>
    <b v="0"/>
    <n v="16"/>
    <b v="0"/>
    <s v="technology/wearables"/>
    <x v="2"/>
  </r>
  <r>
    <n v="1015"/>
    <s v="SKIN - Wearable music remote control for your mobile phone"/>
    <s v="SKIN - The wearable music remote control which makes your fitness lifestyle a bit easier"/>
    <x v="7"/>
    <n v="9"/>
    <x v="0"/>
    <n v="240"/>
    <x v="1"/>
    <s v="CH"/>
    <s v="CHF"/>
    <n v="1448489095"/>
    <d v="2015-11-25T22:04:55"/>
    <n v="1445893495"/>
    <d v="2015-10-26T21:04:55"/>
    <x v="9"/>
    <x v="0"/>
    <b v="0"/>
    <n v="6"/>
    <b v="0"/>
    <s v="technology/wearables"/>
    <x v="2"/>
  </r>
  <r>
    <n v="1016"/>
    <s v="YEPZONâ„¢ FREEDOM: A Personal Safety Alarm w/Global Locator"/>
    <s v="Send an alert for help and find missing people, pets, and valuables with the touch of a button. Get yours today!"/>
    <x v="57"/>
    <n v="100"/>
    <x v="10"/>
    <n v="2842"/>
    <x v="1"/>
    <s v="US"/>
    <s v="USD"/>
    <n v="1459992856"/>
    <d v="2016-04-07T01:34:16"/>
    <n v="1456108456"/>
    <d v="2016-02-22T02:34:16"/>
    <x v="2"/>
    <x v="2"/>
    <b v="0"/>
    <n v="38"/>
    <b v="0"/>
    <s v="technology/wearables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250"/>
    <x v="10"/>
    <n v="57197"/>
    <x v="1"/>
    <s v="US"/>
    <s v="USD"/>
    <n v="1448125935"/>
    <d v="2015-11-21T17:12:15"/>
    <n v="1444666335"/>
    <d v="2015-10-12T16:12:15"/>
    <x v="9"/>
    <x v="0"/>
    <b v="0"/>
    <n v="355"/>
    <b v="0"/>
    <s v="technology/wearables"/>
    <x v="2"/>
  </r>
  <r>
    <n v="1018"/>
    <s v="Owl (Canceled)"/>
    <s v="Owl is a fitness tracker along with an accompanying iOS app, that is both fun and interactive for children."/>
    <x v="22"/>
    <n v="20"/>
    <x v="8"/>
    <n v="621"/>
    <x v="1"/>
    <s v="US"/>
    <s v="USD"/>
    <n v="1468496933"/>
    <d v="2016-07-14T11:48:53"/>
    <n v="1465904933"/>
    <d v="2016-06-14T11:48:53"/>
    <x v="0"/>
    <x v="2"/>
    <b v="0"/>
    <n v="7"/>
    <b v="0"/>
    <s v="technology/wearables"/>
    <x v="2"/>
  </r>
  <r>
    <n v="1019"/>
    <s v="Tempi - The Smart Way to Monitor Temperature and Humidity"/>
    <s v="Tempi Is a Wearable Bluetooth Device That Gives Accurate Temperature and Humidity Readings."/>
    <x v="101"/>
    <n v="45"/>
    <x v="11"/>
    <n v="21300"/>
    <x v="1"/>
    <s v="US"/>
    <s v="USD"/>
    <n v="1423092149"/>
    <d v="2015-02-04T23:22:29"/>
    <n v="1420500149"/>
    <d v="2015-01-05T23:22:29"/>
    <x v="1"/>
    <x v="0"/>
    <b v="0"/>
    <n v="400"/>
    <b v="0"/>
    <s v="technology/wearables"/>
    <x v="2"/>
  </r>
  <r>
    <n v="1020"/>
    <s v="Sleepwreck - Disasterpiece EP (Jump Drives!)"/>
    <s v="I've got an awesome new batch of tracks that I think you're going to Love. CDs? So 1990! I present to you... SLEEPWRECK JUMP DRIVES!"/>
    <x v="207"/>
    <n v="1.55"/>
    <x v="4"/>
    <n v="3186"/>
    <x v="0"/>
    <s v="CA"/>
    <s v="CAD"/>
    <n v="1433206020"/>
    <d v="2015-06-02T00:47:00"/>
    <n v="1430617209"/>
    <d v="2015-05-03T01:40:09"/>
    <x v="5"/>
    <x v="0"/>
    <b v="0"/>
    <n v="30"/>
    <b v="1"/>
    <s v="music/electronic music"/>
    <x v="4"/>
  </r>
  <r>
    <n v="1021"/>
    <s v="Rick and Morty Album &amp; Music Video"/>
    <s v="Rick and Morty concept album written by Allie Goertz + music video directed by Paul B. Cummings!"/>
    <x v="9"/>
    <n v="3"/>
    <x v="4"/>
    <n v="10554.11"/>
    <x v="0"/>
    <s v="US"/>
    <s v="USD"/>
    <n v="1445054400"/>
    <d v="2015-10-17T04:00:00"/>
    <n v="1443074571"/>
    <d v="2015-09-24T06:02:51"/>
    <x v="8"/>
    <x v="0"/>
    <b v="1"/>
    <n v="478"/>
    <b v="1"/>
    <s v="music/electronic music"/>
    <x v="4"/>
  </r>
  <r>
    <n v="1022"/>
    <s v="Sammy Bananas - Bootlegs Vol. 2!!"/>
    <s v="Help get four new bootlegs onto vinyl in the second installment of my series!"/>
    <x v="13"/>
    <n v="2"/>
    <x v="4"/>
    <n v="2298"/>
    <x v="0"/>
    <s v="US"/>
    <s v="USD"/>
    <n v="1431876677"/>
    <d v="2015-05-17T15:31:17"/>
    <n v="1429284677"/>
    <d v="2015-04-17T15:31:17"/>
    <x v="6"/>
    <x v="0"/>
    <b v="1"/>
    <n v="74"/>
    <b v="1"/>
    <s v="music/electronic music"/>
    <x v="4"/>
  </r>
  <r>
    <n v="1023"/>
    <s v="'Pathfinder' - a High Five Spaceship album"/>
    <s v="A collaborative, electronic journey helmed by producer Christopher Bingham and guitarist Carlos Montero."/>
    <x v="13"/>
    <n v="2"/>
    <x v="4"/>
    <n v="4743"/>
    <x v="0"/>
    <s v="GB"/>
    <s v="GBP"/>
    <n v="1434837861"/>
    <d v="2015-06-20T22:04:21"/>
    <n v="1432245861"/>
    <d v="2015-05-21T22:04:21"/>
    <x v="5"/>
    <x v="0"/>
    <b v="0"/>
    <n v="131"/>
    <b v="1"/>
    <s v="music/electronic music"/>
    <x v="4"/>
  </r>
  <r>
    <n v="1024"/>
    <s v="The Last Art Fact Album Ever"/>
    <s v="Art Fact is a legendary Swedish synth pop act from the 80's. This album will contain updated remakes of their greatest songs."/>
    <x v="22"/>
    <n v="20"/>
    <x v="8"/>
    <n v="23727.55"/>
    <x v="0"/>
    <s v="SE"/>
    <s v="SEK"/>
    <n v="1454248563"/>
    <d v="2016-01-31T13:56:03"/>
    <n v="1451656563"/>
    <d v="2016-01-01T13:56:03"/>
    <x v="1"/>
    <x v="2"/>
    <b v="1"/>
    <n v="61"/>
    <b v="1"/>
    <s v="music/electronic music"/>
    <x v="4"/>
  </r>
  <r>
    <n v="1025"/>
    <s v="[NUREN] The New Renaissance"/>
    <s v="Jake Kaufman and Jessie Seely present THE WORLD'S FIRST VIRTUAL REALITY ROCK OPERA."/>
    <x v="54"/>
    <n v="70"/>
    <x v="10"/>
    <n v="76949.820000000007"/>
    <x v="0"/>
    <s v="US"/>
    <s v="USD"/>
    <n v="1426532437"/>
    <d v="2015-03-16T19:00:37"/>
    <n v="1423944037"/>
    <d v="2015-02-14T20:00:37"/>
    <x v="2"/>
    <x v="0"/>
    <b v="1"/>
    <n v="1071"/>
    <b v="1"/>
    <s v="music/electronic music"/>
    <x v="4"/>
  </r>
  <r>
    <n v="1026"/>
    <s v="Changing Stations; London Underground Album Project"/>
    <s v="Changing Stations is an 11-track classical-contemporary album by Daniel Liam Glyn, based on the 11 main lines of the London Underground"/>
    <x v="39"/>
    <n v="7"/>
    <x v="0"/>
    <n v="7000.58"/>
    <x v="0"/>
    <s v="GB"/>
    <s v="GBP"/>
    <n v="1459414016"/>
    <d v="2016-03-31T08:46:56"/>
    <n v="1456480016"/>
    <d v="2016-02-26T09:46:56"/>
    <x v="2"/>
    <x v="2"/>
    <b v="1"/>
    <n v="122"/>
    <b v="1"/>
    <s v="music/electronic music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.5010000000000003"/>
    <x v="0"/>
    <n v="7733"/>
    <x v="0"/>
    <s v="US"/>
    <s v="USD"/>
    <n v="1414025347"/>
    <d v="2014-10-23T00:49:07"/>
    <n v="1411433347"/>
    <d v="2014-09-23T00:49:07"/>
    <x v="8"/>
    <x v="3"/>
    <b v="1"/>
    <n v="111"/>
    <b v="1"/>
    <s v="music/electronic music"/>
    <x v="4"/>
  </r>
  <r>
    <n v="1028"/>
    <s v="BRAND NEW GUYVER ALBUM &quot;Alien on Earth&quot; + Extras"/>
    <s v="This will be the first album I have made in 9 years. It will be going back to my roots from 2002, and I aim to blow your socks off!"/>
    <x v="3"/>
    <n v="10"/>
    <x v="1"/>
    <n v="11727"/>
    <x v="0"/>
    <s v="GB"/>
    <s v="GBP"/>
    <n v="1488830400"/>
    <d v="2017-03-06T20:00:00"/>
    <n v="1484924605"/>
    <d v="2017-01-20T15:03:25"/>
    <x v="1"/>
    <x v="1"/>
    <b v="1"/>
    <n v="255"/>
    <b v="1"/>
    <s v="music/electronic music"/>
    <x v="4"/>
  </r>
  <r>
    <n v="1029"/>
    <s v="StrobeHouse presents Valborg 2015"/>
    <s v="We want to recreate last years massive Valborgparty in Lund but this time even bigger!"/>
    <x v="3"/>
    <n v="10"/>
    <x v="1"/>
    <n v="11176"/>
    <x v="0"/>
    <s v="SE"/>
    <s v="SEK"/>
    <n v="1428184740"/>
    <d v="2015-04-04T21:59:00"/>
    <n v="1423501507"/>
    <d v="2015-02-09T17:05:07"/>
    <x v="2"/>
    <x v="0"/>
    <b v="0"/>
    <n v="141"/>
    <b v="1"/>
    <s v="music/electronic music"/>
    <x v="4"/>
  </r>
  <r>
    <n v="1030"/>
    <s v="The Gothsicles - I FEEL SICLE"/>
    <s v="Help fund the latest Gothsicles mega-album, I FEEL SICLE!"/>
    <x v="13"/>
    <n v="2"/>
    <x v="4"/>
    <n v="6842"/>
    <x v="0"/>
    <s v="US"/>
    <s v="USD"/>
    <n v="1473680149"/>
    <d v="2016-09-12T11:35:49"/>
    <n v="1472470549"/>
    <d v="2016-08-29T11:35:49"/>
    <x v="10"/>
    <x v="2"/>
    <b v="0"/>
    <n v="159"/>
    <b v="1"/>
    <s v="music/electronic music"/>
    <x v="4"/>
  </r>
  <r>
    <n v="1031"/>
    <s v="Liquid Diet's Double Life"/>
    <s v="Liquid Diet needs your support to release our new full-length album! Help us create electrifying music videos to showcase our singles!"/>
    <x v="3"/>
    <n v="10"/>
    <x v="1"/>
    <n v="10740"/>
    <x v="0"/>
    <s v="US"/>
    <s v="USD"/>
    <n v="1450290010"/>
    <d v="2015-12-16T18:20:10"/>
    <n v="1447698010"/>
    <d v="2015-11-16T18:20:10"/>
    <x v="4"/>
    <x v="0"/>
    <b v="0"/>
    <n v="99"/>
    <b v="1"/>
    <s v="music/electronic music"/>
    <x v="4"/>
  </r>
  <r>
    <n v="1032"/>
    <s v="Phantom Ship / Coastal (Album Preorder)"/>
    <s v="Ideal for living rooms and open spaces."/>
    <x v="105"/>
    <n v="5.4"/>
    <x v="0"/>
    <n v="5858.84"/>
    <x v="0"/>
    <s v="US"/>
    <s v="USD"/>
    <n v="1466697625"/>
    <d v="2016-06-23T16:00:25"/>
    <n v="1464105625"/>
    <d v="2016-05-24T16:00:25"/>
    <x v="5"/>
    <x v="2"/>
    <b v="0"/>
    <n v="96"/>
    <b v="1"/>
    <s v="music/electronic music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.3280000000000001"/>
    <x v="4"/>
    <n v="1366"/>
    <x v="0"/>
    <s v="GB"/>
    <s v="GBP"/>
    <n v="1481564080"/>
    <d v="2016-12-12T17:34:40"/>
    <n v="1479144880"/>
    <d v="2016-11-14T17:34:40"/>
    <x v="4"/>
    <x v="2"/>
    <b v="0"/>
    <n v="27"/>
    <b v="1"/>
    <s v="music/electronic music"/>
    <x v="4"/>
  </r>
  <r>
    <n v="1034"/>
    <s v="American Pixels - a Game Music Tribute Album by Mazedude"/>
    <s v="Mazedude presents an arranged album of game music, honoring American composers and featuring several guest performers"/>
    <x v="10"/>
    <n v="5"/>
    <x v="0"/>
    <n v="6500.09"/>
    <x v="0"/>
    <s v="US"/>
    <s v="USD"/>
    <n v="1470369540"/>
    <d v="2016-08-05T03:59:00"/>
    <n v="1467604804"/>
    <d v="2016-07-04T04:00:04"/>
    <x v="3"/>
    <x v="2"/>
    <b v="0"/>
    <n v="166"/>
    <b v="1"/>
    <s v="music/electronic music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.5999999999999996"/>
    <x v="4"/>
    <n v="4952"/>
    <x v="0"/>
    <s v="US"/>
    <s v="USD"/>
    <n v="1423668220"/>
    <d v="2015-02-11T15:23:40"/>
    <n v="1421076220"/>
    <d v="2015-01-12T15:23:40"/>
    <x v="1"/>
    <x v="0"/>
    <b v="0"/>
    <n v="76"/>
    <b v="1"/>
    <s v="music/electronic music"/>
    <x v="4"/>
  </r>
  <r>
    <n v="1036"/>
    <s v="Bring Kyrstyn's Album to Life!"/>
    <s v="Help this Soulful &amp; Cinematic Glitch-Pop Songwriter Bring her Music to the World!  (And your Ears:)"/>
    <x v="37"/>
    <n v="4.5"/>
    <x v="4"/>
    <n v="5056.22"/>
    <x v="0"/>
    <s v="US"/>
    <s v="USD"/>
    <n v="1357545600"/>
    <d v="2013-01-07T08:00:00"/>
    <n v="1354790790"/>
    <d v="2012-12-06T10:46:30"/>
    <x v="11"/>
    <x v="5"/>
    <b v="0"/>
    <n v="211"/>
    <b v="1"/>
    <s v="music/electronic music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"/>
    <x v="4"/>
    <n v="1021"/>
    <x v="0"/>
    <s v="US"/>
    <s v="USD"/>
    <n v="1431925200"/>
    <d v="2015-05-18T05:00:00"/>
    <n v="1429991062"/>
    <d v="2015-04-25T19:44:22"/>
    <x v="6"/>
    <x v="0"/>
    <b v="0"/>
    <n v="21"/>
    <b v="1"/>
    <s v="music/electronic music"/>
    <x v="4"/>
  </r>
  <r>
    <n v="1038"/>
    <s v="Last of the Lost Boys: New Music from Matthew Blake"/>
    <s v="My first solo record in 10 years. Six new electronic/synthpop songs PLUS an acoustic version of the album you can only get here."/>
    <x v="15"/>
    <n v="1.5"/>
    <x v="4"/>
    <n v="2180"/>
    <x v="0"/>
    <s v="US"/>
    <s v="USD"/>
    <n v="1458362023"/>
    <d v="2016-03-19T04:33:43"/>
    <n v="1455773623"/>
    <d v="2016-02-18T05:33:43"/>
    <x v="2"/>
    <x v="2"/>
    <b v="0"/>
    <n v="61"/>
    <b v="1"/>
    <s v="music/electronic music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0.5"/>
    <x v="2"/>
    <n v="641"/>
    <x v="0"/>
    <s v="US"/>
    <s v="USD"/>
    <n v="1481615940"/>
    <d v="2016-12-13T07:59:00"/>
    <n v="1479436646"/>
    <d v="2016-11-18T02:37:26"/>
    <x v="4"/>
    <x v="2"/>
    <b v="0"/>
    <n v="30"/>
    <b v="1"/>
    <s v="music/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85"/>
    <x v="10"/>
    <n v="250"/>
    <x v="1"/>
    <s v="US"/>
    <s v="USD"/>
    <n v="1472317209"/>
    <d v="2016-08-27T17:00:09"/>
    <n v="1469725209"/>
    <d v="2016-07-28T17:00:09"/>
    <x v="3"/>
    <x v="2"/>
    <b v="0"/>
    <n v="1"/>
    <b v="0"/>
    <s v="journalism/audio"/>
    <x v="5"/>
  </r>
  <r>
    <n v="1041"/>
    <s v="Industry Success Project (Canceled)"/>
    <s v="I am trying to document what it is like to plunge head first into the music/audio industry as an intern."/>
    <x v="45"/>
    <n v="0.05"/>
    <x v="2"/>
    <n v="0"/>
    <x v="1"/>
    <s v="US"/>
    <s v="USD"/>
    <n v="1406769992"/>
    <d v="2014-07-31T01:26:32"/>
    <n v="1405041992"/>
    <d v="2014-07-11T01:26:32"/>
    <x v="3"/>
    <x v="3"/>
    <b v="0"/>
    <n v="0"/>
    <b v="0"/>
    <s v="journalism/audio"/>
    <x v="5"/>
  </r>
  <r>
    <n v="1042"/>
    <s v="Ben's Top 5 podcast (Canceled)"/>
    <s v="Hello! I'm Ben and I have been wanting to start a podcast for a while. I am looking to kickstart the process and get into the game!"/>
    <x v="81"/>
    <n v="0.65"/>
    <x v="2"/>
    <n v="10"/>
    <x v="1"/>
    <s v="US"/>
    <s v="USD"/>
    <n v="1410516000"/>
    <d v="2014-09-12T10:00:00"/>
    <n v="1406824948"/>
    <d v="2014-07-31T16:42:28"/>
    <x v="3"/>
    <x v="3"/>
    <b v="0"/>
    <n v="1"/>
    <b v="0"/>
    <s v="journalism/audio"/>
    <x v="5"/>
  </r>
  <r>
    <n v="1043"/>
    <s v="Printing TONE Audio 10th Anniversary Edition! (Canceled)"/>
    <s v="We're seeking funding for a special 10th Anniversary PRINT EDITION! Receive your own copy for only $8"/>
    <x v="57"/>
    <n v="100"/>
    <x v="10"/>
    <n v="8537"/>
    <x v="1"/>
    <s v="US"/>
    <s v="USD"/>
    <n v="1432101855"/>
    <d v="2015-05-20T06:04:15"/>
    <n v="1429509855"/>
    <d v="2015-04-20T06:04:15"/>
    <x v="6"/>
    <x v="0"/>
    <b v="0"/>
    <n v="292"/>
    <b v="0"/>
    <s v="journalism/audio"/>
    <x v="5"/>
  </r>
  <r>
    <n v="1044"/>
    <s v="Podcast for fun! (Canceled)"/>
    <s v="Hi. I'm looking to raise some funds to get some microphones, some interfaces to hook XLR to my iPad/iPhone/iMac. Plus some other stuff."/>
    <x v="39"/>
    <n v="7"/>
    <x v="0"/>
    <n v="6"/>
    <x v="1"/>
    <s v="US"/>
    <s v="USD"/>
    <n v="1425587220"/>
    <d v="2015-03-05T20:27:00"/>
    <n v="1420668801"/>
    <d v="2015-01-07T22:13:21"/>
    <x v="1"/>
    <x v="0"/>
    <b v="0"/>
    <n v="2"/>
    <b v="0"/>
    <s v="journalism/audio"/>
    <x v="5"/>
  </r>
  <r>
    <n v="1045"/>
    <s v="In Case Of Emergency (Canceled)"/>
    <s v="In Case Of Emergency is a radio talk show for preppers, beginning preppers, and with preparedness in mind."/>
    <x v="3"/>
    <n v="10"/>
    <x v="1"/>
    <n v="266"/>
    <x v="1"/>
    <s v="US"/>
    <s v="USD"/>
    <n v="1408827550"/>
    <d v="2014-08-23T20:59:10"/>
    <n v="1406235550"/>
    <d v="2014-07-24T20:59:10"/>
    <x v="3"/>
    <x v="3"/>
    <b v="0"/>
    <n v="8"/>
    <b v="0"/>
    <s v="journalism/audio"/>
    <x v="5"/>
  </r>
  <r>
    <n v="1046"/>
    <s v="All Things Horses Podcast (Canceled)"/>
    <s v="All Things Horses is slowly becoming the greatest podcast on the internet and we are looking to upgrade the studio and software."/>
    <x v="9"/>
    <n v="3"/>
    <x v="4"/>
    <n v="0"/>
    <x v="1"/>
    <s v="DE"/>
    <s v="EUR"/>
    <n v="1451161560"/>
    <d v="2015-12-26T20:26:00"/>
    <n v="1447273560"/>
    <d v="2015-11-11T20:26:00"/>
    <x v="4"/>
    <x v="0"/>
    <b v="0"/>
    <n v="0"/>
    <b v="0"/>
    <s v="journalism/audio"/>
    <x v="5"/>
  </r>
  <r>
    <n v="1047"/>
    <s v="Start a New Podcast (Canceled)"/>
    <s v="I wish to start a new podcast called Voices of Texas, and I want to interview interesting people of Texas each week."/>
    <x v="13"/>
    <n v="2"/>
    <x v="4"/>
    <n v="1"/>
    <x v="1"/>
    <s v="US"/>
    <s v="USD"/>
    <n v="1415219915"/>
    <d v="2014-11-05T20:38:35"/>
    <n v="1412624315"/>
    <d v="2014-10-06T19:38:35"/>
    <x v="9"/>
    <x v="3"/>
    <b v="0"/>
    <n v="1"/>
    <b v="0"/>
    <s v="journalism/audio"/>
    <x v="5"/>
  </r>
  <r>
    <n v="1048"/>
    <s v="#MYLifeMatters Radio Show &amp; Podcast (Canceled)"/>
    <s v="#MyLifeMatters features compelling stories of students &amp; young adults who overcame challenges to take ownership of their lives."/>
    <x v="36"/>
    <n v="15"/>
    <x v="6"/>
    <n v="212"/>
    <x v="1"/>
    <s v="US"/>
    <s v="USD"/>
    <n v="1474766189"/>
    <d v="2016-09-25T01:16:29"/>
    <n v="1471310189"/>
    <d v="2016-08-16T01:16:29"/>
    <x v="10"/>
    <x v="2"/>
    <b v="0"/>
    <n v="4"/>
    <b v="0"/>
    <s v="journalism/audio"/>
    <x v="5"/>
  </r>
  <r>
    <n v="1049"/>
    <s v="J1 (Canceled)"/>
    <s v="------"/>
    <x v="14"/>
    <n v="12"/>
    <x v="1"/>
    <n v="0"/>
    <x v="1"/>
    <s v="US"/>
    <s v="USD"/>
    <n v="1455272445"/>
    <d v="2016-02-12T10:20:45"/>
    <n v="1452680445"/>
    <d v="2016-01-13T10:20:45"/>
    <x v="1"/>
    <x v="2"/>
    <b v="0"/>
    <n v="0"/>
    <b v="0"/>
    <s v="journalism/audio"/>
    <x v="5"/>
  </r>
  <r>
    <n v="1050"/>
    <s v="The (Secular) Barbershop Podcast (Canceled)"/>
    <s v="Secularism is on the rise and I hear you.Talk to me."/>
    <x v="30"/>
    <n v="2.5"/>
    <x v="4"/>
    <n v="0"/>
    <x v="1"/>
    <s v="US"/>
    <s v="USD"/>
    <n v="1442257677"/>
    <d v="2015-09-14T19:07:57"/>
    <n v="1439665677"/>
    <d v="2015-08-15T19:07:57"/>
    <x v="10"/>
    <x v="0"/>
    <b v="0"/>
    <n v="0"/>
    <b v="0"/>
    <s v="journalism/audio"/>
    <x v="5"/>
  </r>
  <r>
    <n v="1051"/>
    <s v="Now You Know Podcast (Canceled)"/>
    <s v="Inspired by some great podcasters as well as my desire to learn from many people about many topics, plus just to inform people."/>
    <x v="2"/>
    <n v="0.5"/>
    <x v="2"/>
    <n v="0"/>
    <x v="1"/>
    <s v="US"/>
    <s v="USD"/>
    <n v="1409098825"/>
    <d v="2014-08-27T00:20:25"/>
    <n v="1406679625"/>
    <d v="2014-07-30T00:20:25"/>
    <x v="3"/>
    <x v="3"/>
    <b v="0"/>
    <n v="0"/>
    <b v="0"/>
    <s v="journalism/audio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4.3360000000000003"/>
    <x v="4"/>
    <n v="0"/>
    <x v="1"/>
    <s v="US"/>
    <s v="USD"/>
    <n v="1465243740"/>
    <d v="2016-06-06T20:09:00"/>
    <n v="1461438495"/>
    <d v="2016-04-23T19:08:15"/>
    <x v="6"/>
    <x v="2"/>
    <b v="0"/>
    <n v="0"/>
    <b v="0"/>
    <s v="journalism/audio"/>
    <x v="5"/>
  </r>
  <r>
    <n v="1053"/>
    <s v="A day in the life of...(podcast) (Canceled)"/>
    <s v="How well do you know the stranger walking past you or the neighbor up the street? Extraordinary stories told by everyday people."/>
    <x v="15"/>
    <n v="1.5"/>
    <x v="4"/>
    <n v="15"/>
    <x v="1"/>
    <s v="US"/>
    <s v="USD"/>
    <n v="1488773332"/>
    <d v="2017-03-06T04:08:52"/>
    <n v="1486613332"/>
    <d v="2017-02-09T04:08:52"/>
    <x v="2"/>
    <x v="1"/>
    <b v="0"/>
    <n v="1"/>
    <b v="0"/>
    <s v="journalism/audio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2.5"/>
    <x v="4"/>
    <n v="0"/>
    <x v="1"/>
    <s v="US"/>
    <s v="USD"/>
    <n v="1407708000"/>
    <d v="2014-08-10T22:00:00"/>
    <n v="1405110399"/>
    <d v="2014-07-11T20:26:39"/>
    <x v="3"/>
    <x v="3"/>
    <b v="0"/>
    <n v="0"/>
    <b v="0"/>
    <s v="journalism/audio"/>
    <x v="5"/>
  </r>
  <r>
    <n v="1055"/>
    <s v="The Smile High Podcast Club Season 3 (Canceled)"/>
    <s v="This project is to fund Season 3 of the SHPC.  Our plan is to produce 24 more spectacular episodes to share with the world."/>
    <x v="8"/>
    <n v="3.5"/>
    <x v="4"/>
    <n v="0"/>
    <x v="1"/>
    <s v="US"/>
    <s v="USD"/>
    <n v="1457394545"/>
    <d v="2016-03-07T23:49:05"/>
    <n v="1454802545"/>
    <d v="2016-02-06T23:49:05"/>
    <x v="2"/>
    <x v="2"/>
    <b v="0"/>
    <n v="0"/>
    <b v="0"/>
    <s v="journalism/audio"/>
    <x v="5"/>
  </r>
  <r>
    <n v="1056"/>
    <s v="Suburban Disorder Podcast (Canceled)"/>
    <s v="a podcast about everyday life, friends talking about music, movies, tv, relationships. conversations we have all had and can relate to"/>
    <x v="3"/>
    <n v="10"/>
    <x v="1"/>
    <n v="0"/>
    <x v="1"/>
    <s v="US"/>
    <s v="USD"/>
    <n v="1429892177"/>
    <d v="2015-04-24T16:16:17"/>
    <n v="1424711777"/>
    <d v="2015-02-23T17:16:17"/>
    <x v="2"/>
    <x v="0"/>
    <b v="0"/>
    <n v="0"/>
    <b v="0"/>
    <s v="journalism/audio"/>
    <x v="5"/>
  </r>
  <r>
    <n v="1057"/>
    <s v="Support Independent Media (Canceled)"/>
    <s v="Sayin it Plain is a Independent Radio Show created to inform the public and empower the community."/>
    <x v="3"/>
    <n v="10"/>
    <x v="1"/>
    <n v="0"/>
    <x v="1"/>
    <s v="US"/>
    <s v="USD"/>
    <n v="1480888483"/>
    <d v="2016-12-04T21:54:43"/>
    <n v="1478292883"/>
    <d v="2016-11-04T20:54:43"/>
    <x v="4"/>
    <x v="2"/>
    <b v="0"/>
    <n v="0"/>
    <b v="0"/>
    <s v="journalism/audio"/>
    <x v="5"/>
  </r>
  <r>
    <n v="1058"/>
    <s v="The Body Politic Radio (Canceled)"/>
    <s v="An investigative series on 790 KABC Radio on the ravages of addiction and what options millions of people have for hopeful recovery."/>
    <x v="79"/>
    <n v="40"/>
    <x v="3"/>
    <n v="0"/>
    <x v="1"/>
    <s v="US"/>
    <s v="USD"/>
    <n v="1427328000"/>
    <d v="2015-03-26T00:00:00"/>
    <n v="1423777043"/>
    <d v="2015-02-12T21:37:23"/>
    <x v="2"/>
    <x v="0"/>
    <b v="0"/>
    <n v="0"/>
    <b v="0"/>
    <s v="journalism/audio"/>
    <x v="5"/>
  </r>
  <r>
    <n v="1059"/>
    <s v="Voice Over Artist (Canceled)"/>
    <s v="Turning myself into a vocal artist."/>
    <x v="184"/>
    <n v="1.1000000000000001"/>
    <x v="4"/>
    <n v="0"/>
    <x v="1"/>
    <s v="US"/>
    <s v="USD"/>
    <n v="1426269456"/>
    <d v="2015-03-13T17:57:36"/>
    <n v="1423681056"/>
    <d v="2015-02-11T18:57:36"/>
    <x v="2"/>
    <x v="0"/>
    <b v="0"/>
    <n v="0"/>
    <b v="0"/>
    <s v="journalism/audio"/>
    <x v="5"/>
  </r>
  <r>
    <n v="1060"/>
    <s v="Reality  Check (Canceled)"/>
    <s v="Reality Check is a weekly Internet Radio Show. Along with my co-host and engineer we discuss the issues of the day relevant to you!."/>
    <x v="10"/>
    <n v="5"/>
    <x v="0"/>
    <n v="50"/>
    <x v="1"/>
    <s v="US"/>
    <s v="USD"/>
    <n v="1429134893"/>
    <d v="2015-04-15T21:54:53"/>
    <n v="1426542893"/>
    <d v="2015-03-16T21:54:53"/>
    <x v="7"/>
    <x v="0"/>
    <b v="0"/>
    <n v="1"/>
    <b v="0"/>
    <s v="journalism/audio"/>
    <x v="5"/>
  </r>
  <r>
    <n v="1061"/>
    <s v="Chat Box 23 (Canceled)"/>
    <s v="T.O., Adi &amp; Mercedes discuss their point of views, women's issues &amp; Hollywood Hotties."/>
    <x v="23"/>
    <n v="4"/>
    <x v="4"/>
    <n v="0"/>
    <x v="1"/>
    <s v="US"/>
    <s v="USD"/>
    <n v="1462150800"/>
    <d v="2016-05-02T01:00:00"/>
    <n v="1456987108"/>
    <d v="2016-03-03T06:38:28"/>
    <x v="7"/>
    <x v="2"/>
    <b v="0"/>
    <n v="0"/>
    <b v="0"/>
    <s v="journalism/audio"/>
    <x v="5"/>
  </r>
  <r>
    <n v="1062"/>
    <s v="RETURNING AT A LATER DATE"/>
    <s v="SEE US ON PATREON www.badgirlartwork.com"/>
    <x v="212"/>
    <n v="0.19900000000000001"/>
    <x v="2"/>
    <n v="190"/>
    <x v="1"/>
    <s v="US"/>
    <s v="USD"/>
    <n v="1468351341"/>
    <d v="2016-07-12T19:22:21"/>
    <n v="1467746541"/>
    <d v="2016-07-05T19:22:21"/>
    <x v="3"/>
    <x v="2"/>
    <b v="0"/>
    <n v="4"/>
    <b v="0"/>
    <s v="journalism/audio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1"/>
    <x v="4"/>
    <n v="0"/>
    <x v="1"/>
    <s v="US"/>
    <s v="USD"/>
    <n v="1472604262"/>
    <d v="2016-08-31T00:44:22"/>
    <n v="1470012262"/>
    <d v="2016-08-01T00:44:22"/>
    <x v="10"/>
    <x v="2"/>
    <b v="0"/>
    <n v="0"/>
    <b v="0"/>
    <s v="journalism/audio"/>
    <x v="5"/>
  </r>
  <r>
    <n v="1064"/>
    <s v="Vineyard Valley - A Social Winemaking Game!"/>
    <s v="Make wine from seed to bottle; build, socialize, sell, and relax in Vineyard Valley - a social, sandbox, free to play business sim!"/>
    <x v="161"/>
    <n v="90"/>
    <x v="10"/>
    <n v="8077"/>
    <x v="2"/>
    <s v="US"/>
    <s v="USD"/>
    <n v="1373174903"/>
    <d v="2013-07-07T05:28:23"/>
    <n v="1369286903"/>
    <d v="2013-05-23T05:28:23"/>
    <x v="5"/>
    <x v="4"/>
    <b v="0"/>
    <n v="123"/>
    <b v="0"/>
    <s v="games/video games"/>
    <x v="6"/>
  </r>
  <r>
    <n v="1065"/>
    <s v="Diggers Fall tactical multiplayer pc shooter"/>
    <s v="Need funds for an Australian fps mp shooter pc game called Diggers Fall were china invades Aus, cost for advertising and settings menu."/>
    <x v="9"/>
    <n v="3"/>
    <x v="4"/>
    <n v="81"/>
    <x v="2"/>
    <s v="AU"/>
    <s v="AUD"/>
    <n v="1392800922"/>
    <d v="2014-02-19T09:08:42"/>
    <n v="1390381722"/>
    <d v="2014-01-22T09:08:42"/>
    <x v="1"/>
    <x v="3"/>
    <b v="0"/>
    <n v="5"/>
    <b v="0"/>
    <s v="games/video games"/>
    <x v="6"/>
  </r>
  <r>
    <n v="1066"/>
    <s v="So I'm A Dark Lord"/>
    <s v="A parody of old school RPGs where you are a new Dark Lord on a quest to amass monsters and allies on your side."/>
    <x v="60"/>
    <n v="150"/>
    <x v="10"/>
    <n v="5051"/>
    <x v="2"/>
    <s v="US"/>
    <s v="USD"/>
    <n v="1375657582"/>
    <d v="2013-08-04T23:06:22"/>
    <n v="1371769582"/>
    <d v="2013-06-20T23:06:22"/>
    <x v="0"/>
    <x v="4"/>
    <b v="0"/>
    <n v="148"/>
    <b v="0"/>
    <s v="games/video games"/>
    <x v="6"/>
  </r>
  <r>
    <n v="1067"/>
    <s v="Fate Fighters - The Ultimate Decision Maker"/>
    <s v="Canâ€™t make up your mind about something? Simply type in your two options and let the fighters of fate decide for you!"/>
    <x v="2"/>
    <n v="0.5"/>
    <x v="2"/>
    <n v="130"/>
    <x v="2"/>
    <s v="US"/>
    <s v="USD"/>
    <n v="1387657931"/>
    <d v="2013-12-21T20:32:11"/>
    <n v="1385065931"/>
    <d v="2013-11-21T20:32:11"/>
    <x v="4"/>
    <x v="4"/>
    <b v="0"/>
    <n v="10"/>
    <b v="0"/>
    <s v="games/video games"/>
    <x v="6"/>
  </r>
  <r>
    <n v="1068"/>
    <s v="The Quest To Save Hip Hop"/>
    <s v="THE QUEST TO SAVE HIP HOP is an old school beat em up st game that has a focus on old school hip hop and new age hip hop coming to pc."/>
    <x v="11"/>
    <n v="30"/>
    <x v="5"/>
    <n v="45"/>
    <x v="2"/>
    <s v="US"/>
    <s v="USD"/>
    <n v="1460274864"/>
    <d v="2016-04-10T07:54:24"/>
    <n v="1457686464"/>
    <d v="2016-03-11T08:54:24"/>
    <x v="7"/>
    <x v="2"/>
    <b v="0"/>
    <n v="4"/>
    <b v="0"/>
    <s v="games/video games"/>
    <x v="6"/>
  </r>
  <r>
    <n v="1069"/>
    <s v="Until The End (PC, Mac, and Linux)"/>
    <s v="A run-n-gun zombie survival game where you scavenge for items to make the night a little less scary."/>
    <x v="41"/>
    <n v="2.2000000000000002"/>
    <x v="4"/>
    <n v="850"/>
    <x v="2"/>
    <s v="US"/>
    <s v="USD"/>
    <n v="1385447459"/>
    <d v="2013-11-26T06:30:59"/>
    <n v="1382679059"/>
    <d v="2013-10-25T05:30:59"/>
    <x v="9"/>
    <x v="4"/>
    <b v="0"/>
    <n v="21"/>
    <b v="0"/>
    <s v="games/video games"/>
    <x v="6"/>
  </r>
  <r>
    <n v="1070"/>
    <s v="Prez Games: Do You Have What it Takes to Win the Presidency?"/>
    <s v="A deck building game where you build your campaign plans, raise cash and gain power in a drive to win the White House."/>
    <x v="3"/>
    <n v="10"/>
    <x v="1"/>
    <n v="70"/>
    <x v="2"/>
    <s v="US"/>
    <s v="USD"/>
    <n v="1349050622"/>
    <d v="2012-10-01T00:17:02"/>
    <n v="1347322622"/>
    <d v="2012-09-11T00:17:02"/>
    <x v="8"/>
    <x v="5"/>
    <b v="0"/>
    <n v="2"/>
    <b v="0"/>
    <s v="games/video games"/>
    <x v="6"/>
  </r>
  <r>
    <n v="1071"/>
    <s v="DJ's Bane"/>
    <s v="I'm making a game where you choose how you want to kill the DJ, so you yourself can decide what music will be played at the party."/>
    <x v="213"/>
    <n v="0.1"/>
    <x v="2"/>
    <n v="0"/>
    <x v="2"/>
    <s v="NO"/>
    <s v="NOK"/>
    <n v="1447787093"/>
    <d v="2015-11-17T19:04:53"/>
    <n v="1445191493"/>
    <d v="2015-10-18T18:04:53"/>
    <x v="9"/>
    <x v="0"/>
    <b v="0"/>
    <n v="0"/>
    <b v="0"/>
    <s v="games/video games"/>
    <x v="6"/>
  </r>
  <r>
    <n v="1072"/>
    <s v="World Defense : Tower Defense"/>
    <s v="A tower defense game that is played anywhere on the earth's surface!  This project is to expand it to be multiplayer and mod support."/>
    <x v="96"/>
    <n v="75"/>
    <x v="10"/>
    <n v="51"/>
    <x v="2"/>
    <s v="US"/>
    <s v="USD"/>
    <n v="1391630297"/>
    <d v="2014-02-05T19:58:17"/>
    <n v="1389038297"/>
    <d v="2014-01-06T19:58:17"/>
    <x v="1"/>
    <x v="3"/>
    <b v="0"/>
    <n v="4"/>
    <b v="0"/>
    <s v="games/video games"/>
    <x v="6"/>
  </r>
  <r>
    <n v="1073"/>
    <s v="Rainbow Ball to the Iphone"/>
    <s v="We want to bring our Game Rainbow Ball to the iphone and to do that we need a little help"/>
    <x v="47"/>
    <n v="0.75"/>
    <x v="2"/>
    <n v="10"/>
    <x v="2"/>
    <s v="US"/>
    <s v="USD"/>
    <n v="1318806541"/>
    <d v="2011-10-16T23:09:01"/>
    <n v="1316214541"/>
    <d v="2011-09-16T23:09:01"/>
    <x v="8"/>
    <x v="6"/>
    <b v="0"/>
    <n v="1"/>
    <b v="0"/>
    <s v="games/video games"/>
    <x v="6"/>
  </r>
  <r>
    <n v="1074"/>
    <s v="Kingdom Espionage"/>
    <s v="An ambitious multiplayer game set in fantastical medieval world where you must defend your castle while attacking others to gain ranks!"/>
    <x v="214"/>
    <n v="54"/>
    <x v="10"/>
    <n v="3407"/>
    <x v="2"/>
    <s v="US"/>
    <s v="USD"/>
    <n v="1388808545"/>
    <d v="2014-01-04T04:09:05"/>
    <n v="1386216545"/>
    <d v="2013-12-05T04:09:05"/>
    <x v="11"/>
    <x v="4"/>
    <b v="0"/>
    <n v="30"/>
    <b v="0"/>
    <s v="games/video games"/>
    <x v="6"/>
  </r>
  <r>
    <n v="1075"/>
    <s v="Towers Of The Apocalypse"/>
    <s v="Fully 3D, post Apocalyptic themed tower defense video game. New take on the genre."/>
    <x v="28"/>
    <n v="1"/>
    <x v="4"/>
    <n v="45"/>
    <x v="2"/>
    <s v="US"/>
    <s v="USD"/>
    <n v="1336340516"/>
    <d v="2012-05-06T21:41:56"/>
    <n v="1333748516"/>
    <d v="2012-04-06T21:41:56"/>
    <x v="6"/>
    <x v="5"/>
    <b v="0"/>
    <n v="3"/>
    <b v="0"/>
    <s v="games/video games"/>
    <x v="6"/>
  </r>
  <r>
    <n v="1076"/>
    <s v="Kaptain Brawe 2: A Space Travesty"/>
    <s v="A comical point and click adventure by veteran team of Broken Sword and Monkey Island fame - Steve Ince and Bill Tiller"/>
    <x v="96"/>
    <n v="75"/>
    <x v="10"/>
    <n v="47074"/>
    <x v="2"/>
    <s v="US"/>
    <s v="USD"/>
    <n v="1410426250"/>
    <d v="2014-09-11T09:04:10"/>
    <n v="1405674250"/>
    <d v="2014-07-18T09:04:10"/>
    <x v="3"/>
    <x v="3"/>
    <b v="0"/>
    <n v="975"/>
    <b v="0"/>
    <s v="games/video games"/>
    <x v="6"/>
  </r>
  <r>
    <n v="1077"/>
    <s v="Legends of Callasia [Demo Available NOW!]"/>
    <s v="An epic strategy game of world conquest with simultaneous turn-based multiplayer gameplay and no hotseat waiting"/>
    <x v="31"/>
    <n v="25"/>
    <x v="9"/>
    <n v="7344"/>
    <x v="2"/>
    <s v="US"/>
    <s v="USD"/>
    <n v="1452744011"/>
    <d v="2016-01-14T04:00:11"/>
    <n v="1450152011"/>
    <d v="2015-12-15T04:00:11"/>
    <x v="11"/>
    <x v="0"/>
    <b v="0"/>
    <n v="167"/>
    <b v="0"/>
    <s v="games/video games"/>
    <x v="6"/>
  </r>
  <r>
    <n v="1078"/>
    <s v="New iPad/iPhone game development software needed"/>
    <s v="I am looking to create more games for the iPad/iPhone and want to add leaderboards, which requires new game development software"/>
    <x v="20"/>
    <n v="0.6"/>
    <x v="2"/>
    <n v="45"/>
    <x v="2"/>
    <s v="US"/>
    <s v="USD"/>
    <n v="1311309721"/>
    <d v="2011-07-22T04:42:01"/>
    <n v="1307421721"/>
    <d v="2011-06-07T04:42:01"/>
    <x v="0"/>
    <x v="6"/>
    <b v="0"/>
    <n v="5"/>
    <b v="0"/>
    <s v="games/video games"/>
    <x v="6"/>
  </r>
  <r>
    <n v="1079"/>
    <s v="Sirius Online, an indie Space MMO"/>
    <s v="Sirius Online is currently the work of two brothers striving to bring the Era of Freelancer back, adding dynamic markets and more."/>
    <x v="91"/>
    <n v="26"/>
    <x v="9"/>
    <n v="678"/>
    <x v="2"/>
    <s v="DE"/>
    <s v="EUR"/>
    <n v="1463232936"/>
    <d v="2016-05-14T13:35:36"/>
    <n v="1461072936"/>
    <d v="2016-04-19T13:35:36"/>
    <x v="6"/>
    <x v="2"/>
    <b v="0"/>
    <n v="18"/>
    <b v="0"/>
    <s v="games/video games"/>
    <x v="6"/>
  </r>
  <r>
    <n v="1080"/>
    <s v="Skullforge: The Hunt"/>
    <s v="A fantasy action RPG which follows an elven ex-slave on a journey of magic, revenge, intrigue, and deceit."/>
    <x v="22"/>
    <n v="20"/>
    <x v="8"/>
    <n v="1821"/>
    <x v="2"/>
    <s v="US"/>
    <s v="USD"/>
    <n v="1399778333"/>
    <d v="2014-05-11T03:18:53"/>
    <n v="1397186333"/>
    <d v="2014-04-11T03:18:53"/>
    <x v="6"/>
    <x v="3"/>
    <b v="0"/>
    <n v="98"/>
    <b v="0"/>
    <s v="games/video games"/>
    <x v="6"/>
  </r>
  <r>
    <n v="1081"/>
    <s v="The Creature"/>
    <s v="Finishing your last job before you retire until a disaster strikes the cargo ship can you survive The Creature?"/>
    <x v="118"/>
    <n v="68"/>
    <x v="10"/>
    <n v="12"/>
    <x v="2"/>
    <s v="US"/>
    <s v="USD"/>
    <n v="1422483292"/>
    <d v="2015-01-28T22:14:52"/>
    <n v="1419891292"/>
    <d v="2014-12-29T22:14:52"/>
    <x v="11"/>
    <x v="3"/>
    <b v="0"/>
    <n v="4"/>
    <b v="0"/>
    <s v="games/video games"/>
    <x v="6"/>
  </r>
  <r>
    <n v="1082"/>
    <s v="T-Fighter: Code Name M - Mobile Edition"/>
    <s v="Challenge your trivia skills in this action oriented game against several opponents across time."/>
    <x v="3"/>
    <n v="10"/>
    <x v="1"/>
    <n v="56"/>
    <x v="2"/>
    <s v="US"/>
    <s v="USD"/>
    <n v="1344635088"/>
    <d v="2012-08-10T21:44:48"/>
    <n v="1342043088"/>
    <d v="2012-07-11T21:44:48"/>
    <x v="3"/>
    <x v="5"/>
    <b v="0"/>
    <n v="3"/>
    <b v="0"/>
    <s v="games/video games"/>
    <x v="6"/>
  </r>
  <r>
    <n v="1083"/>
    <s v="Video Game Store That Can Beat Out Any Other"/>
    <s v="We want to take everything video game related people have seen since 1978 to now and turn it into the top gamer lounge in canada !"/>
    <x v="63"/>
    <n v="50"/>
    <x v="10"/>
    <n v="410"/>
    <x v="2"/>
    <s v="CA"/>
    <s v="CAD"/>
    <n v="1406994583"/>
    <d v="2014-08-02T15:49:43"/>
    <n v="1401810583"/>
    <d v="2014-06-03T15:49:43"/>
    <x v="0"/>
    <x v="3"/>
    <b v="0"/>
    <n v="1"/>
    <b v="0"/>
    <s v="games/video games"/>
    <x v="6"/>
  </r>
  <r>
    <n v="1084"/>
    <s v="My own channel"/>
    <s v="I want to start my own channel for gaming"/>
    <x v="131"/>
    <n v="0.55000000000000004"/>
    <x v="2"/>
    <n v="0"/>
    <x v="2"/>
    <s v="US"/>
    <s v="USD"/>
    <n v="1407534804"/>
    <d v="2014-08-08T21:53:24"/>
    <n v="1404942804"/>
    <d v="2014-07-09T21:53:24"/>
    <x v="3"/>
    <x v="3"/>
    <b v="0"/>
    <n v="0"/>
    <b v="0"/>
    <s v="games/video games"/>
    <x v="6"/>
  </r>
  <r>
    <n v="1085"/>
    <s v="Sun Dryd Studios"/>
    <s v="The new kid on the block. Re-imagining old games and creating new ones. Ship, Lazer, Rock is first."/>
    <x v="11"/>
    <n v="30"/>
    <x v="5"/>
    <n v="1026"/>
    <x v="2"/>
    <s v="CA"/>
    <s v="CAD"/>
    <n v="1457967975"/>
    <d v="2016-03-14T15:06:15"/>
    <n v="1455379575"/>
    <d v="2016-02-13T16:06:15"/>
    <x v="2"/>
    <x v="2"/>
    <b v="0"/>
    <n v="9"/>
    <b v="0"/>
    <s v="games/video games"/>
    <x v="6"/>
  </r>
  <r>
    <n v="1086"/>
    <s v="Cyber Universe Online"/>
    <s v="Humanity's future in the Galaxy"/>
    <x v="102"/>
    <n v="18"/>
    <x v="6"/>
    <n v="15"/>
    <x v="2"/>
    <s v="US"/>
    <s v="USD"/>
    <n v="1408913291"/>
    <d v="2014-08-24T20:48:11"/>
    <n v="1406321291"/>
    <d v="2014-07-25T20:48:11"/>
    <x v="3"/>
    <x v="3"/>
    <b v="0"/>
    <n v="2"/>
    <b v="0"/>
    <s v="games/video games"/>
    <x v="6"/>
  </r>
  <r>
    <n v="1087"/>
    <s v="Idle Gamers"/>
    <s v="Idle gamers are the group of gamers worth watching play video games. We have a back log of video ideas and want to entertain you."/>
    <x v="184"/>
    <n v="1.1000000000000001"/>
    <x v="4"/>
    <n v="0"/>
    <x v="2"/>
    <s v="US"/>
    <s v="USD"/>
    <n v="1402852087"/>
    <d v="2014-06-15T17:08:07"/>
    <n v="1400260087"/>
    <d v="2014-05-16T17:08:07"/>
    <x v="5"/>
    <x v="3"/>
    <b v="0"/>
    <n v="0"/>
    <b v="0"/>
    <s v="games/video games"/>
    <x v="6"/>
  </r>
  <r>
    <n v="1088"/>
    <s v="Still Alive"/>
    <s v="A fresh twist on survival games. Intense, high-stakes 30 minute rounds for up to 10 players."/>
    <x v="101"/>
    <n v="45"/>
    <x v="11"/>
    <n v="6382.34"/>
    <x v="2"/>
    <s v="US"/>
    <s v="USD"/>
    <n v="1398366667"/>
    <d v="2014-04-24T19:11:07"/>
    <n v="1395774667"/>
    <d v="2014-03-25T19:11:07"/>
    <x v="7"/>
    <x v="3"/>
    <b v="0"/>
    <n v="147"/>
    <b v="0"/>
    <s v="games/video games"/>
    <x v="6"/>
  </r>
  <r>
    <n v="1089"/>
    <s v="Farabel"/>
    <s v="Farabel is a single player turn-based fantasy strategy game for Mac/PC/Linux"/>
    <x v="36"/>
    <n v="15"/>
    <x v="6"/>
    <n v="1174"/>
    <x v="2"/>
    <s v="FR"/>
    <s v="EUR"/>
    <n v="1435293175"/>
    <d v="2015-06-26T04:32:55"/>
    <n v="1432701175"/>
    <d v="2015-05-27T04:32:55"/>
    <x v="5"/>
    <x v="0"/>
    <b v="0"/>
    <n v="49"/>
    <b v="0"/>
    <s v="games/video games"/>
    <x v="6"/>
  </r>
  <r>
    <n v="1090"/>
    <s v="Help Jumpy Punch Prosper!!"/>
    <s v="A sci-fi platformer game inspired by a certain blue hedgehog and Italian plumber. Jump, fight, dodge and sprint your way to victory."/>
    <x v="215"/>
    <n v="12.999000000000001"/>
    <x v="1"/>
    <n v="5"/>
    <x v="2"/>
    <s v="AU"/>
    <s v="AUD"/>
    <n v="1432873653"/>
    <d v="2015-05-29T04:27:33"/>
    <n v="1430281653"/>
    <d v="2015-04-29T04:27:33"/>
    <x v="6"/>
    <x v="0"/>
    <b v="0"/>
    <n v="1"/>
    <b v="0"/>
    <s v="games/video games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0.2"/>
    <x v="2"/>
    <n v="25"/>
    <x v="2"/>
    <s v="GB"/>
    <s v="GBP"/>
    <n v="1460313672"/>
    <d v="2016-04-10T18:41:12"/>
    <n v="1457725272"/>
    <d v="2016-03-11T19:41:12"/>
    <x v="7"/>
    <x v="2"/>
    <b v="0"/>
    <n v="2"/>
    <b v="0"/>
    <s v="games/video games"/>
    <x v="6"/>
  </r>
  <r>
    <n v="1092"/>
    <s v="toggleme. - the next phenom in mobile gaming"/>
    <s v="toggleme. is the next breakout mobile game.Addictive gameplay, phenomenal design, real life rewards for achievements, and a great story"/>
    <x v="13"/>
    <n v="2"/>
    <x v="4"/>
    <n v="21"/>
    <x v="2"/>
    <s v="US"/>
    <s v="USD"/>
    <n v="1357432638"/>
    <d v="2013-01-06T00:37:18"/>
    <n v="1354840638"/>
    <d v="2012-12-07T00:37:18"/>
    <x v="11"/>
    <x v="5"/>
    <b v="0"/>
    <n v="7"/>
    <b v="0"/>
    <s v="games/video games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0.3"/>
    <x v="2"/>
    <n v="42.25"/>
    <x v="2"/>
    <s v="CA"/>
    <s v="CAD"/>
    <n v="1455232937"/>
    <d v="2016-02-11T23:22:17"/>
    <n v="1453936937"/>
    <d v="2016-01-27T23:22:17"/>
    <x v="1"/>
    <x v="2"/>
    <b v="0"/>
    <n v="4"/>
    <b v="0"/>
    <s v="games/video games"/>
    <x v="6"/>
  </r>
  <r>
    <n v="1094"/>
    <s v="Sprocket Junkie"/>
    <s v="An action racing game for iOS. Set in a steampunk world, players battle their way to the finish line on customizable rocket engines!"/>
    <x v="102"/>
    <n v="18"/>
    <x v="6"/>
    <n v="3294.01"/>
    <x v="2"/>
    <s v="US"/>
    <s v="USD"/>
    <n v="1318180033"/>
    <d v="2011-10-09T17:07:13"/>
    <n v="1315588033"/>
    <d v="2011-09-09T17:07:13"/>
    <x v="8"/>
    <x v="6"/>
    <b v="0"/>
    <n v="27"/>
    <b v="0"/>
    <s v="games/video games"/>
    <x v="6"/>
  </r>
  <r>
    <n v="1095"/>
    <s v="Project Snowstorm"/>
    <s v="MMORPG with Real-Time Pet Battles, Expansive 3D World and Ranked Individual &amp; Guild PvP arenas all on your mobile device!"/>
    <x v="69"/>
    <n v="500"/>
    <x v="10"/>
    <n v="25174"/>
    <x v="2"/>
    <s v="US"/>
    <s v="USD"/>
    <n v="1377867220"/>
    <d v="2013-08-30T12:53:40"/>
    <n v="1375275220"/>
    <d v="2013-07-31T12:53:40"/>
    <x v="3"/>
    <x v="4"/>
    <b v="0"/>
    <n v="94"/>
    <b v="0"/>
    <s v="games/video games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12"/>
    <x v="1"/>
    <n v="2152"/>
    <x v="2"/>
    <s v="US"/>
    <s v="USD"/>
    <n v="1412393400"/>
    <d v="2014-10-04T03:30:00"/>
    <n v="1409747154"/>
    <d v="2014-09-03T12:25:54"/>
    <x v="8"/>
    <x v="3"/>
    <b v="0"/>
    <n v="29"/>
    <b v="0"/>
    <s v="games/video games"/>
    <x v="6"/>
  </r>
  <r>
    <n v="1097"/>
    <s v="Rabbly"/>
    <s v="Rabbly is action-adventure game. Is about a scientist going on an adventure, to find rare materials in another galaxy."/>
    <x v="57"/>
    <n v="100"/>
    <x v="10"/>
    <n v="47"/>
    <x v="2"/>
    <s v="US"/>
    <s v="USD"/>
    <n v="1393786877"/>
    <d v="2014-03-02T19:01:17"/>
    <n v="1390330877"/>
    <d v="2014-01-21T19:01:17"/>
    <x v="1"/>
    <x v="3"/>
    <b v="0"/>
    <n v="7"/>
    <b v="0"/>
    <s v="games/video games"/>
    <x v="6"/>
  </r>
  <r>
    <n v="1098"/>
    <s v="Kick, Punch... Fireball"/>
    <s v="Kick, Punch... Fireball is an FPS type arena game set inside the fantasy world."/>
    <x v="31"/>
    <n v="25"/>
    <x v="9"/>
    <n v="1803"/>
    <x v="2"/>
    <s v="US"/>
    <s v="USD"/>
    <n v="1397413095"/>
    <d v="2014-04-13T18:18:15"/>
    <n v="1394821095"/>
    <d v="2014-03-14T18:18:15"/>
    <x v="7"/>
    <x v="3"/>
    <b v="0"/>
    <n v="22"/>
    <b v="0"/>
    <s v="games/video games"/>
    <x v="6"/>
  </r>
  <r>
    <n v="1099"/>
    <s v="Xeno - A Sci-Fi FPS"/>
    <s v="Xeno is an FPS which combines all the best elements of old school and modern games to create a fresh and unique gameplay experience."/>
    <x v="10"/>
    <n v="5"/>
    <x v="0"/>
    <n v="25"/>
    <x v="2"/>
    <s v="GB"/>
    <s v="GBP"/>
    <n v="1431547468"/>
    <d v="2015-05-13T20:04:28"/>
    <n v="1428955468"/>
    <d v="2015-04-13T20:04:28"/>
    <x v="6"/>
    <x v="0"/>
    <b v="0"/>
    <n v="1"/>
    <b v="0"/>
    <s v="games/video games"/>
    <x v="6"/>
  </r>
  <r>
    <n v="1100"/>
    <s v="Aeldengald Saga Book I"/>
    <s v="A retro style puzzle rpg with a dark story. Your decisions will influence the world and decide the outcome of the story."/>
    <x v="23"/>
    <n v="4"/>
    <x v="4"/>
    <n v="100"/>
    <x v="2"/>
    <s v="DE"/>
    <s v="EUR"/>
    <n v="1455417571"/>
    <d v="2016-02-14T02:39:31"/>
    <n v="1452825571"/>
    <d v="2016-01-15T02:39:31"/>
    <x v="1"/>
    <x v="2"/>
    <b v="0"/>
    <n v="10"/>
    <b v="0"/>
    <s v="games/video games"/>
    <x v="6"/>
  </r>
  <r>
    <n v="1101"/>
    <s v="Strain Wars"/>
    <s v="Different strains of marijuana leafs battling to the death to see which one is the top strain."/>
    <x v="57"/>
    <n v="100"/>
    <x v="10"/>
    <n v="41"/>
    <x v="2"/>
    <s v="US"/>
    <s v="USD"/>
    <n v="1468519920"/>
    <d v="2016-07-14T18:12:00"/>
    <n v="1466188338"/>
    <d v="2016-06-17T18:32:18"/>
    <x v="0"/>
    <x v="2"/>
    <b v="0"/>
    <n v="6"/>
    <b v="0"/>
    <s v="games/video games"/>
    <x v="6"/>
  </r>
  <r>
    <n v="1102"/>
    <s v="Runers"/>
    <s v="Runers is a top-down rogue-like shooter where as you advance you create more powerful spells and fight fierce monsters and bosses."/>
    <x v="6"/>
    <n v="8"/>
    <x v="0"/>
    <n v="425"/>
    <x v="2"/>
    <s v="US"/>
    <s v="USD"/>
    <n v="1386568740"/>
    <d v="2013-12-09T05:59:00"/>
    <n v="1383095125"/>
    <d v="2013-10-30T01:05:25"/>
    <x v="9"/>
    <x v="4"/>
    <b v="0"/>
    <n v="24"/>
    <b v="0"/>
    <s v="games/video games"/>
    <x v="6"/>
  </r>
  <r>
    <n v="1103"/>
    <s v="The Morgue"/>
    <s v="&quot;I go to work... I classify the bodies and store them accordingly... Sometimes I here noises... Other times is see her..."/>
    <x v="36"/>
    <n v="15"/>
    <x v="6"/>
    <n v="243"/>
    <x v="2"/>
    <s v="US"/>
    <s v="USD"/>
    <n v="1466227190"/>
    <d v="2016-06-18T05:19:50"/>
    <n v="1461043190"/>
    <d v="2016-04-19T05:19:50"/>
    <x v="6"/>
    <x v="2"/>
    <b v="0"/>
    <n v="15"/>
    <b v="0"/>
    <s v="games/video games"/>
    <x v="6"/>
  </r>
  <r>
    <n v="1104"/>
    <s v="Street Heroes - A Facebook Beat 'em Up"/>
    <s v="Street Heroes is a retro 2D side-scrolling multiplayer beat 'em up for Facebook that brings classic arcade fun to a social platform"/>
    <x v="127"/>
    <n v="60"/>
    <x v="10"/>
    <n v="2971"/>
    <x v="2"/>
    <s v="GB"/>
    <s v="GBP"/>
    <n v="1402480221"/>
    <d v="2014-06-11T09:50:21"/>
    <n v="1399888221"/>
    <d v="2014-05-12T09:50:21"/>
    <x v="5"/>
    <x v="3"/>
    <b v="0"/>
    <n v="37"/>
    <b v="0"/>
    <s v="games/video games"/>
    <x v="6"/>
  </r>
  <r>
    <n v="1105"/>
    <s v="Nightmare Zombies"/>
    <s v="Nightmare Zombies is the first Oculus Rift Only immersive zombie simulator in the Post-Apocalypse urban environment of New York City."/>
    <x v="216"/>
    <n v="900"/>
    <x v="10"/>
    <n v="1431"/>
    <x v="2"/>
    <s v="US"/>
    <s v="USD"/>
    <n v="1395627327"/>
    <d v="2014-03-24T02:15:27"/>
    <n v="1393038927"/>
    <d v="2014-02-22T03:15:27"/>
    <x v="2"/>
    <x v="3"/>
    <b v="0"/>
    <n v="20"/>
    <b v="0"/>
    <s v="games/video games"/>
    <x v="6"/>
  </r>
  <r>
    <n v="1106"/>
    <s v="Backyard Zombies"/>
    <s v="Collect coins and save civilians while you blast your way through tons of zombies! Unlock new characters and levels!"/>
    <x v="44"/>
    <n v="0.4"/>
    <x v="2"/>
    <n v="165"/>
    <x v="2"/>
    <s v="US"/>
    <s v="USD"/>
    <n v="1333557975"/>
    <d v="2012-04-04T16:46:15"/>
    <n v="1330969575"/>
    <d v="2012-03-05T17:46:15"/>
    <x v="7"/>
    <x v="5"/>
    <b v="0"/>
    <n v="7"/>
    <b v="0"/>
    <s v="games/video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10"/>
    <x v="1"/>
    <n v="0"/>
    <x v="2"/>
    <s v="US"/>
    <s v="USD"/>
    <n v="1406148024"/>
    <d v="2014-07-23T20:40:24"/>
    <n v="1403556024"/>
    <d v="2014-06-23T20:40:24"/>
    <x v="0"/>
    <x v="3"/>
    <b v="0"/>
    <n v="0"/>
    <b v="0"/>
    <s v="games/video games"/>
    <x v="6"/>
  </r>
  <r>
    <n v="1108"/>
    <s v="Urbania: Create the future"/>
    <s v="Environmental awareness using social games where players are challenged to pursue sustainable development in the city of the future."/>
    <x v="31"/>
    <n v="25"/>
    <x v="9"/>
    <n v="732.5"/>
    <x v="2"/>
    <s v="US"/>
    <s v="USD"/>
    <n v="1334326635"/>
    <d v="2012-04-13T14:17:15"/>
    <n v="1329146235"/>
    <d v="2012-02-13T15:17:15"/>
    <x v="2"/>
    <x v="5"/>
    <b v="0"/>
    <n v="21"/>
    <b v="0"/>
    <s v="games/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10"/>
    <x v="1"/>
    <n v="45"/>
    <x v="2"/>
    <s v="US"/>
    <s v="USD"/>
    <n v="1479495790"/>
    <d v="2016-11-18T19:03:10"/>
    <n v="1476900190"/>
    <d v="2016-10-19T18:03:10"/>
    <x v="9"/>
    <x v="2"/>
    <b v="0"/>
    <n v="3"/>
    <b v="0"/>
    <s v="games/video games"/>
    <x v="6"/>
  </r>
  <r>
    <n v="1110"/>
    <s v="PSI - Role Playing Game"/>
    <s v="PSI is a game about a group of people dealing with the effects of Nightmares becoming reality, life will never be the same."/>
    <x v="63"/>
    <n v="50"/>
    <x v="10"/>
    <n v="255"/>
    <x v="2"/>
    <s v="US"/>
    <s v="USD"/>
    <n v="1354919022"/>
    <d v="2012-12-07T22:23:42"/>
    <n v="1352327022"/>
    <d v="2012-11-07T22:23:42"/>
    <x v="4"/>
    <x v="5"/>
    <b v="0"/>
    <n v="11"/>
    <b v="0"/>
    <s v="games/video games"/>
    <x v="6"/>
  </r>
  <r>
    <n v="1111"/>
    <s v="Funding HyperLight Studios"/>
    <s v="We are bringing a new gaming experience to the field. One that will connect a community of people and servers from around the world."/>
    <x v="30"/>
    <n v="2.5"/>
    <x v="4"/>
    <n v="1"/>
    <x v="2"/>
    <s v="US"/>
    <s v="USD"/>
    <n v="1452228790"/>
    <d v="2016-01-08T04:53:10"/>
    <n v="1449636790"/>
    <d v="2015-12-09T04:53:10"/>
    <x v="11"/>
    <x v="0"/>
    <b v="0"/>
    <n v="1"/>
    <b v="0"/>
    <s v="games/video games"/>
    <x v="6"/>
  </r>
  <r>
    <n v="1112"/>
    <s v="Johnny Rocketfingers: Violent Point &amp; Click Adventure!"/>
    <s v="Tarantino-esque Adventure Game on Steroids Inspired by LucasArts, Gritty Action Movies and 1940's Animation"/>
    <x v="217"/>
    <n v="88"/>
    <x v="10"/>
    <n v="31272.92"/>
    <x v="2"/>
    <s v="US"/>
    <s v="USD"/>
    <n v="1421656200"/>
    <d v="2015-01-19T08:30:00"/>
    <n v="1416507211"/>
    <d v="2014-11-20T18:13:31"/>
    <x v="4"/>
    <x v="3"/>
    <b v="0"/>
    <n v="312"/>
    <b v="0"/>
    <s v="games/video games"/>
    <x v="6"/>
  </r>
  <r>
    <n v="1113"/>
    <s v="A YouTube Gaming Channel"/>
    <s v="A start up YouTube PC Gaming channel named ''Jeansie''. Comprised of witty banter and slightly above average  gaming skills :)"/>
    <x v="28"/>
    <n v="1"/>
    <x v="4"/>
    <n v="5"/>
    <x v="2"/>
    <s v="GB"/>
    <s v="GBP"/>
    <n v="1408058820"/>
    <d v="2014-08-14T23:27:00"/>
    <n v="1405466820"/>
    <d v="2014-07-15T23:27:00"/>
    <x v="3"/>
    <x v="3"/>
    <b v="0"/>
    <n v="1"/>
    <b v="0"/>
    <s v="games/video games"/>
    <x v="6"/>
  </r>
  <r>
    <n v="1114"/>
    <s v="TeleRide"/>
    <s v="SciFi racing game for Android &amp; iOS platforms. Player gets a unique weapon which introduces an additional dimension to the competition."/>
    <x v="12"/>
    <n v="6"/>
    <x v="0"/>
    <n v="10"/>
    <x v="2"/>
    <s v="GB"/>
    <s v="GBP"/>
    <n v="1381306687"/>
    <d v="2013-10-09T08:18:07"/>
    <n v="1378714687"/>
    <d v="2013-09-09T08:18:07"/>
    <x v="8"/>
    <x v="4"/>
    <b v="0"/>
    <n v="3"/>
    <b v="0"/>
    <s v="games/video games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40"/>
    <x v="3"/>
    <n v="53"/>
    <x v="2"/>
    <s v="US"/>
    <s v="USD"/>
    <n v="1459352495"/>
    <d v="2016-03-30T15:41:35"/>
    <n v="1456764095"/>
    <d v="2016-02-29T16:41:35"/>
    <x v="2"/>
    <x v="2"/>
    <b v="0"/>
    <n v="4"/>
    <b v="0"/>
    <s v="games/video games"/>
    <x v="6"/>
  </r>
  <r>
    <n v="1116"/>
    <s v="Quest Remnants of Chaos"/>
    <s v="A medieval, post apocolyptic, Online, MMORPG. Class morphing, character customization game."/>
    <x v="69"/>
    <n v="500"/>
    <x v="10"/>
    <n v="178.52"/>
    <x v="2"/>
    <s v="US"/>
    <s v="USD"/>
    <n v="1339273208"/>
    <d v="2012-06-09T20:20:08"/>
    <n v="1334089208"/>
    <d v="2012-04-10T20:20:08"/>
    <x v="6"/>
    <x v="5"/>
    <b v="0"/>
    <n v="10"/>
    <b v="0"/>
    <s v="games/video games"/>
    <x v="6"/>
  </r>
  <r>
    <n v="1117"/>
    <s v="Medieval Village"/>
    <s v="Experience the Medieval in your own village. Increase your village into a city and walk through the streets."/>
    <x v="28"/>
    <n v="1"/>
    <x v="4"/>
    <n v="83"/>
    <x v="2"/>
    <s v="DE"/>
    <s v="EUR"/>
    <n v="1451053313"/>
    <d v="2015-12-25T14:21:53"/>
    <n v="1448461313"/>
    <d v="2015-11-25T14:21:53"/>
    <x v="4"/>
    <x v="0"/>
    <b v="0"/>
    <n v="8"/>
    <b v="0"/>
    <s v="games/video games"/>
    <x v="6"/>
  </r>
  <r>
    <n v="1118"/>
    <s v="Battle-Buddy â€“ Bringing gamers together"/>
    <s v="Ideal for social players as well as a tool for esports teams, Battle Buddy will help organise and coordinate, pugs, scrims, wars &amp; you!"/>
    <x v="37"/>
    <n v="4.5"/>
    <x v="4"/>
    <n v="109"/>
    <x v="2"/>
    <s v="AU"/>
    <s v="AUD"/>
    <n v="1396666779"/>
    <d v="2014-04-05T02:59:39"/>
    <n v="1394078379"/>
    <d v="2014-03-06T03:59:39"/>
    <x v="7"/>
    <x v="3"/>
    <b v="0"/>
    <n v="3"/>
    <b v="0"/>
    <s v="games/video games"/>
    <x v="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2.1"/>
    <x v="4"/>
    <n v="5"/>
    <x v="2"/>
    <s v="US"/>
    <s v="USD"/>
    <n v="1396810864"/>
    <d v="2014-04-06T19:01:04"/>
    <n v="1395687664"/>
    <d v="2014-03-24T19:01:04"/>
    <x v="7"/>
    <x v="3"/>
    <b v="0"/>
    <n v="1"/>
    <b v="0"/>
    <s v="games/video games"/>
    <x v="6"/>
  </r>
  <r>
    <n v="1120"/>
    <s v="PlanEt Ninjahwah"/>
    <s v="Planet Ninjahwah is a highly anticipated futuristic action adventure game that will blow your mind!!"/>
    <x v="31"/>
    <n v="25"/>
    <x v="9"/>
    <n v="0"/>
    <x v="2"/>
    <s v="US"/>
    <s v="USD"/>
    <n v="1319835400"/>
    <d v="2011-10-28T20:56:40"/>
    <n v="1315947400"/>
    <d v="2011-09-13T20:56:40"/>
    <x v="8"/>
    <x v="6"/>
    <b v="0"/>
    <n v="0"/>
    <b v="0"/>
    <s v="games/video games"/>
    <x v="6"/>
  </r>
  <r>
    <n v="1121"/>
    <s v="Pwincess"/>
    <s v="An action packed, side scrolling, platform jumping, laser shooting ADVENTURE that will be fun for everyone."/>
    <x v="65"/>
    <n v="250"/>
    <x v="10"/>
    <n v="29"/>
    <x v="2"/>
    <s v="US"/>
    <s v="USD"/>
    <n v="1457904316"/>
    <d v="2016-03-13T21:25:16"/>
    <n v="1455315916"/>
    <d v="2016-02-12T22:25:16"/>
    <x v="2"/>
    <x v="2"/>
    <b v="0"/>
    <n v="5"/>
    <b v="0"/>
    <s v="games/video games"/>
    <x v="6"/>
  </r>
  <r>
    <n v="1122"/>
    <s v="Funny Monsters (Mobile Game)"/>
    <s v="Mobile game featuring lots of funny little monsters on the run from their mad creator. Lots of gameplay elements will keep user bussy."/>
    <x v="50"/>
    <n v="3.2"/>
    <x v="4"/>
    <n v="0"/>
    <x v="2"/>
    <s v="GB"/>
    <s v="GBP"/>
    <n v="1369932825"/>
    <d v="2013-05-30T16:53:45"/>
    <n v="1368723225"/>
    <d v="2013-05-16T16:53:45"/>
    <x v="5"/>
    <x v="4"/>
    <b v="0"/>
    <n v="0"/>
    <b v="0"/>
    <s v="games/video games"/>
    <x v="6"/>
  </r>
  <r>
    <n v="1123"/>
    <s v="Droplets"/>
    <s v="Fast paced mobile game where you control a rain drop by tilting your screen. Absorb other rain drops to go faster, but avoid clouds."/>
    <x v="10"/>
    <n v="5"/>
    <x v="0"/>
    <n v="11"/>
    <x v="2"/>
    <s v="US"/>
    <s v="USD"/>
    <n v="1397910848"/>
    <d v="2014-04-19T12:34:08"/>
    <n v="1395318848"/>
    <d v="2014-03-20T12:34:08"/>
    <x v="7"/>
    <x v="3"/>
    <b v="0"/>
    <n v="3"/>
    <b v="0"/>
    <s v="games/video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90"/>
    <x v="10"/>
    <n v="425"/>
    <x v="2"/>
    <s v="US"/>
    <s v="USD"/>
    <n v="1430409651"/>
    <d v="2015-04-30T16:00:51"/>
    <n v="1427817651"/>
    <d v="2015-03-31T16:00:51"/>
    <x v="7"/>
    <x v="0"/>
    <b v="0"/>
    <n v="7"/>
    <b v="0"/>
    <s v="games/mobile games"/>
    <x v="6"/>
  </r>
  <r>
    <n v="1125"/>
    <s v="Ultimate Supremacy"/>
    <s v="Ultimate Supremacy will be the ultimate in mobile gaming, if you love fighting and strategy games, you will love Ultimate Supremacy."/>
    <x v="9"/>
    <n v="3"/>
    <x v="4"/>
    <n v="0"/>
    <x v="2"/>
    <s v="GB"/>
    <s v="GBP"/>
    <n v="1443193130"/>
    <d v="2015-09-25T14:58:50"/>
    <n v="1438009130"/>
    <d v="2015-07-27T14:58:50"/>
    <x v="3"/>
    <x v="0"/>
    <b v="0"/>
    <n v="0"/>
    <b v="0"/>
    <s v="games/mobile games"/>
    <x v="6"/>
  </r>
  <r>
    <n v="1126"/>
    <s v="GAMING TO LEARN"/>
    <s v="Imagine a science class where the teacher walks in a says &quot;Take out your cell phone and play a game.&quot;"/>
    <x v="13"/>
    <n v="2"/>
    <x v="4"/>
    <n v="10"/>
    <x v="2"/>
    <s v="US"/>
    <s v="USD"/>
    <n v="1468482694"/>
    <d v="2016-07-14T07:51:34"/>
    <n v="1465890694"/>
    <d v="2016-06-14T07:51:34"/>
    <x v="0"/>
    <x v="2"/>
    <b v="0"/>
    <n v="2"/>
    <b v="0"/>
    <s v="games/mobile games"/>
    <x v="6"/>
  </r>
  <r>
    <n v="1127"/>
    <s v="ABRAcaPOCUS!!"/>
    <s v="A fast-paced, creepy/cute mobile puzzle game where you draw series of magic symbols to summon &amp; collect demons, monsters, gods, &amp; myths"/>
    <x v="19"/>
    <n v="35"/>
    <x v="7"/>
    <n v="585"/>
    <x v="2"/>
    <s v="US"/>
    <s v="USD"/>
    <n v="1416000600"/>
    <d v="2014-11-14T21:30:00"/>
    <n v="1413318600"/>
    <d v="2014-10-14T20:30:00"/>
    <x v="9"/>
    <x v="3"/>
    <b v="0"/>
    <n v="23"/>
    <b v="0"/>
    <s v="games/mobile games"/>
    <x v="6"/>
  </r>
  <r>
    <n v="1128"/>
    <s v="Flying Turds"/>
    <s v="#havingfunFTW"/>
    <x v="28"/>
    <n v="1"/>
    <x v="4"/>
    <n v="1"/>
    <x v="2"/>
    <s v="GB"/>
    <s v="GBP"/>
    <n v="1407425717"/>
    <d v="2014-08-07T15:35:17"/>
    <n v="1404833717"/>
    <d v="2014-07-08T15:35:17"/>
    <x v="3"/>
    <x v="3"/>
    <b v="0"/>
    <n v="1"/>
    <b v="0"/>
    <s v="games/mobile games"/>
    <x v="6"/>
  </r>
  <r>
    <n v="1129"/>
    <s v="Angry words with Friends"/>
    <s v="This app will provide you with the ability to use your most favorite profanities while playing a game with your friends."/>
    <x v="22"/>
    <n v="20"/>
    <x v="8"/>
    <n v="21"/>
    <x v="2"/>
    <s v="US"/>
    <s v="USD"/>
    <n v="1465107693"/>
    <d v="2016-06-05T06:21:33"/>
    <n v="1462515693"/>
    <d v="2016-05-06T06:21:33"/>
    <x v="5"/>
    <x v="2"/>
    <b v="0"/>
    <n v="2"/>
    <b v="0"/>
    <s v="games/mobile games"/>
    <x v="6"/>
  </r>
  <r>
    <n v="1130"/>
    <s v="Terror Interceptor Mobile Video Game"/>
    <s v="A modernized version of the classic aerial combat arcade game 1942.  Use real fighter jets to take down terrorists on a global scale."/>
    <x v="10"/>
    <n v="5"/>
    <x v="0"/>
    <n v="11"/>
    <x v="2"/>
    <s v="US"/>
    <s v="USD"/>
    <n v="1416963300"/>
    <d v="2014-11-26T00:55:00"/>
    <n v="1411775700"/>
    <d v="2014-09-26T23:55:00"/>
    <x v="8"/>
    <x v="3"/>
    <b v="0"/>
    <n v="3"/>
    <b v="0"/>
    <s v="games/mobile games"/>
    <x v="6"/>
  </r>
  <r>
    <n v="1131"/>
    <s v="Hot Potato - The App"/>
    <s v="Don't drop it like it's hot..Hot Potato is a battle between friends. Compete to keep Mr Potato off the ground. Who will drop him first?"/>
    <x v="79"/>
    <n v="40"/>
    <x v="3"/>
    <n v="0"/>
    <x v="2"/>
    <s v="AU"/>
    <s v="AUD"/>
    <n v="1450993668"/>
    <d v="2015-12-24T21:47:48"/>
    <n v="1448401668"/>
    <d v="2015-11-24T21:47:48"/>
    <x v="4"/>
    <x v="0"/>
    <b v="0"/>
    <n v="0"/>
    <b v="0"/>
    <s v="games/mobile games"/>
    <x v="6"/>
  </r>
  <r>
    <n v="1132"/>
    <s v="One"/>
    <s v="One is a simple mobile game about exploring the connections between all living things. Featuring hand-painted art."/>
    <x v="3"/>
    <n v="10"/>
    <x v="1"/>
    <n v="1438"/>
    <x v="2"/>
    <s v="CA"/>
    <s v="CAD"/>
    <n v="1483238771"/>
    <d v="2017-01-01T02:46:11"/>
    <n v="1480646771"/>
    <d v="2016-12-02T02:46:11"/>
    <x v="11"/>
    <x v="2"/>
    <b v="0"/>
    <n v="13"/>
    <b v="0"/>
    <s v="games/mobile games"/>
    <x v="6"/>
  </r>
  <r>
    <n v="1133"/>
    <s v="Ping"/>
    <s v="Ping is a simple game currently in the design process, where the player lives off of the power of their connection to the internet."/>
    <x v="9"/>
    <n v="3"/>
    <x v="4"/>
    <n v="20"/>
    <x v="2"/>
    <s v="GB"/>
    <s v="GBP"/>
    <n v="1406799981"/>
    <d v="2014-07-31T09:46:21"/>
    <n v="1404207981"/>
    <d v="2014-07-01T09:46:21"/>
    <x v="3"/>
    <x v="3"/>
    <b v="0"/>
    <n v="1"/>
    <b v="0"/>
    <s v="games/mobile games"/>
    <x v="6"/>
  </r>
  <r>
    <n v="1134"/>
    <s v="New Mario Bro's style game!"/>
    <s v="We are creating a new Mario Bro's style game called KFK:Original. It's challenging, fun and totally awesome!!!"/>
    <x v="31"/>
    <n v="25"/>
    <x v="9"/>
    <n v="1"/>
    <x v="2"/>
    <s v="AU"/>
    <s v="AUD"/>
    <n v="1417235580"/>
    <d v="2014-11-29T04:33:00"/>
    <n v="1416034228"/>
    <d v="2014-11-15T06:50:28"/>
    <x v="4"/>
    <x v="3"/>
    <b v="0"/>
    <n v="1"/>
    <b v="0"/>
    <s v="games/mobile games"/>
    <x v="6"/>
  </r>
  <r>
    <n v="1135"/>
    <s v="Trumperama"/>
    <s v="&quot;Trumperama&quot; ist ein Jump 'n' Run Spiel im 8-Bit Stil fÃ¼r Android._x000a_Donald Trump gewinnt die Wahlen und muss gestoppt werden!"/>
    <x v="28"/>
    <n v="1"/>
    <x v="4"/>
    <n v="50"/>
    <x v="2"/>
    <s v="DE"/>
    <s v="EUR"/>
    <n v="1470527094"/>
    <d v="2016-08-06T23:44:54"/>
    <n v="1467935094"/>
    <d v="2016-07-07T23:44:54"/>
    <x v="3"/>
    <x v="2"/>
    <b v="0"/>
    <n v="1"/>
    <b v="0"/>
    <s v="games/mobile games"/>
    <x v="6"/>
  </r>
  <r>
    <n v="1136"/>
    <s v="OneLifeMen - Jeu d' Aventure smartphone en Voxel Art"/>
    <s v="Arpenter pas moins de 50 stages ne sera pas facile avec une seule vie... peut Ãªtre que les potions vous aiderons Ã  survivre ?"/>
    <x v="218"/>
    <n v="4.1900000000000004"/>
    <x v="4"/>
    <n v="270"/>
    <x v="2"/>
    <s v="FR"/>
    <s v="EUR"/>
    <n v="1450541229"/>
    <d v="2015-12-19T16:07:09"/>
    <n v="1447949229"/>
    <d v="2015-11-19T16:07:09"/>
    <x v="4"/>
    <x v="0"/>
    <b v="0"/>
    <n v="6"/>
    <b v="0"/>
    <s v="games/mobile games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25"/>
    <x v="9"/>
    <n v="9875"/>
    <x v="2"/>
    <s v="US"/>
    <s v="USD"/>
    <n v="1461440421"/>
    <d v="2016-04-23T19:40:21"/>
    <n v="1458848421"/>
    <d v="2016-03-24T19:40:21"/>
    <x v="7"/>
    <x v="2"/>
    <b v="0"/>
    <n v="39"/>
    <b v="0"/>
    <s v="games/mobile games"/>
    <x v="6"/>
  </r>
  <r>
    <n v="1138"/>
    <s v="Slayers of The Dead AR- build your ultimate Zombie Fort"/>
    <s v="Have you ever wanted to build your own, ultimate zombie fort in real life? Enjoy a Zombie Apocalypse without the Apocalypse."/>
    <x v="19"/>
    <n v="35"/>
    <x v="7"/>
    <n v="125"/>
    <x v="2"/>
    <s v="US"/>
    <s v="USD"/>
    <n v="1485035131"/>
    <d v="2017-01-21T21:45:31"/>
    <n v="1483307131"/>
    <d v="2017-01-01T21:45:31"/>
    <x v="1"/>
    <x v="1"/>
    <b v="0"/>
    <n v="4"/>
    <b v="0"/>
    <s v="games/mobile games"/>
    <x v="6"/>
  </r>
  <r>
    <n v="1139"/>
    <s v="Soulwalker"/>
    <s v="Take control of the Void and bend it to your will as you perfect your strategy and amass your deck. The light gathers, your power grows"/>
    <x v="6"/>
    <n v="8"/>
    <x v="0"/>
    <n v="5"/>
    <x v="2"/>
    <s v="US"/>
    <s v="USD"/>
    <n v="1420100426"/>
    <d v="2015-01-01T08:20:26"/>
    <n v="1417508426"/>
    <d v="2014-12-02T08:20:26"/>
    <x v="11"/>
    <x v="3"/>
    <b v="0"/>
    <n v="1"/>
    <b v="0"/>
    <s v="games/mobile games"/>
    <x v="6"/>
  </r>
  <r>
    <n v="1140"/>
    <s v="Medieval Empire by Bear Games"/>
    <s v="We are creating the next epic Massive Multiplayer Online-Real Time Strategy game and we want you to be a part of it!"/>
    <x v="10"/>
    <n v="5"/>
    <x v="0"/>
    <n v="0"/>
    <x v="2"/>
    <s v="GB"/>
    <s v="GBP"/>
    <n v="1438859121"/>
    <d v="2015-08-06T11:05:21"/>
    <n v="1436267121"/>
    <d v="2015-07-07T11:05:21"/>
    <x v="3"/>
    <x v="0"/>
    <b v="0"/>
    <n v="0"/>
    <b v="0"/>
    <s v="games/mobile games"/>
    <x v="6"/>
  </r>
  <r>
    <n v="1141"/>
    <s v="Arena Z - Zombie Survival"/>
    <s v="I think this will be a great game!"/>
    <x v="2"/>
    <n v="0.5"/>
    <x v="2"/>
    <n v="0"/>
    <x v="2"/>
    <s v="DE"/>
    <s v="EUR"/>
    <n v="1436460450"/>
    <d v="2015-07-09T16:47:30"/>
    <n v="1433868450"/>
    <d v="2015-06-09T16:47:30"/>
    <x v="0"/>
    <x v="0"/>
    <b v="0"/>
    <n v="0"/>
    <b v="0"/>
    <s v="games/mobile games"/>
    <x v="6"/>
  </r>
  <r>
    <n v="1142"/>
    <s v="3E Community, a company driven by YOU!"/>
    <s v="If only you could help choose and/or create the Top Chart apps with your ideas..._x000a_Want that to come true? Well here we are."/>
    <x v="23"/>
    <n v="4"/>
    <x v="4"/>
    <n v="0"/>
    <x v="2"/>
    <s v="US"/>
    <s v="USD"/>
    <n v="1424131727"/>
    <d v="2015-02-17T00:08:47"/>
    <n v="1421539727"/>
    <d v="2015-01-18T00:08:47"/>
    <x v="1"/>
    <x v="0"/>
    <b v="0"/>
    <n v="0"/>
    <b v="0"/>
    <s v="games/mobile games"/>
    <x v="6"/>
  </r>
  <r>
    <n v="1143"/>
    <s v="Convergence: Rift Wars"/>
    <s v="Convergence: RiftWars is a easy to approach competitive turn-based strategy game, featuring quick game play and military tactics."/>
    <x v="101"/>
    <n v="45"/>
    <x v="11"/>
    <n v="186"/>
    <x v="2"/>
    <s v="US"/>
    <s v="USD"/>
    <n v="1450327126"/>
    <d v="2015-12-17T04:38:46"/>
    <n v="1447735126"/>
    <d v="2015-11-17T04:38:46"/>
    <x v="4"/>
    <x v="0"/>
    <b v="0"/>
    <n v="8"/>
    <b v="0"/>
    <s v="games/mobile games"/>
    <x v="6"/>
  </r>
  <r>
    <n v="1144"/>
    <s v="We Need Your Help to Finish Our BBQ Food Truck"/>
    <s v="We need your help to finish our food truck. We are building a BBQ Food Truck to serve competition style BBQ."/>
    <x v="219"/>
    <n v="9.3000000000000007"/>
    <x v="0"/>
    <n v="0"/>
    <x v="2"/>
    <s v="US"/>
    <s v="USD"/>
    <n v="1430281320"/>
    <d v="2015-04-29T04:22:00"/>
    <n v="1427689320"/>
    <d v="2015-03-30T04:22:00"/>
    <x v="7"/>
    <x v="0"/>
    <b v="0"/>
    <n v="0"/>
    <b v="0"/>
    <s v="food/food trucks"/>
    <x v="7"/>
  </r>
  <r>
    <n v="1145"/>
    <s v="A FORK IN THE ROAD food truck"/>
    <s v="Emphasizing locally and responsibly raised ingredients, serving delicious food! I need your help."/>
    <x v="58"/>
    <n v="80"/>
    <x v="10"/>
    <n v="100"/>
    <x v="2"/>
    <s v="US"/>
    <s v="USD"/>
    <n v="1412272592"/>
    <d v="2014-10-02T17:56:32"/>
    <n v="1407088592"/>
    <d v="2014-08-03T17:56:32"/>
    <x v="10"/>
    <x v="3"/>
    <b v="0"/>
    <n v="1"/>
    <b v="0"/>
    <s v="food/food trucks"/>
    <x v="7"/>
  </r>
  <r>
    <n v="1146"/>
    <s v="Sleepy PIg Barbecue: Auburn's First BBQ Food Truck"/>
    <s v="Bringing the flavor of competition BBQ to small town Auburn with the ease of a big city food truck."/>
    <x v="12"/>
    <n v="6"/>
    <x v="0"/>
    <n v="530"/>
    <x v="2"/>
    <s v="US"/>
    <s v="USD"/>
    <n v="1399071173"/>
    <d v="2014-05-02T22:52:53"/>
    <n v="1395787973"/>
    <d v="2014-03-25T22:52:53"/>
    <x v="7"/>
    <x v="3"/>
    <b v="0"/>
    <n v="12"/>
    <b v="0"/>
    <s v="food/food trucks"/>
    <x v="7"/>
  </r>
  <r>
    <n v="1147"/>
    <s v="baked pugtato"/>
    <s v="amazing gourmet baked potato truck with variable options for everyone, its always been my dream, help me make it come true :)."/>
    <x v="31"/>
    <n v="25"/>
    <x v="9"/>
    <n v="0"/>
    <x v="2"/>
    <s v="CA"/>
    <s v="CAD"/>
    <n v="1413760783"/>
    <d v="2014-10-19T23:19:43"/>
    <n v="1408576783"/>
    <d v="2014-08-20T23:19:43"/>
    <x v="10"/>
    <x v="3"/>
    <b v="0"/>
    <n v="0"/>
    <b v="0"/>
    <s v="food/food trucks"/>
    <x v="7"/>
  </r>
  <r>
    <n v="1148"/>
    <s v="Warren's / Adilyn's Rollin' Bistro"/>
    <s v="New local (Louisville, KY.) food truck with a refreshing spin on rolling kitchens."/>
    <x v="36"/>
    <n v="15"/>
    <x v="6"/>
    <n v="73"/>
    <x v="2"/>
    <s v="US"/>
    <s v="USD"/>
    <n v="1480568781"/>
    <d v="2016-12-01T05:06:21"/>
    <n v="1477973181"/>
    <d v="2016-11-01T04:06:21"/>
    <x v="4"/>
    <x v="2"/>
    <b v="0"/>
    <n v="3"/>
    <b v="0"/>
    <s v="food/food trucks"/>
    <x v="7"/>
  </r>
  <r>
    <n v="1149"/>
    <s v="The Floridian Food Truck"/>
    <s v="Bringing culturally diverse Floridian cuisine to the people!"/>
    <x v="63"/>
    <n v="50"/>
    <x v="10"/>
    <n v="75"/>
    <x v="2"/>
    <s v="US"/>
    <s v="USD"/>
    <n v="1466096566"/>
    <d v="2016-06-16T17:02:46"/>
    <n v="1463504566"/>
    <d v="2016-05-17T17:02:46"/>
    <x v="5"/>
    <x v="2"/>
    <b v="0"/>
    <n v="2"/>
    <b v="0"/>
    <s v="food/food trucks"/>
    <x v="7"/>
  </r>
  <r>
    <n v="1150"/>
    <s v="Chef Po's Food Truck"/>
    <s v="Bringing delicious authentic and fusion Taiwanese Food to the West Coast."/>
    <x v="30"/>
    <n v="2.5"/>
    <x v="4"/>
    <n v="252"/>
    <x v="2"/>
    <s v="US"/>
    <s v="USD"/>
    <n v="1452293675"/>
    <d v="2016-01-08T22:54:35"/>
    <n v="1447109675"/>
    <d v="2015-11-09T22:54:35"/>
    <x v="4"/>
    <x v="0"/>
    <b v="0"/>
    <n v="6"/>
    <b v="0"/>
    <s v="food/food trucks"/>
    <x v="7"/>
  </r>
  <r>
    <n v="1151"/>
    <s v="Blaze'n Pontiac Grill"/>
    <s v="Basically home style foods as huge sandwiches, burgers, and apps. Limitited to NOTHING. Irish,Mexican, cajÃ£n, southern bqq even veggies"/>
    <x v="31"/>
    <n v="25"/>
    <x v="9"/>
    <n v="0"/>
    <x v="2"/>
    <s v="US"/>
    <s v="USD"/>
    <n v="1441592863"/>
    <d v="2015-09-07T02:27:43"/>
    <n v="1439000863"/>
    <d v="2015-08-08T02:27:43"/>
    <x v="10"/>
    <x v="0"/>
    <b v="0"/>
    <n v="0"/>
    <b v="0"/>
    <s v="food/food trucks"/>
    <x v="7"/>
  </r>
  <r>
    <n v="1152"/>
    <s v="Peruvian King Food Truck"/>
    <s v="Peruvian food truck with an LA twist."/>
    <x v="194"/>
    <n v="16"/>
    <x v="6"/>
    <n v="911"/>
    <x v="2"/>
    <s v="US"/>
    <s v="USD"/>
    <n v="1431709312"/>
    <d v="2015-05-15T17:01:52"/>
    <n v="1429117312"/>
    <d v="2015-04-15T17:01:52"/>
    <x v="6"/>
    <x v="0"/>
    <b v="0"/>
    <n v="15"/>
    <b v="0"/>
    <s v="food/food trucks"/>
    <x v="7"/>
  </r>
  <r>
    <n v="1153"/>
    <s v="The Cold Spot Mobile Trailer"/>
    <s v="A mobile concession trailer for snow cones, ice cream, smoothies and more"/>
    <x v="6"/>
    <n v="8"/>
    <x v="0"/>
    <n v="50"/>
    <x v="2"/>
    <s v="US"/>
    <s v="USD"/>
    <n v="1434647305"/>
    <d v="2015-06-18T17:08:25"/>
    <n v="1432055305"/>
    <d v="2015-05-19T17:08:25"/>
    <x v="5"/>
    <x v="0"/>
    <b v="0"/>
    <n v="1"/>
    <b v="0"/>
    <s v="food/food trucks"/>
    <x v="7"/>
  </r>
  <r>
    <n v="1154"/>
    <s v="Food Truck Funding"/>
    <s v="We're about to launch our first ever food truck to share our amazing food and we need your help! Be a part of our truck!"/>
    <x v="10"/>
    <n v="5"/>
    <x v="0"/>
    <n v="325"/>
    <x v="2"/>
    <s v="US"/>
    <s v="USD"/>
    <n v="1441507006"/>
    <d v="2015-09-06T02:36:46"/>
    <n v="1438915006"/>
    <d v="2015-08-07T02:36:46"/>
    <x v="10"/>
    <x v="0"/>
    <b v="0"/>
    <n v="3"/>
    <b v="0"/>
    <s v="food/food trucks"/>
    <x v="7"/>
  </r>
  <r>
    <n v="1155"/>
    <s v="Mobile Coffee Cart with a Purpose"/>
    <s v="I am on a mission to offer as many people as I can a great healthy coffee, tea, and snacks by using healthy products and ingredients."/>
    <x v="31"/>
    <n v="25"/>
    <x v="9"/>
    <n v="188"/>
    <x v="2"/>
    <s v="US"/>
    <s v="USD"/>
    <n v="1408040408"/>
    <d v="2014-08-14T18:20:08"/>
    <n v="1405448408"/>
    <d v="2014-07-15T18:20:08"/>
    <x v="3"/>
    <x v="3"/>
    <b v="0"/>
    <n v="8"/>
    <b v="0"/>
    <s v="food/food trucks"/>
    <x v="7"/>
  </r>
  <r>
    <n v="1156"/>
    <s v="Harley Hawg Dogs, Inc"/>
    <s v="A Food Truck featuring Deep Fried Natural Casing Beef/Pork mix Hot Dogs, New York Style Rippers. Also serving Fresh Cut Fries."/>
    <x v="115"/>
    <n v="6.5"/>
    <x v="0"/>
    <n v="0"/>
    <x v="2"/>
    <s v="US"/>
    <s v="USD"/>
    <n v="1424742162"/>
    <d v="2015-02-24T01:42:42"/>
    <n v="1422150162"/>
    <d v="2015-01-25T01:42:42"/>
    <x v="1"/>
    <x v="0"/>
    <b v="0"/>
    <n v="0"/>
    <b v="0"/>
    <s v="food/food trucks"/>
    <x v="7"/>
  </r>
  <r>
    <n v="1157"/>
    <s v="BIGFOOT BBQ - Flavors As Big As Sasquatch Himself"/>
    <s v="When the smoke clears, folks in Albany are going to experience the best barbeque they'll ever have! Got the flavor, need some funding."/>
    <x v="3"/>
    <n v="10"/>
    <x v="1"/>
    <n v="151"/>
    <x v="2"/>
    <s v="US"/>
    <s v="USD"/>
    <n v="1417795480"/>
    <d v="2014-12-05T16:04:40"/>
    <n v="1412607880"/>
    <d v="2014-10-06T15:04:40"/>
    <x v="9"/>
    <x v="3"/>
    <b v="0"/>
    <n v="3"/>
    <b v="0"/>
    <s v="food/food trucks"/>
    <x v="7"/>
  </r>
  <r>
    <n v="1158"/>
    <s v="Help me build my Tiny House Cupcake Bakery - Phase 1"/>
    <s v="It's been my dream to start my own cupcake bakery and it's now or never. Help me take the first steps toward building my dream."/>
    <x v="51"/>
    <n v="7.5"/>
    <x v="0"/>
    <n v="35"/>
    <x v="2"/>
    <s v="US"/>
    <s v="USD"/>
    <n v="1418091128"/>
    <d v="2014-12-09T02:12:08"/>
    <n v="1415499128"/>
    <d v="2014-11-09T02:12:08"/>
    <x v="4"/>
    <x v="3"/>
    <b v="0"/>
    <n v="3"/>
    <b v="0"/>
    <s v="food/food trucks"/>
    <x v="7"/>
  </r>
  <r>
    <n v="1159"/>
    <s v="Skewed Up Food Truck"/>
    <s v="Skewed Up food truck is my dream and need help getting it started, presenting some to the bank for my loan, spice up logo, etc."/>
    <x v="220"/>
    <n v="6.75"/>
    <x v="0"/>
    <n v="0"/>
    <x v="2"/>
    <s v="US"/>
    <s v="USD"/>
    <n v="1435679100"/>
    <d v="2015-06-30T15:45:00"/>
    <n v="1433006765"/>
    <d v="2015-05-30T17:26:05"/>
    <x v="5"/>
    <x v="0"/>
    <b v="0"/>
    <n v="0"/>
    <b v="0"/>
    <s v="food/food trucks"/>
    <x v="7"/>
  </r>
  <r>
    <n v="1160"/>
    <s v="Harvest Grub Eatery...Mobile Eatery...Fresh Seasonal Grub!"/>
    <s v="Food is a lifestyle...the art, the challenge, and the happiness is the wealth I seek....join me on my journey to success."/>
    <x v="11"/>
    <n v="30"/>
    <x v="5"/>
    <n v="1155"/>
    <x v="2"/>
    <s v="US"/>
    <s v="USD"/>
    <n v="1427510586"/>
    <d v="2015-03-28T02:43:06"/>
    <n v="1424922186"/>
    <d v="2015-02-26T03:43:06"/>
    <x v="2"/>
    <x v="0"/>
    <b v="0"/>
    <n v="19"/>
    <b v="0"/>
    <s v="food/food trucks"/>
    <x v="7"/>
  </r>
  <r>
    <n v="1161"/>
    <s v="Pyros Brick Oven Pizza in a Food Truck."/>
    <s v="Amazing delicious pizza a real hit a true niche that has not been explored ground floor opportunity in food trucks done by a real chef"/>
    <x v="102"/>
    <n v="18"/>
    <x v="6"/>
    <n v="0"/>
    <x v="2"/>
    <s v="US"/>
    <s v="USD"/>
    <n v="1432047989"/>
    <d v="2015-05-19T15:06:29"/>
    <n v="1430233589"/>
    <d v="2015-04-28T15:06:29"/>
    <x v="6"/>
    <x v="0"/>
    <b v="0"/>
    <n v="0"/>
    <b v="0"/>
    <s v="food/food trucks"/>
    <x v="7"/>
  </r>
  <r>
    <n v="1162"/>
    <s v="Super Natural Kooking"/>
    <s v="Solar Powered, Recycled Fryer Oil for Truck Fuel, Locally Grown Organic &amp; Hormone Free Foods, Pop-up Bands, Private Party and Functions"/>
    <x v="127"/>
    <n v="60"/>
    <x v="10"/>
    <n v="35"/>
    <x v="2"/>
    <s v="US"/>
    <s v="USD"/>
    <n v="1411662264"/>
    <d v="2014-09-25T16:24:24"/>
    <n v="1408983864"/>
    <d v="2014-08-25T16:24:24"/>
    <x v="10"/>
    <x v="3"/>
    <b v="0"/>
    <n v="2"/>
    <b v="0"/>
    <s v="food/food trucks"/>
    <x v="7"/>
  </r>
  <r>
    <n v="1163"/>
    <s v="When I become awesome, I will cater an event for you!!"/>
    <s v="Cooking is my passion.Lets take my passion to another level,by sending me to a culinary school, I WILL be one of the best chefs ever!"/>
    <x v="221"/>
    <n v="5.2"/>
    <x v="0"/>
    <n v="0"/>
    <x v="2"/>
    <s v="US"/>
    <s v="USD"/>
    <n v="1407604920"/>
    <d v="2014-08-09T17:22:00"/>
    <n v="1405012920"/>
    <d v="2014-07-10T17:22:00"/>
    <x v="3"/>
    <x v="3"/>
    <b v="0"/>
    <n v="0"/>
    <b v="0"/>
    <s v="food/food trucks"/>
    <x v="7"/>
  </r>
  <r>
    <n v="1164"/>
    <s v="Bayou Classic BBQ"/>
    <s v="Bayou Classic BBQ will be  Mansura,LA _x000a_newest and best mobile food truck_x000a_serving delicious BBQ Georgia style slow_x000a_smoke BBQ!"/>
    <x v="3"/>
    <n v="10"/>
    <x v="1"/>
    <n v="0"/>
    <x v="2"/>
    <s v="US"/>
    <s v="USD"/>
    <n v="1466270582"/>
    <d v="2016-06-18T17:23:02"/>
    <n v="1463678582"/>
    <d v="2016-05-19T17:23:02"/>
    <x v="5"/>
    <x v="2"/>
    <b v="0"/>
    <n v="0"/>
    <b v="0"/>
    <s v="food/food trucks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10"/>
    <x v="1"/>
    <n v="2070.5"/>
    <x v="2"/>
    <s v="US"/>
    <s v="USD"/>
    <n v="1404623330"/>
    <d v="2014-07-06T05:08:50"/>
    <n v="1401685730"/>
    <d v="2014-06-02T05:08:50"/>
    <x v="0"/>
    <x v="3"/>
    <b v="0"/>
    <n v="25"/>
    <b v="0"/>
    <s v="food/food trucks"/>
    <x v="7"/>
  </r>
  <r>
    <n v="1166"/>
    <s v="Fire On High: Organic Food Truck on a Mission"/>
    <s v="Making delicious healthy food affordable &amp; accessible to ALL Cincinnati neighborhoods. Locally sourced, seasonally-inspired menu"/>
    <x v="36"/>
    <n v="15"/>
    <x v="6"/>
    <n v="2871"/>
    <x v="2"/>
    <s v="US"/>
    <s v="USD"/>
    <n v="1435291200"/>
    <d v="2015-06-26T04:00:00"/>
    <n v="1432640342"/>
    <d v="2015-05-26T11:39:02"/>
    <x v="5"/>
    <x v="0"/>
    <b v="0"/>
    <n v="8"/>
    <b v="0"/>
    <s v="food/food trucks"/>
    <x v="7"/>
  </r>
  <r>
    <n v="1167"/>
    <s v="Empanada Express Food Truck"/>
    <s v="A mobile food truck serving up a Latino-inspired fusion cuisine using fresh, local, &amp; organic ingredients!"/>
    <x v="127"/>
    <n v="60"/>
    <x v="10"/>
    <n v="979"/>
    <x v="2"/>
    <s v="US"/>
    <s v="USD"/>
    <n v="1410543495"/>
    <d v="2014-09-12T17:38:15"/>
    <n v="1407865095"/>
    <d v="2014-08-12T17:38:15"/>
    <x v="10"/>
    <x v="3"/>
    <b v="0"/>
    <n v="16"/>
    <b v="0"/>
    <s v="food/food trucks"/>
    <x v="7"/>
  </r>
  <r>
    <n v="1168"/>
    <s v="SiMpLy FreSH fOoD TrUck"/>
    <s v="Simply fresh farm to table on wheels working close with local farms to ensure the highest of quality of product ."/>
    <x v="102"/>
    <n v="18"/>
    <x v="6"/>
    <n v="1020"/>
    <x v="2"/>
    <s v="US"/>
    <s v="USD"/>
    <n v="1474507065"/>
    <d v="2016-09-22T01:17:45"/>
    <n v="1471915065"/>
    <d v="2016-08-23T01:17:45"/>
    <x v="10"/>
    <x v="2"/>
    <b v="0"/>
    <n v="3"/>
    <b v="0"/>
    <s v="food/food trucks"/>
    <x v="7"/>
  </r>
  <r>
    <n v="1169"/>
    <s v="FREE Shuttle Service in Downtown Los Angeles"/>
    <s v="Our service provides door-to-door shuttle transportation in Downtown Los Angeles. FREE to passengers - driver tip appreciated."/>
    <x v="3"/>
    <n v="10"/>
    <x v="1"/>
    <n v="17"/>
    <x v="2"/>
    <s v="US"/>
    <s v="USD"/>
    <n v="1424593763"/>
    <d v="2015-02-22T08:29:23"/>
    <n v="1422001763"/>
    <d v="2015-01-23T08:29:23"/>
    <x v="1"/>
    <x v="0"/>
    <b v="0"/>
    <n v="3"/>
    <b v="0"/>
    <s v="food/food trucks"/>
    <x v="7"/>
  </r>
  <r>
    <n v="1170"/>
    <s v="Its A Rib Thing"/>
    <s v="They are sweet, sticky and incredibly addictive. People are left with a huge smile and a full stomach but still ask for more!!!"/>
    <x v="31"/>
    <n v="25"/>
    <x v="9"/>
    <n v="100"/>
    <x v="2"/>
    <s v="GB"/>
    <s v="GBP"/>
    <n v="1433021171"/>
    <d v="2015-05-30T21:26:11"/>
    <n v="1430429171"/>
    <d v="2015-04-30T21:26:11"/>
    <x v="6"/>
    <x v="0"/>
    <b v="0"/>
    <n v="2"/>
    <b v="0"/>
    <s v="food/food trucks"/>
    <x v="7"/>
  </r>
  <r>
    <n v="1171"/>
    <s v="The Mean Green Purple Machine"/>
    <s v="Tulsa's first true biodiesel, alternative energy powered food truck! Oh yeah, and delicious food!"/>
    <x v="31"/>
    <n v="25"/>
    <x v="9"/>
    <n v="25"/>
    <x v="2"/>
    <s v="US"/>
    <s v="USD"/>
    <n v="1415909927"/>
    <d v="2014-11-13T20:18:47"/>
    <n v="1414351127"/>
    <d v="2014-10-26T19:18:47"/>
    <x v="9"/>
    <x v="3"/>
    <b v="0"/>
    <n v="1"/>
    <b v="0"/>
    <s v="food/food trucks"/>
    <x v="7"/>
  </r>
  <r>
    <n v="1172"/>
    <s v="let your dayz take you to the dogs."/>
    <s v="Bringing YOUR favorite dog recipes to the streets."/>
    <x v="7"/>
    <n v="9"/>
    <x v="0"/>
    <n v="0"/>
    <x v="2"/>
    <s v="US"/>
    <s v="USD"/>
    <n v="1408551752"/>
    <d v="2014-08-20T16:22:32"/>
    <n v="1405959752"/>
    <d v="2014-07-21T16:22:32"/>
    <x v="3"/>
    <x v="3"/>
    <b v="0"/>
    <n v="0"/>
    <b v="0"/>
    <s v="food/food truck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125"/>
    <x v="10"/>
    <n v="30"/>
    <x v="2"/>
    <s v="US"/>
    <s v="USD"/>
    <n v="1438576057"/>
    <d v="2015-08-03T04:27:37"/>
    <n v="1435552057"/>
    <d v="2015-06-29T04:27:37"/>
    <x v="0"/>
    <x v="0"/>
    <b v="0"/>
    <n v="1"/>
    <b v="0"/>
    <s v="food/food trucks"/>
    <x v="7"/>
  </r>
  <r>
    <n v="1174"/>
    <s v="Give The Black Burro a Stable Stable"/>
    <s v="Help me purchase a parking space to be the Burro's permanant home, I need your help to raise $15,000!"/>
    <x v="36"/>
    <n v="15"/>
    <x v="6"/>
    <n v="886"/>
    <x v="2"/>
    <s v="US"/>
    <s v="USD"/>
    <n v="1462738327"/>
    <d v="2016-05-08T20:12:07"/>
    <n v="1460146327"/>
    <d v="2016-04-08T20:12:07"/>
    <x v="6"/>
    <x v="2"/>
    <b v="0"/>
    <n v="19"/>
    <b v="0"/>
    <s v="food/food trucks"/>
    <x v="7"/>
  </r>
  <r>
    <n v="1175"/>
    <s v="Bad To The Cone Food Service ATX"/>
    <s v="&quot;Create-Your-Cone&quot;. Freshly made waffle cones stuffed with your choice of yummy ingredients, or frozen yogurt!"/>
    <x v="22"/>
    <n v="20"/>
    <x v="8"/>
    <n v="585"/>
    <x v="2"/>
    <s v="US"/>
    <s v="USD"/>
    <n v="1436981339"/>
    <d v="2015-07-15T17:28:59"/>
    <n v="1434389339"/>
    <d v="2015-06-15T17:28:59"/>
    <x v="0"/>
    <x v="0"/>
    <b v="0"/>
    <n v="9"/>
    <b v="0"/>
    <s v="food/food trucks"/>
    <x v="7"/>
  </r>
  <r>
    <n v="1176"/>
    <s v="Mirlin's Sushi"/>
    <s v="Mirlins Sushi!_x000a_Find us on Facebook!_x000a_(Gives backers a voice, and a direct link to us! No kickstarter disappearing act here!)"/>
    <x v="164"/>
    <n v="175"/>
    <x v="10"/>
    <n v="10"/>
    <x v="2"/>
    <s v="AU"/>
    <s v="AUD"/>
    <n v="1488805200"/>
    <d v="2017-03-06T13:00:00"/>
    <n v="1484094498"/>
    <d v="2017-01-11T00:28:18"/>
    <x v="1"/>
    <x v="1"/>
    <b v="0"/>
    <n v="1"/>
    <b v="0"/>
    <s v="food/food trucks"/>
    <x v="7"/>
  </r>
  <r>
    <n v="1177"/>
    <s v="Funnel Cakes come to the UK!"/>
    <s v="Its CRAZY the UK is still in the dark about funnel cakes! We want to convert a trailer and show the country what they've been missing!"/>
    <x v="12"/>
    <n v="6"/>
    <x v="0"/>
    <n v="0"/>
    <x v="2"/>
    <s v="GB"/>
    <s v="GBP"/>
    <n v="1413388296"/>
    <d v="2014-10-15T15:51:36"/>
    <n v="1410796296"/>
    <d v="2014-09-15T15:51:36"/>
    <x v="8"/>
    <x v="3"/>
    <b v="0"/>
    <n v="0"/>
    <b v="0"/>
    <s v="food/food trucks"/>
    <x v="7"/>
  </r>
  <r>
    <n v="1178"/>
    <s v="Thella's, food, tacos, burritos, health"/>
    <s v="Hi, Thella's is an idea of a local inexpensive burrito truck, where we want take the delicious burritos and tacos to whole new level"/>
    <x v="96"/>
    <n v="75"/>
    <x v="10"/>
    <n v="5"/>
    <x v="2"/>
    <s v="US"/>
    <s v="USD"/>
    <n v="1408225452"/>
    <d v="2014-08-16T21:44:12"/>
    <n v="1405633452"/>
    <d v="2014-07-17T21:44:12"/>
    <x v="3"/>
    <x v="3"/>
    <b v="0"/>
    <n v="1"/>
    <b v="0"/>
    <s v="food/food trucks"/>
    <x v="7"/>
  </r>
  <r>
    <n v="1179"/>
    <s v="El Camion Roja"/>
    <s v="Mexican Style Food Truck, run by a Red Seal Chef, in a town with NO MEXICAN FOOD! That is a culinary emergency situation!"/>
    <x v="127"/>
    <n v="60"/>
    <x v="10"/>
    <n v="3200"/>
    <x v="2"/>
    <s v="CA"/>
    <s v="CAD"/>
    <n v="1446052627"/>
    <d v="2015-10-28T17:17:07"/>
    <n v="1443460627"/>
    <d v="2015-09-28T17:17:07"/>
    <x v="8"/>
    <x v="0"/>
    <b v="0"/>
    <n v="5"/>
    <b v="0"/>
    <s v="food/food trucks"/>
    <x v="7"/>
  </r>
  <r>
    <n v="1180"/>
    <s v="Hogzilla S.O.W. (Squeals On Wheels) A Veteran Owned Company"/>
    <s v="We would like to start a military-themed food truck to serve the Battle Creek/Kalamazoo area."/>
    <x v="63"/>
    <n v="50"/>
    <x v="10"/>
    <n v="5875"/>
    <x v="2"/>
    <s v="US"/>
    <s v="USD"/>
    <n v="1403983314"/>
    <d v="2014-06-28T19:21:54"/>
    <n v="1400786514"/>
    <d v="2014-05-22T19:21:54"/>
    <x v="5"/>
    <x v="3"/>
    <b v="0"/>
    <n v="85"/>
    <b v="0"/>
    <s v="food/food trucks"/>
    <x v="7"/>
  </r>
  <r>
    <n v="1181"/>
    <s v="Gringo Loco Tacos Food Truck"/>
    <s v="Bringing the best tacos to the streets of Chicago!"/>
    <x v="63"/>
    <n v="50"/>
    <x v="10"/>
    <n v="4"/>
    <x v="2"/>
    <s v="US"/>
    <s v="USD"/>
    <n v="1425197321"/>
    <d v="2015-03-01T08:08:41"/>
    <n v="1422605321"/>
    <d v="2015-01-30T08:08:41"/>
    <x v="1"/>
    <x v="0"/>
    <b v="0"/>
    <n v="3"/>
    <b v="0"/>
    <s v="food/food trucks"/>
    <x v="7"/>
  </r>
  <r>
    <n v="1182"/>
    <s v="J &amp; D Rolling Smoke BBQ expansion"/>
    <s v="Two  years ago this business was started to help a local non-profit.  We have since expanded and provide jobs in our small community."/>
    <x v="28"/>
    <n v="1"/>
    <x v="4"/>
    <n v="42"/>
    <x v="2"/>
    <s v="US"/>
    <s v="USD"/>
    <n v="1484239320"/>
    <d v="2017-01-12T16:42:00"/>
    <n v="1482609088"/>
    <d v="2016-12-24T19:51:28"/>
    <x v="11"/>
    <x v="2"/>
    <b v="0"/>
    <n v="4"/>
    <b v="0"/>
    <s v="food/food trucks"/>
    <x v="7"/>
  </r>
  <r>
    <n v="1183"/>
    <s v="Freshie's Donuts Food Trailer"/>
    <s v="Help Freshie keep her dream alive by pledging to get a donut truck! She will be able to do events as well as cater to the community"/>
    <x v="30"/>
    <n v="2.5"/>
    <x v="4"/>
    <n v="100"/>
    <x v="2"/>
    <s v="US"/>
    <s v="USD"/>
    <n v="1478059140"/>
    <d v="2016-11-02T03:59:00"/>
    <n v="1476391223"/>
    <d v="2016-10-13T20:40:23"/>
    <x v="9"/>
    <x v="2"/>
    <b v="0"/>
    <n v="3"/>
    <b v="0"/>
    <s v="food/food trucks"/>
    <x v="7"/>
  </r>
  <r>
    <n v="1184"/>
    <s v="2016/2017 Cyclocross Album"/>
    <s v="This coffee table album is the chronicle of the 2016/2017 cyclocross season, the latest edition of the renowned cyclephotos books."/>
    <x v="29"/>
    <n v="22"/>
    <x v="8"/>
    <n v="23086"/>
    <x v="0"/>
    <s v="GB"/>
    <s v="GBP"/>
    <n v="1486391011"/>
    <d v="2017-02-06T14:23:31"/>
    <n v="1483712611"/>
    <d v="2017-01-06T14:23:31"/>
    <x v="1"/>
    <x v="1"/>
    <b v="0"/>
    <n v="375"/>
    <b v="1"/>
    <s v="photography/photobooks"/>
    <x v="8"/>
  </r>
  <r>
    <n v="1185"/>
    <s v="Katrina  Reflections"/>
    <s v="A photo exhibition and book showcasing images and stories of our time in New Orleans, commemorating Katrinaâ€™s ten year anniversary."/>
    <x v="78"/>
    <n v="12.5"/>
    <x v="1"/>
    <n v="13180"/>
    <x v="0"/>
    <s v="US"/>
    <s v="USD"/>
    <n v="1433736000"/>
    <d v="2015-06-08T04:00:00"/>
    <n v="1430945149"/>
    <d v="2015-05-06T20:45:49"/>
    <x v="5"/>
    <x v="0"/>
    <b v="0"/>
    <n v="111"/>
    <b v="1"/>
    <s v="photography/photobooks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7.5"/>
    <x v="0"/>
    <n v="8005"/>
    <x v="0"/>
    <s v="GB"/>
    <s v="GBP"/>
    <n v="1433198520"/>
    <d v="2015-06-01T22:42:00"/>
    <n v="1430340195"/>
    <d v="2015-04-29T20:43:15"/>
    <x v="6"/>
    <x v="0"/>
    <b v="0"/>
    <n v="123"/>
    <b v="1"/>
    <s v="photography/photobooks"/>
    <x v="8"/>
  </r>
  <r>
    <n v="1187"/>
    <s v="&quot;SUNDANCERS: The Men of Utah&quot;"/>
    <s v="A gorgeous monograph of sensual imagery featuring the men of Utah, shot against the incredible expanses of land they call their own."/>
    <x v="222"/>
    <n v="8.75"/>
    <x v="0"/>
    <n v="9111"/>
    <x v="0"/>
    <s v="US"/>
    <s v="USD"/>
    <n v="1431885600"/>
    <d v="2015-05-17T18:00:00"/>
    <n v="1429133323"/>
    <d v="2015-04-15T21:28:43"/>
    <x v="6"/>
    <x v="0"/>
    <b v="0"/>
    <n v="70"/>
    <b v="1"/>
    <s v="photography/photobooks"/>
    <x v="8"/>
  </r>
  <r>
    <n v="1188"/>
    <s v="Because Dance."/>
    <s v="A photobook of young dancers and their inspiring stories, photographed in beautiful and unique locations."/>
    <x v="13"/>
    <n v="2"/>
    <x v="4"/>
    <n v="3211"/>
    <x v="0"/>
    <s v="CA"/>
    <s v="CAD"/>
    <n v="1482943740"/>
    <d v="2016-12-28T16:49:00"/>
    <n v="1481129340"/>
    <d v="2016-12-07T16:49:00"/>
    <x v="11"/>
    <x v="2"/>
    <b v="0"/>
    <n v="85"/>
    <b v="1"/>
    <s v="photography/photobooks"/>
    <x v="8"/>
  </r>
  <r>
    <n v="1189"/>
    <s v="Road Ramblers"/>
    <s v="A couple of experienced road trippers setting out for the big one. Six months traveling in a converted bus with a book at the end."/>
    <x v="7"/>
    <n v="9"/>
    <x v="0"/>
    <n v="9700"/>
    <x v="0"/>
    <s v="US"/>
    <s v="USD"/>
    <n v="1467242995"/>
    <d v="2016-06-29T23:29:55"/>
    <n v="1465428595"/>
    <d v="2016-06-08T23:29:55"/>
    <x v="0"/>
    <x v="2"/>
    <b v="0"/>
    <n v="86"/>
    <b v="1"/>
    <s v="photography/photobooks"/>
    <x v="8"/>
  </r>
  <r>
    <n v="1190"/>
    <s v="The Reality Of Chronic Illness - The Book"/>
    <s v="A pairing of self portraiture and writing to shed light on the reality of life with chronic illness."/>
    <x v="2"/>
    <n v="0.5"/>
    <x v="2"/>
    <n v="675"/>
    <x v="0"/>
    <s v="US"/>
    <s v="USD"/>
    <n v="1409500725"/>
    <d v="2014-08-31T15:58:45"/>
    <n v="1406908725"/>
    <d v="2014-08-01T15:58:45"/>
    <x v="10"/>
    <x v="3"/>
    <b v="0"/>
    <n v="13"/>
    <b v="1"/>
    <s v="photography/photobooks"/>
    <x v="8"/>
  </r>
  <r>
    <n v="1191"/>
    <s v="Good Morning Japan"/>
    <s v="A photo journal capturing 30 days of sweetness in Kyoto, Tokyo, and more. Join me to see the cutest &amp; prettiest images of Japan :)"/>
    <x v="200"/>
    <n v="2.7"/>
    <x v="4"/>
    <n v="2945"/>
    <x v="0"/>
    <s v="US"/>
    <s v="USD"/>
    <n v="1458480560"/>
    <d v="2016-03-20T13:29:20"/>
    <n v="1455892160"/>
    <d v="2016-02-19T14:29:20"/>
    <x v="2"/>
    <x v="2"/>
    <b v="0"/>
    <n v="33"/>
    <b v="1"/>
    <s v="photography/photobooks"/>
    <x v="8"/>
  </r>
  <r>
    <n v="1192"/>
    <s v="Other Worlds - A Make 100 Project"/>
    <s v="A macro landscape photography art book &amp; limited edition prints. A Make 100 project."/>
    <x v="213"/>
    <n v="0.1"/>
    <x v="2"/>
    <n v="290"/>
    <x v="0"/>
    <s v="GB"/>
    <s v="GBP"/>
    <n v="1486814978"/>
    <d v="2017-02-11T12:09:38"/>
    <n v="1484222978"/>
    <d v="2017-01-12T12:09:38"/>
    <x v="1"/>
    <x v="1"/>
    <b v="0"/>
    <n v="15"/>
    <b v="1"/>
    <s v="photography/photobooks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"/>
    <x v="8"/>
    <n v="21831"/>
    <x v="0"/>
    <s v="US"/>
    <s v="USD"/>
    <n v="1460223453"/>
    <d v="2016-04-09T17:37:33"/>
    <n v="1455043053"/>
    <d v="2016-02-09T18:37:33"/>
    <x v="2"/>
    <x v="2"/>
    <b v="0"/>
    <n v="273"/>
    <b v="1"/>
    <s v="photography/photobooks"/>
    <x v="8"/>
  </r>
  <r>
    <n v="1194"/>
    <s v="Atlantic Light: The West Coast of Ireland in Photographs"/>
    <s v="A beautifully presented hardcover book of aerial photographs that show the west coast of Ireland as it's never been seen before."/>
    <x v="78"/>
    <n v="12.5"/>
    <x v="1"/>
    <n v="40280"/>
    <x v="0"/>
    <s v="IE"/>
    <s v="EUR"/>
    <n v="1428493379"/>
    <d v="2015-04-08T11:42:59"/>
    <n v="1425901379"/>
    <d v="2015-03-09T11:42:59"/>
    <x v="7"/>
    <x v="0"/>
    <b v="0"/>
    <n v="714"/>
    <b v="1"/>
    <s v="photography/photobooks"/>
    <x v="8"/>
  </r>
  <r>
    <n v="1195"/>
    <s v="CALAMITA/Ã€ project"/>
    <s v="CALAMITA/Ã€ is a tool for investigating the contemporary Vajont and the topic of catastrophes in general._x000a_Â«CHE IDDIO CE LA MANDI BUONAÂ»"/>
    <x v="3"/>
    <n v="10"/>
    <x v="1"/>
    <n v="13500"/>
    <x v="0"/>
    <s v="IT"/>
    <s v="EUR"/>
    <n v="1450602000"/>
    <d v="2015-12-20T09:00:00"/>
    <n v="1445415653"/>
    <d v="2015-10-21T08:20:53"/>
    <x v="9"/>
    <x v="0"/>
    <b v="0"/>
    <n v="170"/>
    <b v="1"/>
    <s v="photography/photobooks"/>
    <x v="8"/>
  </r>
  <r>
    <n v="1196"/>
    <s v="NAKED IBIZA - A Large Scale Photography Book by Dylan Rosser"/>
    <s v="A book of male nudes photographed on location in Ibiza over the last 4 years."/>
    <x v="107"/>
    <n v="14.5"/>
    <x v="1"/>
    <n v="39137"/>
    <x v="0"/>
    <s v="GB"/>
    <s v="GBP"/>
    <n v="1450467539"/>
    <d v="2015-12-18T19:38:59"/>
    <n v="1447875539"/>
    <d v="2015-11-18T19:38:59"/>
    <x v="4"/>
    <x v="0"/>
    <b v="0"/>
    <n v="512"/>
    <b v="1"/>
    <s v="photography/photobooks"/>
    <x v="8"/>
  </r>
  <r>
    <n v="1197"/>
    <s v="Brewtography Project: Discovering Colorado Breweries"/>
    <s v="A coffee table book celebrating Colorado brewery culture; exploring the passion and personality of local breweries through photographs."/>
    <x v="36"/>
    <n v="15"/>
    <x v="6"/>
    <n v="37994"/>
    <x v="0"/>
    <s v="US"/>
    <s v="USD"/>
    <n v="1465797540"/>
    <d v="2016-06-13T05:59:00"/>
    <n v="1463155034"/>
    <d v="2016-05-13T15:57:14"/>
    <x v="5"/>
    <x v="2"/>
    <b v="0"/>
    <n v="314"/>
    <b v="1"/>
    <s v="photography/photobooks"/>
    <x v="8"/>
  </r>
  <r>
    <n v="1198"/>
    <s v="The White Desert: Wildlife &amp; Antarctica photobook"/>
    <s v="The White Desert is a photo project, documenting the fragility and beauty of the planet, from the Arctic to Antarctic regions!"/>
    <x v="8"/>
    <n v="3.5"/>
    <x v="4"/>
    <n v="9121"/>
    <x v="0"/>
    <s v="US"/>
    <s v="USD"/>
    <n v="1451530800"/>
    <d v="2015-12-31T03:00:00"/>
    <n v="1448463086"/>
    <d v="2015-11-25T14:51:26"/>
    <x v="4"/>
    <x v="0"/>
    <b v="0"/>
    <n v="167"/>
    <b v="1"/>
    <s v="photography/photobooks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.6579999999999999"/>
    <x v="4"/>
    <n v="2693"/>
    <x v="0"/>
    <s v="GB"/>
    <s v="GBP"/>
    <n v="1436380200"/>
    <d v="2015-07-08T18:30:00"/>
    <n v="1433615400"/>
    <d v="2015-06-06T18:30:00"/>
    <x v="0"/>
    <x v="0"/>
    <b v="0"/>
    <n v="9"/>
    <b v="1"/>
    <s v="photography/photobooks"/>
    <x v="8"/>
  </r>
  <r>
    <n v="1200"/>
    <s v="Modern Nomads"/>
    <s v="Modern Nomads Journal is an 88 page magazine style publication containing photo stories about Somalis in the Horn of Africa."/>
    <x v="225"/>
    <n v="4.8"/>
    <x v="4"/>
    <n v="6029"/>
    <x v="0"/>
    <s v="US"/>
    <s v="USD"/>
    <n v="1429183656"/>
    <d v="2015-04-16T11:27:36"/>
    <n v="1427369256"/>
    <d v="2015-03-26T11:27:36"/>
    <x v="7"/>
    <x v="0"/>
    <b v="0"/>
    <n v="103"/>
    <b v="1"/>
    <s v="photography/photobooks"/>
    <x v="8"/>
  </r>
  <r>
    <n v="1201"/>
    <s v="Invisible People of Belarus"/>
    <s v="Documentary book about the lives of disabled people and Chernobyl victims living in governmental institutions called Internats"/>
    <x v="12"/>
    <n v="6"/>
    <x v="0"/>
    <n v="6146.27"/>
    <x v="0"/>
    <s v="GB"/>
    <s v="GBP"/>
    <n v="1468593246"/>
    <d v="2016-07-15T14:34:06"/>
    <n v="1466001246"/>
    <d v="2016-06-15T14:34:06"/>
    <x v="0"/>
    <x v="2"/>
    <b v="0"/>
    <n v="111"/>
    <b v="1"/>
    <s v="photography/photobooks"/>
    <x v="8"/>
  </r>
  <r>
    <n v="1202"/>
    <s v="&quot;Angus O'Callaghan. Melbourne.&quot; 1968 - 1971"/>
    <s v="This coffee table book features Melbourne as never seen before through the eyes of an artist now 93 years old. Melbourne from 1968-1971"/>
    <x v="31"/>
    <n v="25"/>
    <x v="9"/>
    <n v="49811"/>
    <x v="0"/>
    <s v="AU"/>
    <s v="AUD"/>
    <n v="1435388154"/>
    <d v="2015-06-27T06:55:54"/>
    <n v="1432796154"/>
    <d v="2015-05-28T06:55:54"/>
    <x v="5"/>
    <x v="0"/>
    <b v="0"/>
    <n v="271"/>
    <b v="1"/>
    <s v="photography/photobooks"/>
    <x v="8"/>
  </r>
  <r>
    <n v="1203"/>
    <s v="reAPPEARANCES   a limited edition photography book"/>
    <s v="reAPPEARANCES is a series of photographs shot with a digital toy camera, a visual and cultural journey through appearances."/>
    <x v="226"/>
    <n v="16.3"/>
    <x v="6"/>
    <n v="16700"/>
    <x v="0"/>
    <s v="US"/>
    <s v="USD"/>
    <n v="1433083527"/>
    <d v="2015-05-31T14:45:27"/>
    <n v="1430491527"/>
    <d v="2015-05-01T14:45:27"/>
    <x v="5"/>
    <x v="0"/>
    <b v="0"/>
    <n v="101"/>
    <b v="1"/>
    <s v="photography/photobooks"/>
    <x v="8"/>
  </r>
  <r>
    <n v="1204"/>
    <s v="Miles From Los Angeles - A Photo Book of the Western U.S."/>
    <s v="A fine art book capturing the beauty of nature in the Western United States by landscape photographer Cheyne Walls."/>
    <x v="93"/>
    <n v="13"/>
    <x v="1"/>
    <n v="13383"/>
    <x v="0"/>
    <s v="US"/>
    <s v="USD"/>
    <n v="1449205200"/>
    <d v="2015-12-04T05:00:00"/>
    <n v="1445363833"/>
    <d v="2015-10-20T17:57:13"/>
    <x v="9"/>
    <x v="0"/>
    <b v="0"/>
    <n v="57"/>
    <b v="1"/>
    <s v="photography/photobooks"/>
    <x v="8"/>
  </r>
  <r>
    <n v="1205"/>
    <s v="Afro-Iran:Â The Unknown Minority"/>
    <s v="A photo book by photographer Mahdi Ehsaei depicting the little known minority of Afro-Iranians in South Iran in fascinating portraits."/>
    <x v="93"/>
    <n v="13"/>
    <x v="1"/>
    <n v="13112"/>
    <x v="0"/>
    <s v="DE"/>
    <s v="EUR"/>
    <n v="1434197351"/>
    <d v="2015-06-13T12:09:11"/>
    <n v="1431605351"/>
    <d v="2015-05-14T12:09:11"/>
    <x v="5"/>
    <x v="0"/>
    <b v="0"/>
    <n v="62"/>
    <b v="1"/>
    <s v="photography/photobooks"/>
    <x v="8"/>
  </r>
  <r>
    <n v="1206"/>
    <s v="Until I Gush Forth / Limited Edition Zine by Esthaem"/>
    <s v="Limited edition zine by photographic artist Esthaem, signed and hand-numbered including a screen printed banderole. Edition of 100."/>
    <x v="42"/>
    <n v="0.9"/>
    <x v="2"/>
    <n v="1035"/>
    <x v="0"/>
    <s v="AT"/>
    <s v="EUR"/>
    <n v="1489238940"/>
    <d v="2017-03-11T13:29:00"/>
    <n v="1486406253"/>
    <d v="2017-02-06T18:37:33"/>
    <x v="2"/>
    <x v="1"/>
    <b v="0"/>
    <n v="32"/>
    <b v="1"/>
    <s v="photography/photobooks"/>
    <x v="8"/>
  </r>
  <r>
    <n v="1207"/>
    <s v="ITALIANA"/>
    <s v="A humanistic photo book about ancestral &amp; post-modern Italy."/>
    <x v="227"/>
    <n v="16.7"/>
    <x v="6"/>
    <n v="17396"/>
    <x v="0"/>
    <s v="IT"/>
    <s v="EUR"/>
    <n v="1459418400"/>
    <d v="2016-03-31T10:00:00"/>
    <n v="1456827573"/>
    <d v="2016-03-01T10:19:33"/>
    <x v="7"/>
    <x v="2"/>
    <b v="0"/>
    <n v="141"/>
    <b v="1"/>
    <s v="photography/photobooks"/>
    <x v="8"/>
  </r>
  <r>
    <n v="1208"/>
    <s v="Into The Great White Sands"/>
    <s v="Help me complete the photography and publish a fine art book on White Sands National Monument, a uniquely significant place."/>
    <x v="3"/>
    <n v="10"/>
    <x v="1"/>
    <n v="15530"/>
    <x v="0"/>
    <s v="US"/>
    <s v="USD"/>
    <n v="1458835264"/>
    <d v="2016-03-24T16:01:04"/>
    <n v="1456246864"/>
    <d v="2016-02-23T17:01:04"/>
    <x v="2"/>
    <x v="2"/>
    <b v="0"/>
    <n v="75"/>
    <b v="1"/>
    <s v="photography/photobooks"/>
    <x v="8"/>
  </r>
  <r>
    <n v="1209"/>
    <s v="Israel: An Inspiring Photographic Journey (Photobook)"/>
    <s v="This 80 page book displays 75 beautiful images of the Holy Land, site descriptions, scripture and thought provoking comments."/>
    <x v="12"/>
    <n v="6"/>
    <x v="0"/>
    <n v="6360"/>
    <x v="0"/>
    <s v="US"/>
    <s v="USD"/>
    <n v="1488053905"/>
    <d v="2017-02-25T20:18:25"/>
    <n v="1485461905"/>
    <d v="2017-01-26T20:18:25"/>
    <x v="1"/>
    <x v="1"/>
    <b v="0"/>
    <n v="46"/>
    <b v="1"/>
    <s v="photography/photobooks"/>
    <x v="8"/>
  </r>
  <r>
    <n v="1210"/>
    <s v="Det Andra GÃ¶teborg"/>
    <s v="En fotobok om livet i det enda andra GÃ¶teborg i vÃ¤rlden"/>
    <x v="22"/>
    <n v="20"/>
    <x v="8"/>
    <n v="50863"/>
    <x v="0"/>
    <s v="SE"/>
    <s v="SEK"/>
    <n v="1433106000"/>
    <d v="2015-05-31T21:00:00"/>
    <n v="1431124572"/>
    <d v="2015-05-08T22:36:12"/>
    <x v="5"/>
    <x v="0"/>
    <b v="0"/>
    <n v="103"/>
    <b v="1"/>
    <s v="photography/photobooks"/>
    <x v="8"/>
  </r>
  <r>
    <n v="1211"/>
    <s v="500 Views of Japan"/>
    <s v="From 2010 to 2015, I took over 15 000 photos in Japan. Here's 500 of them. Landscape, city view, people and so much more!"/>
    <x v="28"/>
    <n v="1"/>
    <x v="4"/>
    <n v="1011"/>
    <x v="0"/>
    <s v="CA"/>
    <s v="CAD"/>
    <n v="1465505261"/>
    <d v="2016-06-09T20:47:41"/>
    <n v="1464209261"/>
    <d v="2016-05-25T20:47:41"/>
    <x v="5"/>
    <x v="2"/>
    <b v="0"/>
    <n v="6"/>
    <b v="1"/>
    <s v="photography/photobooks"/>
    <x v="8"/>
  </r>
  <r>
    <n v="1212"/>
    <s v="Faces of Yoga: A Coffee Table Photo Book"/>
    <s v="Faces of Yoga is a series of uncomfortable photos of people in strange positions. The photo book will be ready for the holiday season!"/>
    <x v="30"/>
    <n v="2.5"/>
    <x v="4"/>
    <n v="3226"/>
    <x v="0"/>
    <s v="US"/>
    <s v="USD"/>
    <n v="1448586000"/>
    <d v="2015-11-27T01:00:00"/>
    <n v="1447195695"/>
    <d v="2015-11-10T22:48:15"/>
    <x v="4"/>
    <x v="0"/>
    <b v="0"/>
    <n v="83"/>
    <b v="1"/>
    <s v="photography/photobooks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.5"/>
    <x v="0"/>
    <n v="6645"/>
    <x v="0"/>
    <s v="GB"/>
    <s v="GBP"/>
    <n v="1485886100"/>
    <d v="2017-01-31T18:08:20"/>
    <n v="1482862100"/>
    <d v="2016-12-27T18:08:20"/>
    <x v="11"/>
    <x v="2"/>
    <b v="0"/>
    <n v="108"/>
    <b v="1"/>
    <s v="photography/photobooks"/>
    <x v="8"/>
  </r>
  <r>
    <n v="1214"/>
    <s v="Framed Himalaya: Lachen Valley (Campaign Part - 2)"/>
    <s v="A coffee table book with photographs of nature's splendor from the mystical valley of Lachen in the Eastern recesses of the Himalaya."/>
    <x v="13"/>
    <n v="2"/>
    <x v="4"/>
    <n v="2636"/>
    <x v="0"/>
    <s v="US"/>
    <s v="USD"/>
    <n v="1433880605"/>
    <d v="2015-06-09T20:10:05"/>
    <n v="1428696605"/>
    <d v="2015-04-10T20:10:05"/>
    <x v="6"/>
    <x v="0"/>
    <b v="0"/>
    <n v="25"/>
    <b v="1"/>
    <s v="photography/photobooks"/>
    <x v="8"/>
  </r>
  <r>
    <n v="1215"/>
    <s v="ShootTokyo: The Book"/>
    <s v="A photography book that brings you on a journey through Tokyo and beyond.   This is a collection of my best images from ShootTokyo."/>
    <x v="10"/>
    <n v="5"/>
    <x v="0"/>
    <n v="39304.01"/>
    <x v="0"/>
    <s v="US"/>
    <s v="USD"/>
    <n v="1401487756"/>
    <d v="2014-05-30T22:09:16"/>
    <n v="1398895756"/>
    <d v="2014-04-30T22:09:16"/>
    <x v="6"/>
    <x v="3"/>
    <b v="0"/>
    <n v="549"/>
    <b v="1"/>
    <s v="photography/photobooks"/>
    <x v="8"/>
  </r>
  <r>
    <n v="1216"/>
    <s v="In Training: a book of Bonsai photographs"/>
    <s v="A fine art photography book taking a new look at the art of bonsai."/>
    <x v="32"/>
    <n v="14"/>
    <x v="1"/>
    <n v="20398"/>
    <x v="0"/>
    <s v="US"/>
    <s v="USD"/>
    <n v="1443826980"/>
    <d v="2015-10-02T23:03:00"/>
    <n v="1441032457"/>
    <d v="2015-08-31T14:47:37"/>
    <x v="10"/>
    <x v="0"/>
    <b v="0"/>
    <n v="222"/>
    <b v="1"/>
    <s v="photography/photobooks"/>
    <x v="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6.5"/>
    <x v="9"/>
    <n v="27189"/>
    <x v="0"/>
    <s v="US"/>
    <s v="USD"/>
    <n v="1468524340"/>
    <d v="2016-07-14T19:25:40"/>
    <n v="1465932340"/>
    <d v="2016-06-14T19:25:40"/>
    <x v="0"/>
    <x v="2"/>
    <b v="0"/>
    <n v="183"/>
    <b v="1"/>
    <s v="photography/photobooks"/>
    <x v="8"/>
  </r>
  <r>
    <n v="1218"/>
    <s v="The Alaska Range"/>
    <s v="The Mountaineers Books and I, Carl Battreall, have teamed up to create the first photography book of the legendary Alaska Range."/>
    <x v="7"/>
    <n v="9"/>
    <x v="0"/>
    <n v="15505"/>
    <x v="0"/>
    <s v="US"/>
    <s v="USD"/>
    <n v="1446346800"/>
    <d v="2015-11-01T03:00:00"/>
    <n v="1443714800"/>
    <d v="2015-10-01T15:53:20"/>
    <x v="9"/>
    <x v="0"/>
    <b v="0"/>
    <n v="89"/>
    <b v="1"/>
    <s v="photography/photobooks"/>
    <x v="8"/>
  </r>
  <r>
    <n v="1219"/>
    <s v="The Box"/>
    <s v="The Box is a fine art book of Ron Amato's innovative and seductive photography project."/>
    <x v="229"/>
    <n v="16.350000000000001"/>
    <x v="6"/>
    <n v="26024"/>
    <x v="0"/>
    <s v="US"/>
    <s v="USD"/>
    <n v="1476961513"/>
    <d v="2016-10-20T11:05:13"/>
    <n v="1474369513"/>
    <d v="2016-09-20T11:05:13"/>
    <x v="8"/>
    <x v="2"/>
    <b v="0"/>
    <n v="253"/>
    <b v="1"/>
    <s v="photography/photobooks"/>
    <x v="8"/>
  </r>
  <r>
    <n v="1220"/>
    <s v="All The People"/>
    <s v="A beautiful photo art book of portraits and conversations with people that may expand your idea of gender."/>
    <x v="36"/>
    <n v="15"/>
    <x v="6"/>
    <n v="15565"/>
    <x v="0"/>
    <s v="DE"/>
    <s v="EUR"/>
    <n v="1440515112"/>
    <d v="2015-08-25T15:05:12"/>
    <n v="1437923112"/>
    <d v="2015-07-26T15:05:12"/>
    <x v="3"/>
    <x v="0"/>
    <b v="0"/>
    <n v="140"/>
    <b v="1"/>
    <s v="photography/photobooks"/>
    <x v="8"/>
  </r>
  <r>
    <n v="1221"/>
    <s v="Oh When The Blues - Oldham Athletic Photography Book"/>
    <s v="Photography book exploring the community of Oldham Athletic Football Club, their relation to the town and the theatre of football."/>
    <x v="41"/>
    <n v="2.2000000000000002"/>
    <x v="4"/>
    <n v="2451.0100000000002"/>
    <x v="0"/>
    <s v="GB"/>
    <s v="GBP"/>
    <n v="1480809600"/>
    <d v="2016-12-04T00:00:00"/>
    <n v="1478431488"/>
    <d v="2016-11-06T11:24:48"/>
    <x v="4"/>
    <x v="2"/>
    <b v="0"/>
    <n v="103"/>
    <b v="1"/>
    <s v="photography/photobooks"/>
    <x v="8"/>
  </r>
  <r>
    <n v="1222"/>
    <s v="Project Pilgrim"/>
    <s v="Project Pilgrim is my effort to work towards normalizing mental health."/>
    <x v="23"/>
    <n v="4"/>
    <x v="4"/>
    <n v="11215"/>
    <x v="0"/>
    <s v="CA"/>
    <s v="CAD"/>
    <n v="1459483200"/>
    <d v="2016-04-01T04:00:00"/>
    <n v="1456852647"/>
    <d v="2016-03-01T17:17:27"/>
    <x v="7"/>
    <x v="2"/>
    <b v="0"/>
    <n v="138"/>
    <b v="1"/>
    <s v="photography/photobooks"/>
    <x v="8"/>
  </r>
  <r>
    <n v="1223"/>
    <s v="YOSEMITE PEOPLE"/>
    <s v="A photography book focusing on the people rather than the nature at Yosemite National Park."/>
    <x v="230"/>
    <n v="19.8"/>
    <x v="6"/>
    <n v="22197"/>
    <x v="0"/>
    <s v="US"/>
    <s v="USD"/>
    <n v="1478754909"/>
    <d v="2016-11-10T05:15:09"/>
    <n v="1476159309"/>
    <d v="2016-10-11T04:15:09"/>
    <x v="9"/>
    <x v="2"/>
    <b v="0"/>
    <n v="191"/>
    <b v="1"/>
    <s v="photography/photobooks"/>
    <x v="8"/>
  </r>
  <r>
    <n v="1224"/>
    <s v="&quot;I Dreamed Last Night&quot; Album (Canceled)"/>
    <s v="Modern Celtic influenced CD.  Help me finish what I started before the stroke."/>
    <x v="36"/>
    <n v="15"/>
    <x v="6"/>
    <n v="1060"/>
    <x v="1"/>
    <s v="US"/>
    <s v="USD"/>
    <n v="1402060302"/>
    <d v="2014-06-06T13:11:42"/>
    <n v="1396876302"/>
    <d v="2014-04-07T13:11:42"/>
    <x v="6"/>
    <x v="3"/>
    <b v="0"/>
    <n v="18"/>
    <b v="0"/>
    <s v="music/world music"/>
    <x v="4"/>
  </r>
  <r>
    <n v="1225"/>
    <s v="Cesar Chavez's First Music Album (Canceled)"/>
    <s v="My first music album is a collection of 9 songs honoring Mexico's prolific composer, Jose Alfredo Jimenez with my artistic vision."/>
    <x v="9"/>
    <n v="3"/>
    <x v="4"/>
    <n v="132"/>
    <x v="1"/>
    <s v="US"/>
    <s v="USD"/>
    <n v="1382478278"/>
    <d v="2013-10-22T21:44:38"/>
    <n v="1377294278"/>
    <d v="2013-08-23T21:44:38"/>
    <x v="10"/>
    <x v="4"/>
    <b v="0"/>
    <n v="3"/>
    <b v="0"/>
    <s v="music/world music"/>
    <x v="4"/>
  </r>
  <r>
    <n v="1226"/>
    <s v="Pavlo is Filming  a PBS Concert Special (Canceled)"/>
    <s v="Pavlo will be independently filming his second full length PBS Special and DVD in May with director George Veras"/>
    <x v="63"/>
    <n v="50"/>
    <x v="10"/>
    <n v="1937"/>
    <x v="1"/>
    <s v="US"/>
    <s v="USD"/>
    <n v="1398042000"/>
    <d v="2014-04-21T01:00:00"/>
    <n v="1395089981"/>
    <d v="2014-03-17T20:59:41"/>
    <x v="7"/>
    <x v="3"/>
    <b v="0"/>
    <n v="40"/>
    <b v="0"/>
    <s v="music/world music"/>
    <x v="4"/>
  </r>
  <r>
    <n v="1227"/>
    <s v="Beast of the Beats VIII Webster Hall, NY (Nov 6-9 2014)"/>
    <s v="After winning the iStandard Phoenix Producer Showcase (6/25/14)  I have been invited to Beast of the Beats VIII in New York Nov. 6-9"/>
    <x v="13"/>
    <n v="2"/>
    <x v="4"/>
    <n v="0"/>
    <x v="1"/>
    <s v="US"/>
    <s v="USD"/>
    <n v="1407394800"/>
    <d v="2014-08-07T07:00:00"/>
    <n v="1404770616"/>
    <d v="2014-07-07T22:03:36"/>
    <x v="3"/>
    <x v="3"/>
    <b v="0"/>
    <n v="0"/>
    <b v="0"/>
    <s v="music/world music"/>
    <x v="4"/>
  </r>
  <r>
    <n v="1228"/>
    <s v="World artist Kat Maguire's debut CD entitled &quot;Gypsy&quot;"/>
    <s v="Kat is partnering with Kickstarter to raise the funds to complete her first solo World music CD &quot;Gypsy&quot;!"/>
    <x v="10"/>
    <n v="5"/>
    <x v="0"/>
    <n v="1465"/>
    <x v="1"/>
    <s v="US"/>
    <s v="USD"/>
    <n v="1317231008"/>
    <d v="2011-09-28T17:30:08"/>
    <n v="1312047008"/>
    <d v="2011-07-30T17:30:08"/>
    <x v="3"/>
    <x v="6"/>
    <b v="0"/>
    <n v="24"/>
    <b v="0"/>
    <s v="music/world music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.75"/>
    <x v="4"/>
    <n v="25"/>
    <x v="1"/>
    <s v="US"/>
    <s v="USD"/>
    <n v="1334592000"/>
    <d v="2012-04-16T16:00:00"/>
    <n v="1331982127"/>
    <d v="2012-03-17T11:02:07"/>
    <x v="7"/>
    <x v="5"/>
    <b v="0"/>
    <n v="1"/>
    <b v="0"/>
    <s v="music/world music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500"/>
    <x v="10"/>
    <n v="0"/>
    <x v="1"/>
    <s v="US"/>
    <s v="USD"/>
    <n v="1298589630"/>
    <d v="2011-02-24T23:20:30"/>
    <n v="1295997630"/>
    <d v="2011-01-25T23:20:30"/>
    <x v="1"/>
    <x v="6"/>
    <b v="0"/>
    <n v="0"/>
    <b v="0"/>
    <s v="music/world music"/>
    <x v="4"/>
  </r>
  <r>
    <n v="1231"/>
    <s v="Villapalooza - Little Village Music Festival (Canceled)"/>
    <s v="a non-profit, free, all-day, all-ages music &amp; arts festival dedicated to promoting non-violent spaces for community engagement"/>
    <x v="10"/>
    <n v="5"/>
    <x v="0"/>
    <n v="0"/>
    <x v="1"/>
    <s v="US"/>
    <s v="USD"/>
    <n v="1440723600"/>
    <d v="2015-08-28T01:00:00"/>
    <n v="1436394968"/>
    <d v="2015-07-08T22:36:08"/>
    <x v="3"/>
    <x v="0"/>
    <b v="0"/>
    <n v="0"/>
    <b v="0"/>
    <s v="music/world music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5"/>
    <x v="0"/>
    <n v="40"/>
    <x v="1"/>
    <s v="US"/>
    <s v="USD"/>
    <n v="1381090870"/>
    <d v="2013-10-06T20:21:10"/>
    <n v="1377030070"/>
    <d v="2013-08-20T20:21:10"/>
    <x v="10"/>
    <x v="4"/>
    <b v="0"/>
    <n v="1"/>
    <b v="0"/>
    <s v="music/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"/>
    <x v="4"/>
    <n v="116"/>
    <x v="1"/>
    <s v="US"/>
    <s v="USD"/>
    <n v="1329864374"/>
    <d v="2012-02-21T22:46:14"/>
    <n v="1328049974"/>
    <d v="2012-01-31T22:46:14"/>
    <x v="1"/>
    <x v="5"/>
    <b v="0"/>
    <n v="6"/>
    <b v="0"/>
    <s v="music/world music"/>
    <x v="4"/>
  </r>
  <r>
    <n v="1234"/>
    <s v="Lionstar International Tour 2015 (Canceled)"/>
    <s v="We have been offered shows all over the world, to reach places and people with our music, for the experience of just doing it!"/>
    <x v="63"/>
    <n v="50"/>
    <x v="10"/>
    <n v="0"/>
    <x v="1"/>
    <s v="GB"/>
    <s v="GBP"/>
    <n v="1422903342"/>
    <d v="2015-02-02T18:55:42"/>
    <n v="1420311342"/>
    <d v="2015-01-03T18:55:42"/>
    <x v="1"/>
    <x v="0"/>
    <b v="0"/>
    <n v="0"/>
    <b v="0"/>
    <s v="music/world music"/>
    <x v="4"/>
  </r>
  <r>
    <n v="1235"/>
    <s v="Afternoon of Shakuhachi and Koto Music - CD Project"/>
    <s v="We plan to make studio recordings for a CD that highlights six new works composed for our Shakuhachi and Koto Music concert series."/>
    <x v="231"/>
    <n v="7.5339999999999998"/>
    <x v="0"/>
    <n v="210"/>
    <x v="1"/>
    <s v="US"/>
    <s v="USD"/>
    <n v="1387077299"/>
    <d v="2013-12-15T03:14:59"/>
    <n v="1383621299"/>
    <d v="2013-11-05T03:14:59"/>
    <x v="4"/>
    <x v="4"/>
    <b v="0"/>
    <n v="6"/>
    <b v="0"/>
    <s v="music/world music"/>
    <x v="4"/>
  </r>
  <r>
    <n v="1236"/>
    <s v="&quot;Volando&quot; CD Release (Canceled)"/>
    <s v="Raising money to give the musicians their due."/>
    <x v="30"/>
    <n v="2.5"/>
    <x v="4"/>
    <n v="0"/>
    <x v="1"/>
    <s v="US"/>
    <s v="USD"/>
    <n v="1343491200"/>
    <d v="2012-07-28T16:00:00"/>
    <n v="1342801164"/>
    <d v="2012-07-20T16:19:24"/>
    <x v="3"/>
    <x v="5"/>
    <b v="0"/>
    <n v="0"/>
    <b v="0"/>
    <s v="music/world music"/>
    <x v="4"/>
  </r>
  <r>
    <n v="1237"/>
    <s v="John Grover touches the world (Canceled)"/>
    <s v="We have the songs, concept, need to add songs and mix/package for shows in Hawaii, book dates outside of Maui and advance his message"/>
    <x v="31"/>
    <n v="25"/>
    <x v="9"/>
    <n v="0"/>
    <x v="1"/>
    <s v="US"/>
    <s v="USD"/>
    <n v="1345790865"/>
    <d v="2012-08-24T06:47:45"/>
    <n v="1344062865"/>
    <d v="2012-08-04T06:47:45"/>
    <x v="10"/>
    <x v="5"/>
    <b v="0"/>
    <n v="0"/>
    <b v="0"/>
    <s v="music/world music"/>
    <x v="4"/>
  </r>
  <r>
    <n v="1238"/>
    <s v="Life Music-Healing through Song (Canceled)"/>
    <s v="The purpose of the album is to pull from many differenet genres but to express life circumstances to reach everyday people through song"/>
    <x v="28"/>
    <n v="1"/>
    <x v="4"/>
    <n v="178"/>
    <x v="1"/>
    <s v="US"/>
    <s v="USD"/>
    <n v="1312641536"/>
    <d v="2011-08-06T14:38:56"/>
    <n v="1310049536"/>
    <d v="2011-07-07T14:38:56"/>
    <x v="3"/>
    <x v="6"/>
    <b v="0"/>
    <n v="3"/>
    <b v="0"/>
    <s v="music/world music"/>
    <x v="4"/>
  </r>
  <r>
    <n v="1239"/>
    <s v="Help Calmenco! finance new CD and Tour (Canceled)"/>
    <s v="Please consider helping us with our new CD and Riverdance Tour"/>
    <x v="30"/>
    <n v="2.5"/>
    <x v="4"/>
    <n v="0"/>
    <x v="1"/>
    <s v="US"/>
    <s v="USD"/>
    <n v="1325804767"/>
    <d v="2012-01-05T23:06:07"/>
    <n v="1323212767"/>
    <d v="2011-12-06T23:06:07"/>
    <x v="11"/>
    <x v="6"/>
    <b v="0"/>
    <n v="0"/>
    <b v="0"/>
    <s v="music/world music"/>
    <x v="4"/>
  </r>
  <r>
    <n v="1240"/>
    <s v="Message of Peace, Love &amp; Unity (Canceled)"/>
    <s v="Sharing positive vibes of Peace, Love &amp; Unity with the World through conscious Reggae Music!"/>
    <x v="6"/>
    <n v="8"/>
    <x v="0"/>
    <n v="241"/>
    <x v="1"/>
    <s v="US"/>
    <s v="USD"/>
    <n v="1373665860"/>
    <d v="2013-07-12T21:51:00"/>
    <n v="1368579457"/>
    <d v="2013-05-15T00:57:37"/>
    <x v="5"/>
    <x v="4"/>
    <b v="0"/>
    <n v="8"/>
    <b v="0"/>
    <s v="music/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5"/>
    <x v="0"/>
    <n v="2537"/>
    <x v="1"/>
    <s v="US"/>
    <s v="USD"/>
    <n v="1414994340"/>
    <d v="2014-11-03T05:59:00"/>
    <n v="1413057980"/>
    <d v="2014-10-11T20:06:20"/>
    <x v="9"/>
    <x v="3"/>
    <b v="0"/>
    <n v="34"/>
    <b v="0"/>
    <s v="music/world music"/>
    <x v="4"/>
  </r>
  <r>
    <n v="1242"/>
    <s v="Add your voice to Cellphonia 9/11 (Canceled)"/>
    <s v="Cellphonia 9/11 (http://cellphonia.org/911/) is one of the performance pieces in the Music After marathon concert on 9.11.11"/>
    <x v="232"/>
    <n v="0.91100000000000003"/>
    <x v="2"/>
    <n v="5"/>
    <x v="1"/>
    <s v="US"/>
    <s v="USD"/>
    <n v="1315747080"/>
    <d v="2011-09-11T13:18:00"/>
    <n v="1314417502"/>
    <d v="2011-08-27T03:58:22"/>
    <x v="10"/>
    <x v="6"/>
    <b v="0"/>
    <n v="1"/>
    <b v="0"/>
    <s v="music/world music"/>
    <x v="4"/>
  </r>
  <r>
    <n v="1243"/>
    <s v="Letâ€™s Keep the San Jose Mexican Heritage Festival Alive!"/>
    <s v="California's premier Latino cultural festival - music, theatre, film, workshops, visual arts, cuisine and more!"/>
    <x v="14"/>
    <n v="12"/>
    <x v="1"/>
    <n v="1691"/>
    <x v="1"/>
    <s v="US"/>
    <s v="USD"/>
    <n v="1310158800"/>
    <d v="2011-07-08T21:00:00"/>
    <n v="1304888771"/>
    <d v="2011-05-08T21:06:11"/>
    <x v="5"/>
    <x v="6"/>
    <b v="0"/>
    <n v="38"/>
    <b v="0"/>
    <s v="music/world music"/>
    <x v="4"/>
  </r>
  <r>
    <n v="1244"/>
    <s v="Theatrum Mundi releasing debut album &quot;Eyes of the Realm.&quot;"/>
    <s v="THEATRUM MUNDI releases DEBUT ALBUM! Pre-order &quot;The Eyes of the Realm&quot; and help make it happen!"/>
    <x v="13"/>
    <n v="2"/>
    <x v="4"/>
    <n v="2076"/>
    <x v="0"/>
    <s v="US"/>
    <s v="USD"/>
    <n v="1366664400"/>
    <d v="2013-04-22T21:00:00"/>
    <n v="1363981723"/>
    <d v="2013-03-22T19:48:43"/>
    <x v="7"/>
    <x v="4"/>
    <b v="1"/>
    <n v="45"/>
    <b v="1"/>
    <s v="music/rock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"/>
    <x v="4"/>
    <n v="2405"/>
    <x v="0"/>
    <s v="US"/>
    <s v="USD"/>
    <n v="1402755834"/>
    <d v="2014-06-14T14:23:54"/>
    <n v="1400163834"/>
    <d v="2014-05-15T14:23:54"/>
    <x v="5"/>
    <x v="3"/>
    <b v="1"/>
    <n v="17"/>
    <b v="1"/>
    <s v="music/rock"/>
    <x v="4"/>
  </r>
  <r>
    <n v="1246"/>
    <s v="Candy Warpop &quot;Smilef**ker&quot; Music Video"/>
    <s v="Candy Warpop, Las Vegas' female-fronted alt-punk rock monster, is raising money to fund the production of their first music video."/>
    <x v="13"/>
    <n v="2"/>
    <x v="4"/>
    <n v="2340"/>
    <x v="0"/>
    <s v="US"/>
    <s v="USD"/>
    <n v="1323136949"/>
    <d v="2011-12-06T02:02:29"/>
    <n v="1319245349"/>
    <d v="2011-10-22T01:02:29"/>
    <x v="9"/>
    <x v="6"/>
    <b v="1"/>
    <n v="31"/>
    <b v="1"/>
    <s v="music/rock"/>
    <x v="4"/>
  </r>
  <r>
    <n v="1247"/>
    <s v="BRAIN DEAD to record debut EP with SLAYER producer!"/>
    <s v="BRAIN DEAD is going to record their debut EP and they need your help, Bozos!"/>
    <x v="8"/>
    <n v="3.5"/>
    <x v="4"/>
    <n v="4275"/>
    <x v="0"/>
    <s v="US"/>
    <s v="USD"/>
    <n v="1367823655"/>
    <d v="2013-05-06T07:00:55"/>
    <n v="1365231655"/>
    <d v="2013-04-06T07:00:55"/>
    <x v="6"/>
    <x v="4"/>
    <b v="1"/>
    <n v="50"/>
    <b v="1"/>
    <s v="music/rock"/>
    <x v="4"/>
  </r>
  <r>
    <n v="1248"/>
    <s v="The Vandies // Full length album!"/>
    <s v="The Vandies make pop rock in glorious Portland, Oregon. Help us fund our first full length album!"/>
    <x v="30"/>
    <n v="2.5"/>
    <x v="4"/>
    <n v="3791"/>
    <x v="0"/>
    <s v="US"/>
    <s v="USD"/>
    <n v="1402642740"/>
    <d v="2014-06-13T06:59:00"/>
    <n v="1399563953"/>
    <d v="2014-05-08T15:45:53"/>
    <x v="5"/>
    <x v="3"/>
    <b v="1"/>
    <n v="59"/>
    <b v="1"/>
    <s v="music/rock"/>
    <x v="4"/>
  </r>
  <r>
    <n v="1249"/>
    <s v="Matt Stansberry &amp; The Romance - Debut EP"/>
    <s v="&quot;Let's Brighten It Up&quot; will be a seven song EP of originals heavily inspired by music from the 50s and 60s"/>
    <x v="10"/>
    <n v="5"/>
    <x v="0"/>
    <n v="5222"/>
    <x v="0"/>
    <s v="US"/>
    <s v="USD"/>
    <n v="1341683211"/>
    <d v="2012-07-07T17:46:51"/>
    <n v="1339091211"/>
    <d v="2012-06-07T17:46:51"/>
    <x v="0"/>
    <x v="5"/>
    <b v="1"/>
    <n v="81"/>
    <b v="1"/>
    <s v="music/rock"/>
    <x v="4"/>
  </r>
  <r>
    <n v="1250"/>
    <s v="Willy Porter - Human Kindness"/>
    <s v="My new disc Human Kindness is some of the strongest &amp; most ambitious music Iâ€™ve made. Join me in giving it a solid push into the world."/>
    <x v="11"/>
    <n v="30"/>
    <x v="5"/>
    <n v="60046"/>
    <x v="0"/>
    <s v="US"/>
    <s v="USD"/>
    <n v="1410017131"/>
    <d v="2014-09-06T15:25:31"/>
    <n v="1406129131"/>
    <d v="2014-07-23T15:25:31"/>
    <x v="3"/>
    <x v="3"/>
    <b v="1"/>
    <n v="508"/>
    <b v="1"/>
    <s v="music/rock"/>
    <x v="4"/>
  </r>
  <r>
    <n v="1251"/>
    <s v="Jack Oblivian Harlan t Bobo Limes european tour"/>
    <s v="A tour of europe with 3 memphis artist, Jack Oblivian, Harlan T Bobo and Shawn Cripps."/>
    <x v="12"/>
    <n v="6"/>
    <x v="0"/>
    <n v="6108"/>
    <x v="0"/>
    <s v="US"/>
    <s v="USD"/>
    <n v="1316979167"/>
    <d v="2011-09-25T19:32:47"/>
    <n v="1311795167"/>
    <d v="2011-07-27T19:32:47"/>
    <x v="3"/>
    <x v="6"/>
    <b v="1"/>
    <n v="74"/>
    <b v="1"/>
    <s v="music/rock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3.5"/>
    <x v="4"/>
    <n v="4818"/>
    <x v="0"/>
    <s v="US"/>
    <s v="USD"/>
    <n v="1382658169"/>
    <d v="2013-10-24T23:42:49"/>
    <n v="1380238969"/>
    <d v="2013-09-26T23:42:49"/>
    <x v="8"/>
    <x v="4"/>
    <b v="1"/>
    <n v="141"/>
    <b v="1"/>
    <s v="music/rock"/>
    <x v="4"/>
  </r>
  <r>
    <n v="1253"/>
    <s v="Suburban Legends: New Album"/>
    <s v="Suburban Legends are working on the most important album EVER, but they are in need of your help and about 10 bucks... probably more!"/>
    <x v="185"/>
    <n v="0.01"/>
    <x v="2"/>
    <n v="30383.32"/>
    <x v="0"/>
    <s v="US"/>
    <s v="USD"/>
    <n v="1409770107"/>
    <d v="2014-09-03T18:48:27"/>
    <n v="1407178107"/>
    <d v="2014-08-04T18:48:27"/>
    <x v="10"/>
    <x v="3"/>
    <b v="1"/>
    <n v="711"/>
    <b v="1"/>
    <s v="music/rock"/>
    <x v="4"/>
  </r>
  <r>
    <n v="1254"/>
    <s v="Album4"/>
    <s v="Fresh off the heels of, &quot;Let the Waves Come in Threes,&quot; (#6 National Folk Chart) we're making a new record. Huge thanks for your help!"/>
    <x v="233"/>
    <n v="6.7"/>
    <x v="0"/>
    <n v="13323"/>
    <x v="0"/>
    <s v="US"/>
    <s v="USD"/>
    <n v="1293857940"/>
    <d v="2011-01-01T04:59:00"/>
    <n v="1288968886"/>
    <d v="2010-11-05T14:54:46"/>
    <x v="4"/>
    <x v="7"/>
    <b v="1"/>
    <n v="141"/>
    <b v="1"/>
    <s v="music/rock"/>
    <x v="4"/>
  </r>
  <r>
    <n v="1255"/>
    <s v="The Space Bards Present Their First Album, &quot;Neon Milk&quot;!"/>
    <s v="Let the Space Bards abduct you on a quirky musical journey about two aliens struggling to fit in on planet Earth."/>
    <x v="9"/>
    <n v="3"/>
    <x v="4"/>
    <n v="6071"/>
    <x v="0"/>
    <s v="US"/>
    <s v="USD"/>
    <n v="1385932652"/>
    <d v="2013-12-01T21:17:32"/>
    <n v="1383337052"/>
    <d v="2013-11-01T20:17:32"/>
    <x v="4"/>
    <x v="4"/>
    <b v="1"/>
    <n v="109"/>
    <b v="1"/>
    <s v="music/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0"/>
    <x v="5"/>
    <n v="35389.129999999997"/>
    <x v="0"/>
    <s v="US"/>
    <s v="USD"/>
    <n v="1329084231"/>
    <d v="2012-02-12T22:03:51"/>
    <n v="1326492231"/>
    <d v="2012-01-13T22:03:51"/>
    <x v="1"/>
    <x v="5"/>
    <b v="1"/>
    <n v="361"/>
    <b v="1"/>
    <s v="music/rock"/>
    <x v="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5.5"/>
    <x v="0"/>
    <n v="16210"/>
    <x v="0"/>
    <s v="US"/>
    <s v="USD"/>
    <n v="1301792590"/>
    <d v="2011-04-03T01:03:10"/>
    <n v="1297562590"/>
    <d v="2011-02-13T02:03:10"/>
    <x v="2"/>
    <x v="6"/>
    <b v="1"/>
    <n v="176"/>
    <b v="1"/>
    <s v="music/rock"/>
    <x v="4"/>
  </r>
  <r>
    <n v="1258"/>
    <s v="Mustard Plug New Record!"/>
    <s v="Mustard Plug needs help funding their new record.  Please help the Grand Rapids, MI band put out their 7th record!"/>
    <x v="14"/>
    <n v="12"/>
    <x v="1"/>
    <n v="25577.56"/>
    <x v="0"/>
    <s v="US"/>
    <s v="USD"/>
    <n v="1377960012"/>
    <d v="2013-08-31T14:40:12"/>
    <n v="1375368012"/>
    <d v="2013-08-01T14:40:12"/>
    <x v="10"/>
    <x v="4"/>
    <b v="1"/>
    <n v="670"/>
    <b v="1"/>
    <s v="music/rock"/>
    <x v="4"/>
  </r>
  <r>
    <n v="1259"/>
    <s v="Help Falling From One complete their CD!!!"/>
    <s v="Falling From One is currently in the studio recording their first CD and they need your help!"/>
    <x v="30"/>
    <n v="2.5"/>
    <x v="4"/>
    <n v="2606"/>
    <x v="0"/>
    <s v="US"/>
    <s v="USD"/>
    <n v="1402286340"/>
    <d v="2014-06-09T03:59:00"/>
    <n v="1399504664"/>
    <d v="2014-05-07T23:17:44"/>
    <x v="5"/>
    <x v="3"/>
    <b v="1"/>
    <n v="96"/>
    <b v="1"/>
    <s v="music/rock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.3"/>
    <x v="4"/>
    <n v="3751"/>
    <x v="0"/>
    <s v="US"/>
    <s v="USD"/>
    <n v="1393445620"/>
    <d v="2014-02-26T20:13:40"/>
    <n v="1390853620"/>
    <d v="2014-01-27T20:13:40"/>
    <x v="1"/>
    <x v="3"/>
    <b v="1"/>
    <n v="74"/>
    <b v="1"/>
    <s v="music/rock"/>
    <x v="4"/>
  </r>
  <r>
    <n v="1261"/>
    <s v="The Puget EP's Vinyl Release"/>
    <s v="We just recorded a stellar EP and we're trying to put it out on vinyl.  Can you help these punx out?"/>
    <x v="13"/>
    <n v="2"/>
    <x v="4"/>
    <n v="2025"/>
    <x v="0"/>
    <s v="US"/>
    <s v="USD"/>
    <n v="1390983227"/>
    <d v="2014-01-29T08:13:47"/>
    <n v="1388391227"/>
    <d v="2013-12-30T08:13:47"/>
    <x v="11"/>
    <x v="4"/>
    <b v="1"/>
    <n v="52"/>
    <b v="1"/>
    <s v="music/rock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6.5"/>
    <x v="0"/>
    <n v="8152"/>
    <x v="0"/>
    <s v="CA"/>
    <s v="CAD"/>
    <n v="1392574692"/>
    <d v="2014-02-16T18:18:12"/>
    <n v="1389982692"/>
    <d v="2014-01-17T18:18:12"/>
    <x v="1"/>
    <x v="3"/>
    <b v="1"/>
    <n v="105"/>
    <b v="1"/>
    <s v="music/rock"/>
    <x v="4"/>
  </r>
  <r>
    <n v="1263"/>
    <s v="New Tropic Bombs EP ~ &quot;Return to Bomber Bay&quot;"/>
    <s v="A fresh batch of chaos from Toledo, Ohio's reggae-rockers, Tropic Bombs!"/>
    <x v="15"/>
    <n v="1.5"/>
    <x v="4"/>
    <n v="1785"/>
    <x v="0"/>
    <s v="US"/>
    <s v="USD"/>
    <n v="1396054800"/>
    <d v="2014-03-29T01:00:00"/>
    <n v="1393034470"/>
    <d v="2014-02-22T02:01:10"/>
    <x v="2"/>
    <x v="3"/>
    <b v="1"/>
    <n v="41"/>
    <b v="1"/>
    <s v="music/rock"/>
    <x v="4"/>
  </r>
  <r>
    <n v="1264"/>
    <s v="Bear. is recording their first ep!"/>
    <s v="We are a four piece from Golden, CO, and have our hearts on getting into the studio this fall to get music from our heads to your ears."/>
    <x v="81"/>
    <n v="0.65"/>
    <x v="2"/>
    <n v="1082"/>
    <x v="0"/>
    <s v="US"/>
    <s v="USD"/>
    <n v="1383062083"/>
    <d v="2013-10-29T15:54:43"/>
    <n v="1380556483"/>
    <d v="2013-09-30T15:54:43"/>
    <x v="8"/>
    <x v="4"/>
    <b v="1"/>
    <n v="34"/>
    <b v="1"/>
    <s v="music/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3.5"/>
    <x v="4"/>
    <n v="4170.17"/>
    <x v="0"/>
    <s v="US"/>
    <s v="USD"/>
    <n v="1291131815"/>
    <d v="2010-11-30T15:43:35"/>
    <n v="1287071015"/>
    <d v="2010-10-14T15:43:35"/>
    <x v="9"/>
    <x v="7"/>
    <b v="1"/>
    <n v="66"/>
    <b v="1"/>
    <s v="music/rock"/>
    <x v="4"/>
  </r>
  <r>
    <n v="1266"/>
    <s v="Sensory Station's First EP"/>
    <s v="We are looking to record our first EP produced by Aaron Harris (ISIS/Palms) at Studio West."/>
    <x v="196"/>
    <n v="9.5"/>
    <x v="0"/>
    <n v="9545"/>
    <x v="0"/>
    <s v="US"/>
    <s v="USD"/>
    <n v="1389474145"/>
    <d v="2014-01-11T21:02:25"/>
    <n v="1386882145"/>
    <d v="2013-12-12T21:02:25"/>
    <x v="11"/>
    <x v="4"/>
    <b v="1"/>
    <n v="50"/>
    <b v="1"/>
    <s v="music/rock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"/>
    <x v="8"/>
    <n v="22396"/>
    <x v="0"/>
    <s v="US"/>
    <s v="USD"/>
    <n v="1374674558"/>
    <d v="2013-07-24T14:02:38"/>
    <n v="1372082558"/>
    <d v="2013-06-24T14:02:38"/>
    <x v="0"/>
    <x v="4"/>
    <b v="1"/>
    <n v="159"/>
    <b v="1"/>
    <s v="music/rock"/>
    <x v="4"/>
  </r>
  <r>
    <n v="1268"/>
    <s v="Full Devil Jacket 2nd Album Release"/>
    <s v="Full Devil Jacket Is releasing their first record in over 12 yrs and we want you to be a part of it!"/>
    <x v="14"/>
    <n v="12"/>
    <x v="1"/>
    <n v="14000"/>
    <x v="0"/>
    <s v="US"/>
    <s v="USD"/>
    <n v="1379708247"/>
    <d v="2013-09-20T20:17:27"/>
    <n v="1377116247"/>
    <d v="2013-08-21T20:17:27"/>
    <x v="10"/>
    <x v="4"/>
    <b v="1"/>
    <n v="182"/>
    <b v="1"/>
    <s v="music/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18.8"/>
    <x v="6"/>
    <n v="20426"/>
    <x v="0"/>
    <s v="US"/>
    <s v="USD"/>
    <n v="1460764800"/>
    <d v="2016-04-16T00:00:00"/>
    <n v="1458157512"/>
    <d v="2016-03-16T19:45:12"/>
    <x v="7"/>
    <x v="2"/>
    <b v="1"/>
    <n v="206"/>
    <b v="1"/>
    <s v="music/rock"/>
    <x v="4"/>
  </r>
  <r>
    <n v="1270"/>
    <s v="Resolution15 records their next album, Svaha"/>
    <s v="We make awake metal using violins in place of guitars and want to record a full length album."/>
    <x v="3"/>
    <n v="10"/>
    <x v="1"/>
    <n v="11472"/>
    <x v="0"/>
    <s v="US"/>
    <s v="USD"/>
    <n v="1332704042"/>
    <d v="2012-03-25T19:34:02"/>
    <n v="1327523642"/>
    <d v="2012-01-25T20:34:02"/>
    <x v="1"/>
    <x v="5"/>
    <b v="1"/>
    <n v="169"/>
    <b v="1"/>
    <s v="music/rock"/>
    <x v="4"/>
  </r>
  <r>
    <n v="1271"/>
    <s v="Flav Martin's 30-Year Overnight Success Project"/>
    <s v="Flav Martin's 30-year overnight success project pretty much says it all. Dedicated to parenting, she's off to school, back to La musica"/>
    <x v="51"/>
    <n v="7.5"/>
    <x v="0"/>
    <n v="7635"/>
    <x v="0"/>
    <s v="US"/>
    <s v="USD"/>
    <n v="1384363459"/>
    <d v="2013-11-13T17:24:19"/>
    <n v="1381767859"/>
    <d v="2013-10-14T16:24:19"/>
    <x v="9"/>
    <x v="4"/>
    <b v="1"/>
    <n v="31"/>
    <b v="1"/>
    <s v="music/rock"/>
    <x v="4"/>
  </r>
  <r>
    <n v="1272"/>
    <s v="N&amp;V MAKE AN ALBUM"/>
    <s v="We're going back into the studio this spring to record a new album.  You've heard some of the new material at recent shows.  Be a part of the process!"/>
    <x v="10"/>
    <n v="5"/>
    <x v="0"/>
    <n v="5300"/>
    <x v="0"/>
    <s v="US"/>
    <s v="USD"/>
    <n v="1276574400"/>
    <d v="2010-06-15T04:00:00"/>
    <n v="1270576379"/>
    <d v="2010-04-06T17:52:59"/>
    <x v="6"/>
    <x v="7"/>
    <b v="1"/>
    <n v="28"/>
    <b v="1"/>
    <s v="music/rock"/>
    <x v="4"/>
  </r>
  <r>
    <n v="1273"/>
    <s v="Run Coyote &quot;Youth Haunts&quot; - Vinyl LP and CD"/>
    <s v="Run Coyote is raising funds to produce their debut album - &quot;Youth Haunts&quot; - on vinyl LP and CD"/>
    <x v="23"/>
    <n v="4"/>
    <x v="4"/>
    <n v="4140"/>
    <x v="0"/>
    <s v="CA"/>
    <s v="CAD"/>
    <n v="1409506291"/>
    <d v="2014-08-31T17:31:31"/>
    <n v="1406914291"/>
    <d v="2014-08-01T17:31:31"/>
    <x v="10"/>
    <x v="3"/>
    <b v="1"/>
    <n v="54"/>
    <b v="1"/>
    <s v="music/rock"/>
    <x v="4"/>
  </r>
  <r>
    <n v="1274"/>
    <s v="Assembly of Dust - &quot;Sun Shot&quot;"/>
    <s v="Sun Shot is the working title of Assembly of Dust's new studio release.  It features 9 brand new songs and 4 never recorded"/>
    <x v="31"/>
    <n v="25"/>
    <x v="9"/>
    <n v="38743.839999999997"/>
    <x v="0"/>
    <s v="US"/>
    <s v="USD"/>
    <n v="1346344425"/>
    <d v="2012-08-30T16:33:45"/>
    <n v="1343320425"/>
    <d v="2012-07-26T16:33:45"/>
    <x v="3"/>
    <x v="5"/>
    <b v="1"/>
    <n v="467"/>
    <b v="1"/>
    <s v="music/rock"/>
    <x v="4"/>
  </r>
  <r>
    <n v="1275"/>
    <s v="BLOODGOOD's 1st Studio Album in 22 Years!"/>
    <s v="ONLY A FEW HOURS LEFT TO GET YOUR ADVANCE COPY OF &quot;DANGEROUSLY CLOSE&quot; and to check out our other cool rewards!"/>
    <x v="36"/>
    <n v="15"/>
    <x v="6"/>
    <n v="24321.1"/>
    <x v="0"/>
    <s v="US"/>
    <s v="USD"/>
    <n v="1375908587"/>
    <d v="2013-08-07T20:49:47"/>
    <n v="1372884587"/>
    <d v="2013-07-03T20:49:47"/>
    <x v="3"/>
    <x v="4"/>
    <b v="1"/>
    <n v="389"/>
    <b v="1"/>
    <s v="music/rock"/>
    <x v="4"/>
  </r>
  <r>
    <n v="1276"/>
    <s v="MR. DREAM GOES TO JAIL"/>
    <s v="Sponsor this Brooklyn punk band's debut seven-inch, MR. DREAM GOES TO JAIL."/>
    <x v="9"/>
    <n v="3"/>
    <x v="4"/>
    <n v="3132.63"/>
    <x v="0"/>
    <s v="US"/>
    <s v="USD"/>
    <n v="1251777600"/>
    <d v="2009-09-01T04:00:00"/>
    <n v="1247504047"/>
    <d v="2009-07-13T16:54:07"/>
    <x v="3"/>
    <x v="8"/>
    <b v="1"/>
    <n v="68"/>
    <b v="1"/>
    <s v="music/rock"/>
    <x v="4"/>
  </r>
  <r>
    <n v="1277"/>
    <s v="HELP NATE HENRY MAKE AN ALBUM"/>
    <s v="My name is Nate Henry. I sang in a band called Sherwood for almost 10 years. Now I'm hoping to make another album of brand new music."/>
    <x v="36"/>
    <n v="15"/>
    <x v="6"/>
    <n v="15918.65"/>
    <x v="0"/>
    <s v="US"/>
    <s v="USD"/>
    <n v="1346765347"/>
    <d v="2012-09-04T13:29:07"/>
    <n v="1343741347"/>
    <d v="2012-07-31T13:29:07"/>
    <x v="3"/>
    <x v="5"/>
    <b v="1"/>
    <n v="413"/>
    <b v="1"/>
    <s v="music/rock"/>
    <x v="4"/>
  </r>
  <r>
    <n v="1278"/>
    <s v="Jay Gonzalez presents &quot;The Bitter Suite&quot;"/>
    <s v="The Bitter Suite is a 5 song rock medley to be released as a limited edition 180 gram vinyl record with custom etching on the B side."/>
    <x v="115"/>
    <n v="6.5"/>
    <x v="0"/>
    <n v="10071"/>
    <x v="0"/>
    <s v="US"/>
    <s v="USD"/>
    <n v="1403661600"/>
    <d v="2014-06-25T02:00:00"/>
    <n v="1401196766"/>
    <d v="2014-05-27T13:19:26"/>
    <x v="5"/>
    <x v="3"/>
    <b v="1"/>
    <n v="190"/>
    <b v="1"/>
    <s v="music/rock"/>
    <x v="4"/>
  </r>
  <r>
    <n v="1279"/>
    <s v="Making the Next Traveling Suitcase Album"/>
    <s v="The Traveling Suitcase is a 3-piece rock outfit from Oshkosh, WI. We have released 2 albums since 2010 and we are ready to record!"/>
    <x v="235"/>
    <n v="12.516"/>
    <x v="1"/>
    <n v="13864.17"/>
    <x v="0"/>
    <s v="US"/>
    <s v="USD"/>
    <n v="1395624170"/>
    <d v="2014-03-24T01:22:50"/>
    <n v="1392171770"/>
    <d v="2014-02-12T02:22:50"/>
    <x v="2"/>
    <x v="3"/>
    <b v="1"/>
    <n v="189"/>
    <b v="1"/>
    <s v="music/rock"/>
    <x v="4"/>
  </r>
  <r>
    <n v="1280"/>
    <s v="Nothing More's New Album"/>
    <s v="Nothing More is recording their forthcoming record and needs to join forces with you to make this album HUGE! "/>
    <x v="36"/>
    <n v="15"/>
    <x v="6"/>
    <n v="16636.78"/>
    <x v="0"/>
    <s v="US"/>
    <s v="USD"/>
    <n v="1299003054"/>
    <d v="2011-03-01T18:10:54"/>
    <n v="1291227054"/>
    <d v="2010-12-01T18:10:54"/>
    <x v="11"/>
    <x v="7"/>
    <b v="1"/>
    <n v="130"/>
    <b v="1"/>
    <s v="music/rock"/>
    <x v="4"/>
  </r>
  <r>
    <n v="1281"/>
    <s v="&quot;Laser Beretta&quot;"/>
    <s v="Cure for the Common pulls the trigger on their 2nd full-length LP, &quot;Laser Beretta,&quot; printed on high-quality 15 gram polycarbonate CDs"/>
    <x v="39"/>
    <n v="7"/>
    <x v="0"/>
    <n v="7750"/>
    <x v="0"/>
    <s v="US"/>
    <s v="USD"/>
    <n v="1375033836"/>
    <d v="2013-07-28T17:50:36"/>
    <n v="1373305836"/>
    <d v="2013-07-08T17:50:36"/>
    <x v="3"/>
    <x v="4"/>
    <b v="1"/>
    <n v="74"/>
    <b v="1"/>
    <s v="music/rock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5"/>
    <x v="6"/>
    <n v="18542"/>
    <x v="0"/>
    <s v="US"/>
    <s v="USD"/>
    <n v="1386565140"/>
    <d v="2013-12-09T04:59:00"/>
    <n v="1383909855"/>
    <d v="2013-11-08T11:24:15"/>
    <x v="4"/>
    <x v="4"/>
    <b v="1"/>
    <n v="274"/>
    <b v="1"/>
    <s v="music/rock"/>
    <x v="4"/>
  </r>
  <r>
    <n v="1283"/>
    <s v="Sketching In Stereo 3rd Album!"/>
    <s v="Our 3rd album is halfway complete, but we need your help to record, mix and master the final product!"/>
    <x v="28"/>
    <n v="1"/>
    <x v="4"/>
    <n v="2110.5"/>
    <x v="0"/>
    <s v="US"/>
    <s v="USD"/>
    <n v="1362974400"/>
    <d v="2013-03-11T04:00:00"/>
    <n v="1360948389"/>
    <d v="2013-02-15T17:13:09"/>
    <x v="2"/>
    <x v="4"/>
    <b v="1"/>
    <n v="22"/>
    <b v="1"/>
    <s v="music/rock"/>
    <x v="4"/>
  </r>
  <r>
    <n v="1284"/>
    <s v="Free Jujube Brown NYC Performance"/>
    <s v="â€œFree Jujube Brownâ€ by Psalmayene 24 is coming home to NYC and we need YOUR support of this moving and inspiring piece"/>
    <x v="13"/>
    <n v="2"/>
    <x v="4"/>
    <n v="2020"/>
    <x v="0"/>
    <s v="US"/>
    <s v="USD"/>
    <n v="1483203540"/>
    <d v="2016-12-31T16:59:00"/>
    <n v="1481175482"/>
    <d v="2016-12-08T05:38:02"/>
    <x v="11"/>
    <x v="2"/>
    <b v="0"/>
    <n v="31"/>
    <b v="1"/>
    <s v="theater/plays"/>
    <x v="1"/>
  </r>
  <r>
    <n v="1285"/>
    <s v="We just keep going"/>
    <s v="The world premiere of hysterically funny and heartbreaking story about family, unconditional love and facing the unfaceable"/>
    <x v="13"/>
    <n v="2"/>
    <x v="4"/>
    <n v="2033"/>
    <x v="0"/>
    <s v="GB"/>
    <s v="GBP"/>
    <n v="1434808775"/>
    <d v="2015-06-20T13:59:35"/>
    <n v="1433512775"/>
    <d v="2015-06-05T13:59:35"/>
    <x v="0"/>
    <x v="0"/>
    <b v="0"/>
    <n v="63"/>
    <b v="1"/>
    <s v="theater/plays"/>
    <x v="1"/>
  </r>
  <r>
    <n v="1286"/>
    <s v="The Diary of a Nobody"/>
    <s v="A touring production of FRED's modern adaptation of the classic Victorian comic novel, reaching out to new audiences."/>
    <x v="15"/>
    <n v="1.5"/>
    <x v="4"/>
    <n v="1625"/>
    <x v="0"/>
    <s v="GB"/>
    <s v="GBP"/>
    <n v="1424181600"/>
    <d v="2015-02-17T14:00:00"/>
    <n v="1423041227"/>
    <d v="2015-02-04T09:13:47"/>
    <x v="2"/>
    <x v="0"/>
    <b v="0"/>
    <n v="20"/>
    <b v="1"/>
    <s v="theater/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0.25"/>
    <x v="2"/>
    <n v="605"/>
    <x v="0"/>
    <s v="GB"/>
    <s v="GBP"/>
    <n v="1434120856"/>
    <d v="2015-06-12T14:54:16"/>
    <n v="1428936856"/>
    <d v="2015-04-13T14:54:16"/>
    <x v="6"/>
    <x v="0"/>
    <b v="0"/>
    <n v="25"/>
    <b v="1"/>
    <s v="theater/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"/>
    <x v="4"/>
    <n v="4018"/>
    <x v="0"/>
    <s v="US"/>
    <s v="USD"/>
    <n v="1470801600"/>
    <d v="2016-08-10T04:00:00"/>
    <n v="1468122163"/>
    <d v="2016-07-10T03:42:43"/>
    <x v="3"/>
    <x v="2"/>
    <b v="0"/>
    <n v="61"/>
    <b v="1"/>
    <s v="theater/plays"/>
    <x v="1"/>
  </r>
  <r>
    <n v="1289"/>
    <s v="No Brains for Dinner"/>
    <s v="A chilling original Edwardian Comedy of errors and foolishness made for the Patrick Henry College stage."/>
    <x v="15"/>
    <n v="1.5"/>
    <x v="4"/>
    <n v="1876"/>
    <x v="0"/>
    <s v="US"/>
    <s v="USD"/>
    <n v="1483499645"/>
    <d v="2017-01-04T03:14:05"/>
    <n v="1480907645"/>
    <d v="2016-12-05T03:14:05"/>
    <x v="11"/>
    <x v="2"/>
    <b v="0"/>
    <n v="52"/>
    <b v="1"/>
    <s v="theater/plays"/>
    <x v="1"/>
  </r>
  <r>
    <n v="1290"/>
    <s v="I Died... I Came Back, ... Whatever"/>
    <s v="Sometimes your Heart has to STOP for your Life to START."/>
    <x v="8"/>
    <n v="3.5"/>
    <x v="4"/>
    <n v="3800"/>
    <x v="0"/>
    <s v="US"/>
    <s v="USD"/>
    <n v="1429772340"/>
    <d v="2015-04-23T06:59:00"/>
    <n v="1427121931"/>
    <d v="2015-03-23T14:45:31"/>
    <x v="7"/>
    <x v="0"/>
    <b v="0"/>
    <n v="86"/>
    <b v="1"/>
    <s v="theater/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3"/>
    <x v="4"/>
    <n v="4371"/>
    <x v="0"/>
    <s v="US"/>
    <s v="USD"/>
    <n v="1428390000"/>
    <d v="2015-04-07T07:00:00"/>
    <n v="1425224391"/>
    <d v="2015-03-01T15:39:51"/>
    <x v="7"/>
    <x v="0"/>
    <b v="0"/>
    <n v="42"/>
    <b v="1"/>
    <s v="theater/plays"/>
    <x v="1"/>
  </r>
  <r>
    <n v="1292"/>
    <s v="Season Scandinavia"/>
    <s v="Empty Deck presents the most exciting unknown contemporary Scandinavian plays in co-production with The Other Room Theatre, Cardiff."/>
    <x v="180"/>
    <n v="1.7"/>
    <x v="4"/>
    <n v="1870"/>
    <x v="0"/>
    <s v="GB"/>
    <s v="GBP"/>
    <n v="1444172340"/>
    <d v="2015-10-06T22:59:00"/>
    <n v="1441822828"/>
    <d v="2015-09-09T18:20:28"/>
    <x v="8"/>
    <x v="0"/>
    <b v="0"/>
    <n v="52"/>
    <b v="1"/>
    <s v="theater/plays"/>
    <x v="1"/>
  </r>
  <r>
    <n v="1293"/>
    <s v="WORSE THAN TIGERS"/>
    <s v="Invest in the world premiere of WORSE THAN TIGERS at ACT, and in the future of Seattle's newest, female-led theatre company: RED STAGE."/>
    <x v="36"/>
    <n v="15"/>
    <x v="6"/>
    <n v="15335"/>
    <x v="0"/>
    <s v="US"/>
    <s v="USD"/>
    <n v="1447523371"/>
    <d v="2015-11-14T17:49:31"/>
    <n v="1444927771"/>
    <d v="2015-10-15T16:49:31"/>
    <x v="9"/>
    <x v="0"/>
    <b v="0"/>
    <n v="120"/>
    <b v="1"/>
    <s v="theater/plays"/>
    <x v="1"/>
  </r>
  <r>
    <n v="1294"/>
    <s v="HELMER'S LOO"/>
    <s v="We have an award-winning Danish play, now we just need a bathroom set to perform it in. Spend a penny to help us build the set!"/>
    <x v="2"/>
    <n v="0.5"/>
    <x v="2"/>
    <n v="610"/>
    <x v="0"/>
    <s v="GB"/>
    <s v="GBP"/>
    <n v="1445252400"/>
    <d v="2015-10-19T11:00:00"/>
    <n v="1443696797"/>
    <d v="2015-10-01T10:53:17"/>
    <x v="9"/>
    <x v="0"/>
    <b v="0"/>
    <n v="22"/>
    <b v="1"/>
    <s v="theater/plays"/>
    <x v="1"/>
  </r>
  <r>
    <n v="1295"/>
    <s v="Misfits of London: The Gin Chronicles"/>
    <s v="We had everything sorted for the Fringe, but now our accommodation and Edinburgh angel have fallen through. We're needing vital help."/>
    <x v="30"/>
    <n v="2.5"/>
    <x v="4"/>
    <n v="2549"/>
    <x v="0"/>
    <s v="GB"/>
    <s v="GBP"/>
    <n v="1438189200"/>
    <d v="2015-07-29T17:00:00"/>
    <n v="1435585497"/>
    <d v="2015-06-29T13:44:57"/>
    <x v="0"/>
    <x v="0"/>
    <b v="0"/>
    <n v="64"/>
    <b v="1"/>
    <s v="theater/plays"/>
    <x v="1"/>
  </r>
  <r>
    <n v="1296"/>
    <s v="Quirky Bird Theatre's Young Actors on Tour"/>
    <s v="Creating outstanding performance experiences with young actors from all economic backgrounds. Making great theatre accessible to all!"/>
    <x v="16"/>
    <n v="0.85"/>
    <x v="2"/>
    <n v="1200"/>
    <x v="0"/>
    <s v="GB"/>
    <s v="GBP"/>
    <n v="1457914373"/>
    <d v="2016-03-14T00:12:53"/>
    <n v="1456189973"/>
    <d v="2016-02-23T01:12:53"/>
    <x v="2"/>
    <x v="2"/>
    <b v="0"/>
    <n v="23"/>
    <b v="1"/>
    <s v="theater/plays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0"/>
    <x v="8"/>
    <n v="21905"/>
    <x v="0"/>
    <s v="US"/>
    <s v="USD"/>
    <n v="1462125358"/>
    <d v="2016-05-01T17:55:58"/>
    <n v="1459533358"/>
    <d v="2016-04-01T17:55:58"/>
    <x v="6"/>
    <x v="2"/>
    <b v="0"/>
    <n v="238"/>
    <b v="1"/>
    <s v="theater/plays"/>
    <x v="1"/>
  </r>
  <r>
    <n v="1298"/>
    <s v="Dinosaur Dreams"/>
    <s v="A play that raises awareness for mental health and explores the psychological effects childhood abuse can have on an adult."/>
    <x v="13"/>
    <n v="2"/>
    <x v="4"/>
    <n v="2093"/>
    <x v="0"/>
    <s v="GB"/>
    <s v="GBP"/>
    <n v="1461860432"/>
    <d v="2016-04-28T16:20:32"/>
    <n v="1459268432"/>
    <d v="2016-03-29T16:20:32"/>
    <x v="7"/>
    <x v="2"/>
    <b v="0"/>
    <n v="33"/>
    <b v="1"/>
    <s v="theater/plays"/>
    <x v="1"/>
  </r>
  <r>
    <n v="1299"/>
    <s v="The (out)Siders Project"/>
    <s v="A new work inspired by the classic novel and created by Dallas teens under the direction of professional artists."/>
    <x v="8"/>
    <n v="3.5"/>
    <x v="4"/>
    <n v="4340"/>
    <x v="0"/>
    <s v="US"/>
    <s v="USD"/>
    <n v="1436902359"/>
    <d v="2015-07-14T19:32:39"/>
    <n v="1434310359"/>
    <d v="2015-06-14T19:32:39"/>
    <x v="0"/>
    <x v="0"/>
    <b v="0"/>
    <n v="32"/>
    <b v="1"/>
    <s v="theater/plays"/>
    <x v="1"/>
  </r>
  <r>
    <n v="1300"/>
    <s v="Before The Lights Go Up"/>
    <s v="What would you do with the time ticking and the pressure building to make a choice?! Find out what happens in this hilarious new play!!"/>
    <x v="9"/>
    <n v="3"/>
    <x v="4"/>
    <n v="4050"/>
    <x v="0"/>
    <s v="US"/>
    <s v="USD"/>
    <n v="1464807420"/>
    <d v="2016-06-01T18:57:00"/>
    <n v="1461427938"/>
    <d v="2016-04-23T16:12:18"/>
    <x v="6"/>
    <x v="2"/>
    <b v="0"/>
    <n v="24"/>
    <b v="1"/>
    <s v="theater/plays"/>
    <x v="1"/>
  </r>
  <r>
    <n v="1301"/>
    <s v="the dreamer examines his pillow"/>
    <s v="The Attic Theater Company presents John Patrick Shanley's THE DREAMER EXAMINES HIS PILLOW, the first official revival since 1986"/>
    <x v="13"/>
    <n v="2"/>
    <x v="4"/>
    <n v="2055"/>
    <x v="0"/>
    <s v="US"/>
    <s v="USD"/>
    <n v="1437447600"/>
    <d v="2015-07-21T03:00:00"/>
    <n v="1436551178"/>
    <d v="2015-07-10T17:59:38"/>
    <x v="3"/>
    <x v="0"/>
    <b v="0"/>
    <n v="29"/>
    <b v="1"/>
    <s v="theater/plays"/>
    <x v="1"/>
  </r>
  <r>
    <n v="1302"/>
    <s v="Help bring Boys of a Certain Age back to NYC!"/>
    <s v="Boys of a Certain Age is a unique and special show that we're trying to remount in New York City in 2017."/>
    <x v="30"/>
    <n v="2.5"/>
    <x v="4"/>
    <n v="2500"/>
    <x v="0"/>
    <s v="US"/>
    <s v="USD"/>
    <n v="1480559011"/>
    <d v="2016-12-01T02:23:31"/>
    <n v="1477963411"/>
    <d v="2016-11-01T01:23:31"/>
    <x v="4"/>
    <x v="2"/>
    <b v="0"/>
    <n v="50"/>
    <b v="1"/>
    <s v="theater/plays"/>
    <x v="1"/>
  </r>
  <r>
    <n v="1303"/>
    <s v="Forward Arena Theatre Company: Summer Season"/>
    <s v="Groundbreaking queer theatre."/>
    <x v="8"/>
    <n v="3.5"/>
    <x v="4"/>
    <n v="4559.13"/>
    <x v="0"/>
    <s v="GB"/>
    <s v="GBP"/>
    <n v="1469962800"/>
    <d v="2016-07-31T11:00:00"/>
    <n v="1468578920"/>
    <d v="2016-07-15T10:35:20"/>
    <x v="3"/>
    <x v="2"/>
    <b v="0"/>
    <n v="108"/>
    <b v="1"/>
    <s v="theater/plays"/>
    <x v="1"/>
  </r>
  <r>
    <n v="1304"/>
    <s v="HEAT-O â€“ Wearable Modular Heating System (Canceled)"/>
    <s v="Deal with the cold like a boss with battery-powered heating device that will heat you up in the most extreme environment."/>
    <x v="79"/>
    <n v="40"/>
    <x v="3"/>
    <n v="15851"/>
    <x v="1"/>
    <s v="GB"/>
    <s v="GBP"/>
    <n v="1489376405"/>
    <d v="2017-03-13T03:40:05"/>
    <n v="1484196005"/>
    <d v="2017-01-12T04:40:05"/>
    <x v="1"/>
    <x v="1"/>
    <b v="0"/>
    <n v="104"/>
    <b v="0"/>
    <s v="technology/wearables"/>
    <x v="2"/>
  </r>
  <r>
    <n v="1305"/>
    <s v="Instantly Call for Help with Wearable SOS Ring - Mangos Ring"/>
    <s v="Instantly alert and show friends and family where you are during an assault or an emergency with a ring that fits on your finger"/>
    <x v="11"/>
    <n v="30"/>
    <x v="5"/>
    <n v="7793"/>
    <x v="1"/>
    <s v="US"/>
    <s v="USD"/>
    <n v="1469122200"/>
    <d v="2016-07-21T17:30:00"/>
    <n v="1466611108"/>
    <d v="2016-06-22T15:58:28"/>
    <x v="0"/>
    <x v="2"/>
    <b v="0"/>
    <n v="86"/>
    <b v="0"/>
    <s v="technology/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110"/>
    <x v="10"/>
    <n v="71771"/>
    <x v="1"/>
    <s v="US"/>
    <s v="USD"/>
    <n v="1417690734"/>
    <d v="2014-12-04T10:58:54"/>
    <n v="1415098734"/>
    <d v="2014-11-04T10:58:54"/>
    <x v="4"/>
    <x v="3"/>
    <b v="0"/>
    <n v="356"/>
    <b v="0"/>
    <s v="technology/wearables"/>
    <x v="2"/>
  </r>
  <r>
    <n v="1307"/>
    <s v="VR Card - Customized Virtual Reality Viewer (Canceled)"/>
    <s v="Get VR to Everyone with Mailable, Ready to Use Viewers"/>
    <x v="63"/>
    <n v="50"/>
    <x v="10"/>
    <n v="5757"/>
    <x v="1"/>
    <s v="US"/>
    <s v="USD"/>
    <n v="1455710679"/>
    <d v="2016-02-17T12:04:39"/>
    <n v="1453118679"/>
    <d v="2016-01-18T12:04:39"/>
    <x v="1"/>
    <x v="2"/>
    <b v="0"/>
    <n v="45"/>
    <b v="0"/>
    <s v="technology/wearables"/>
    <x v="2"/>
  </r>
  <r>
    <n v="1308"/>
    <s v="Boost Band: Wristband Phone Charger (Canceled)"/>
    <s v="Boost Band, a wristband that charges any device"/>
    <x v="3"/>
    <n v="10"/>
    <x v="1"/>
    <n v="1136"/>
    <x v="1"/>
    <s v="US"/>
    <s v="USD"/>
    <n v="1475937812"/>
    <d v="2016-10-08T14:43:32"/>
    <n v="1472481812"/>
    <d v="2016-08-29T14:43:32"/>
    <x v="10"/>
    <x v="2"/>
    <b v="0"/>
    <n v="38"/>
    <b v="0"/>
    <s v="technology/wearables"/>
    <x v="2"/>
  </r>
  <r>
    <n v="1309"/>
    <s v="CORE : Roam (Canceled)"/>
    <s v="Wicked fun and built for excitement, CORE is the safest and most versatile speaker you've ever worn."/>
    <x v="236"/>
    <n v="11.5"/>
    <x v="1"/>
    <n v="12879"/>
    <x v="1"/>
    <s v="US"/>
    <s v="USD"/>
    <n v="1444943468"/>
    <d v="2015-10-15T21:11:08"/>
    <n v="1441919468"/>
    <d v="2015-09-10T21:11:08"/>
    <x v="8"/>
    <x v="0"/>
    <b v="0"/>
    <n v="35"/>
    <b v="0"/>
    <s v="technology/wearables"/>
    <x v="2"/>
  </r>
  <r>
    <n v="1310"/>
    <s v="k5-jkt.by kiger (Canceled)"/>
    <s v="An essential hoodie that holds all sized smart phones and keep your headphone wires tangle free."/>
    <x v="22"/>
    <n v="20"/>
    <x v="8"/>
    <n v="3100"/>
    <x v="1"/>
    <s v="US"/>
    <s v="USD"/>
    <n v="1471622450"/>
    <d v="2016-08-19T16:00:50"/>
    <n v="1467734450"/>
    <d v="2016-07-05T16:00:50"/>
    <x v="3"/>
    <x v="2"/>
    <b v="0"/>
    <n v="24"/>
    <b v="0"/>
    <s v="technology/wearables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250"/>
    <x v="10"/>
    <n v="80070"/>
    <x v="1"/>
    <s v="US"/>
    <s v="USD"/>
    <n v="1480536919"/>
    <d v="2016-11-30T20:15:19"/>
    <n v="1477509319"/>
    <d v="2016-10-26T19:15:19"/>
    <x v="9"/>
    <x v="2"/>
    <b v="0"/>
    <n v="100"/>
    <b v="0"/>
    <s v="technology/wearables"/>
    <x v="2"/>
  </r>
  <r>
    <n v="1312"/>
    <s v="GoSolo Hat for GoPro (Canceled)"/>
    <s v="People loved the original Black and Gray GoSolo hats and asked for more. So we received sample for 3 more colors!"/>
    <x v="210"/>
    <n v="4.5999999999999996"/>
    <x v="4"/>
    <n v="28"/>
    <x v="1"/>
    <s v="US"/>
    <s v="USD"/>
    <n v="1429375922"/>
    <d v="2015-04-18T16:52:02"/>
    <n v="1426783922"/>
    <d v="2015-03-19T16:52:02"/>
    <x v="7"/>
    <x v="0"/>
    <b v="0"/>
    <n v="1"/>
    <b v="0"/>
    <s v="technology/wearables"/>
    <x v="2"/>
  </r>
  <r>
    <n v="1313"/>
    <s v="Serenity: The World's First Intelligent Bag Guardian."/>
    <s v="Clip on owner recognition for any bag with 100db+ deterrence of others from opening or moving it. Plus forget-me-not notifications."/>
    <x v="79"/>
    <n v="40"/>
    <x v="3"/>
    <n v="12446"/>
    <x v="1"/>
    <s v="US"/>
    <s v="USD"/>
    <n v="1457024514"/>
    <d v="2016-03-03T17:01:54"/>
    <n v="1454432514"/>
    <d v="2016-02-02T17:01:54"/>
    <x v="2"/>
    <x v="2"/>
    <b v="0"/>
    <n v="122"/>
    <b v="0"/>
    <s v="technology/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180"/>
    <x v="10"/>
    <n v="2028"/>
    <x v="1"/>
    <s v="US"/>
    <s v="USD"/>
    <n v="1477065860"/>
    <d v="2016-10-21T16:04:20"/>
    <n v="1471881860"/>
    <d v="2016-08-22T16:04:20"/>
    <x v="10"/>
    <x v="2"/>
    <b v="0"/>
    <n v="11"/>
    <b v="0"/>
    <s v="technology/wearables"/>
    <x v="2"/>
  </r>
  <r>
    <n v="1315"/>
    <s v="World's First Amphibious Heart Rate &amp; Fitness Wearable"/>
    <s v="Zoom will happen - THANK YOU! Received outside funding due amazing early success!"/>
    <x v="57"/>
    <n v="100"/>
    <x v="10"/>
    <n v="40404"/>
    <x v="1"/>
    <s v="US"/>
    <s v="USD"/>
    <n v="1446771600"/>
    <d v="2015-11-06T01:00:00"/>
    <n v="1443700648"/>
    <d v="2015-10-01T11:57:28"/>
    <x v="9"/>
    <x v="0"/>
    <b v="0"/>
    <n v="248"/>
    <b v="0"/>
    <s v="technology/wearables"/>
    <x v="2"/>
  </r>
  <r>
    <n v="1316"/>
    <s v="Future Belt (Canceled)"/>
    <s v="Future Belt comes in just 3 sizes, but yet, is designed to fit waists ranging from 25-55 inches. No batteries, no gimmicks."/>
    <x v="96"/>
    <n v="75"/>
    <x v="10"/>
    <n v="1"/>
    <x v="1"/>
    <s v="US"/>
    <s v="USD"/>
    <n v="1456700709"/>
    <d v="2016-02-28T23:05:09"/>
    <n v="1453676709"/>
    <d v="2016-01-24T23:05:09"/>
    <x v="1"/>
    <x v="2"/>
    <b v="0"/>
    <n v="1"/>
    <b v="0"/>
    <s v="technology/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200"/>
    <x v="10"/>
    <n v="11467"/>
    <x v="1"/>
    <s v="DK"/>
    <s v="DKK"/>
    <n v="1469109600"/>
    <d v="2016-07-21T14:00:00"/>
    <n v="1464586746"/>
    <d v="2016-05-30T05:39:06"/>
    <x v="5"/>
    <x v="2"/>
    <b v="0"/>
    <n v="19"/>
    <b v="0"/>
    <s v="technology/wearables"/>
    <x v="2"/>
  </r>
  <r>
    <n v="1318"/>
    <s v="Lucky Tag: A Smart Dog Wearable That Cares (Canceled)"/>
    <s v="Your Dog's Best Friend._x000a_Revolutionize the way you care about your pups and brings you peace of mind."/>
    <x v="79"/>
    <n v="40"/>
    <x v="3"/>
    <n v="6130"/>
    <x v="1"/>
    <s v="US"/>
    <s v="USD"/>
    <n v="1420938172"/>
    <d v="2015-01-11T01:02:52"/>
    <n v="1418346172"/>
    <d v="2014-12-12T01:02:52"/>
    <x v="11"/>
    <x v="3"/>
    <b v="0"/>
    <n v="135"/>
    <b v="0"/>
    <s v="technology/wearables"/>
    <x v="2"/>
  </r>
  <r>
    <n v="1319"/>
    <s v="Pixel Shades by R A V E Z (Canceled)"/>
    <s v="Stand out at festivals, get people talking and support our latest campaign to augment your style with the latest LED technology."/>
    <x v="238"/>
    <n v="5.8"/>
    <x v="0"/>
    <n v="876"/>
    <x v="1"/>
    <s v="GB"/>
    <s v="GBP"/>
    <n v="1405094400"/>
    <d v="2014-07-11T16:00:00"/>
    <n v="1403810965"/>
    <d v="2014-06-26T19:29:25"/>
    <x v="0"/>
    <x v="3"/>
    <b v="0"/>
    <n v="9"/>
    <b v="0"/>
    <s v="technology/wearables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100"/>
    <x v="10"/>
    <n v="503"/>
    <x v="1"/>
    <s v="NL"/>
    <s v="EUR"/>
    <n v="1483138800"/>
    <d v="2016-12-30T23:00:00"/>
    <n v="1480610046"/>
    <d v="2016-12-01T16:34:06"/>
    <x v="11"/>
    <x v="2"/>
    <b v="0"/>
    <n v="3"/>
    <b v="0"/>
    <s v="technology/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462"/>
    <x v="10"/>
    <n v="6019"/>
    <x v="1"/>
    <s v="SE"/>
    <s v="SEK"/>
    <n v="1482515937"/>
    <d v="2016-12-23T17:58:57"/>
    <n v="1479923937"/>
    <d v="2016-11-23T17:58:57"/>
    <x v="4"/>
    <x v="2"/>
    <b v="0"/>
    <n v="7"/>
    <b v="0"/>
    <s v="technology/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35"/>
    <x v="7"/>
    <n v="106"/>
    <x v="1"/>
    <s v="GB"/>
    <s v="GBP"/>
    <n v="1432223125"/>
    <d v="2015-05-21T15:45:25"/>
    <n v="1429631125"/>
    <d v="2015-04-21T15:45:25"/>
    <x v="6"/>
    <x v="0"/>
    <b v="0"/>
    <n v="4"/>
    <b v="0"/>
    <s v="technology/wearables"/>
    <x v="2"/>
  </r>
  <r>
    <n v="1323"/>
    <s v="PIGGYBACK Earbuds Designed for Sharing! (Canceled)"/>
    <s v="High quality earbuds with a built-in splitter. Share with more than one friend. Music, movies, conversations. Any audio, any device!"/>
    <x v="36"/>
    <n v="15"/>
    <x v="6"/>
    <n v="1332"/>
    <x v="1"/>
    <s v="US"/>
    <s v="USD"/>
    <n v="1461653700"/>
    <d v="2016-04-26T06:55:00"/>
    <n v="1458665146"/>
    <d v="2016-03-22T16:45:46"/>
    <x v="7"/>
    <x v="2"/>
    <b v="0"/>
    <n v="44"/>
    <b v="0"/>
    <s v="technology/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50"/>
    <x v="10"/>
    <n v="4920"/>
    <x v="1"/>
    <s v="US"/>
    <s v="USD"/>
    <n v="1476371552"/>
    <d v="2016-10-13T15:12:32"/>
    <n v="1473779552"/>
    <d v="2016-09-13T15:12:32"/>
    <x v="8"/>
    <x v="2"/>
    <b v="0"/>
    <n v="90"/>
    <b v="0"/>
    <s v="technology/wearables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20"/>
    <x v="8"/>
    <n v="486"/>
    <x v="1"/>
    <s v="US"/>
    <s v="USD"/>
    <n v="1483063435"/>
    <d v="2016-12-30T02:03:55"/>
    <n v="1480471435"/>
    <d v="2016-11-30T02:03:55"/>
    <x v="4"/>
    <x v="2"/>
    <b v="0"/>
    <n v="8"/>
    <b v="0"/>
    <s v="technology/wearables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00"/>
    <x v="10"/>
    <n v="1130"/>
    <x v="1"/>
    <s v="US"/>
    <s v="USD"/>
    <n v="1421348428"/>
    <d v="2015-01-15T19:00:28"/>
    <n v="1417460428"/>
    <d v="2014-12-01T19:00:28"/>
    <x v="11"/>
    <x v="3"/>
    <b v="0"/>
    <n v="11"/>
    <b v="0"/>
    <s v="technology/wearables"/>
    <x v="2"/>
  </r>
  <r>
    <n v="1327"/>
    <s v="CyClip - The Handlebar Adapter for Apple Watch (Canceled)"/>
    <s v="CyClip is a way to mount the Apple Watch to your handlebars; ideal for navigation, notifications, and music control on the fly."/>
    <x v="240"/>
    <n v="48"/>
    <x v="11"/>
    <n v="1705"/>
    <x v="1"/>
    <s v="US"/>
    <s v="USD"/>
    <n v="1432916235"/>
    <d v="2015-05-29T16:17:15"/>
    <n v="1430324235"/>
    <d v="2015-04-29T16:17:15"/>
    <x v="6"/>
    <x v="0"/>
    <b v="0"/>
    <n v="41"/>
    <b v="0"/>
    <s v="technology/wearables"/>
    <x v="2"/>
  </r>
  <r>
    <n v="1328"/>
    <s v="Hydrate Edge | Hydration Monitoring Wearable (Canceled)"/>
    <s v="Hydrate Edge is the first wearable that provides real-time, continuous hydration feedback. This is the new hydration gold standard."/>
    <x v="96"/>
    <n v="75"/>
    <x v="10"/>
    <n v="1748"/>
    <x v="1"/>
    <s v="US"/>
    <s v="USD"/>
    <n v="1476458734"/>
    <d v="2016-10-14T15:25:34"/>
    <n v="1472570734"/>
    <d v="2016-08-30T15:25:34"/>
    <x v="10"/>
    <x v="2"/>
    <b v="0"/>
    <n v="15"/>
    <b v="0"/>
    <s v="technology/wearables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50"/>
    <x v="10"/>
    <n v="408"/>
    <x v="1"/>
    <s v="US"/>
    <s v="USD"/>
    <n v="1417501145"/>
    <d v="2014-12-02T06:19:05"/>
    <n v="1414041545"/>
    <d v="2014-10-23T05:19:05"/>
    <x v="9"/>
    <x v="3"/>
    <b v="0"/>
    <n v="9"/>
    <b v="0"/>
    <s v="technology/wearables"/>
    <x v="2"/>
  </r>
  <r>
    <n v="1330"/>
    <s v="The 3G Smartwatch for Kids that Encourages Outdoor Play"/>
    <s v="Outdoor play is essential. Wanderwatch helps to make it fun and safe! Fun for kids, great for parents. Time to Play!"/>
    <x v="19"/>
    <n v="35"/>
    <x v="7"/>
    <n v="7873"/>
    <x v="1"/>
    <s v="US"/>
    <s v="USD"/>
    <n v="1467432000"/>
    <d v="2016-07-02T04:00:00"/>
    <n v="1464763109"/>
    <d v="2016-06-01T06:38:29"/>
    <x v="0"/>
    <x v="2"/>
    <b v="0"/>
    <n v="50"/>
    <b v="0"/>
    <s v="technology/wearables"/>
    <x v="2"/>
  </r>
  <r>
    <n v="1331"/>
    <s v="WORLD'S BEST BATTERY BACKUP: EXO WEARABLE POWER! (Canceled)"/>
    <s v="The World's First Wearable Battery Backup - wireless, modular, flexible, and ultra-lightweight! Click, charge, go!!!"/>
    <x v="65"/>
    <n v="250"/>
    <x v="10"/>
    <n v="3417"/>
    <x v="1"/>
    <s v="US"/>
    <s v="USD"/>
    <n v="1471435554"/>
    <d v="2016-08-17T12:05:54"/>
    <n v="1468843554"/>
    <d v="2016-07-18T12:05:54"/>
    <x v="3"/>
    <x v="2"/>
    <b v="0"/>
    <n v="34"/>
    <b v="0"/>
    <s v="technology/wearables"/>
    <x v="2"/>
  </r>
  <r>
    <n v="1332"/>
    <s v="Belt with Legs Invention (Canceled)"/>
    <s v="Long bus queue and no seats around? This light weight seating device can be worn anywhere and at anytime! Belt that converts into seat."/>
    <x v="241"/>
    <n v="10.115"/>
    <x v="1"/>
    <n v="0"/>
    <x v="1"/>
    <s v="CH"/>
    <s v="CHF"/>
    <n v="1485480408"/>
    <d v="2017-01-27T01:26:48"/>
    <n v="1482888408"/>
    <d v="2016-12-28T01:26:48"/>
    <x v="11"/>
    <x v="2"/>
    <b v="0"/>
    <n v="0"/>
    <b v="0"/>
    <s v="technology/wearables"/>
    <x v="2"/>
  </r>
  <r>
    <n v="1333"/>
    <s v="Bio Hazard Suit for Everyman (Canceled)"/>
    <s v="Im in the process of creating a biohazard suit that can be worn like an extra layer, unlike these bulky units that are currently in use"/>
    <x v="30"/>
    <n v="2.5"/>
    <x v="4"/>
    <n v="0"/>
    <x v="1"/>
    <s v="AU"/>
    <s v="AUD"/>
    <n v="1405478025"/>
    <d v="2014-07-16T02:33:45"/>
    <n v="1402886025"/>
    <d v="2014-06-16T02:33:45"/>
    <x v="0"/>
    <x v="3"/>
    <b v="0"/>
    <n v="0"/>
    <b v="0"/>
    <s v="technology/wearables"/>
    <x v="2"/>
  </r>
  <r>
    <n v="1334"/>
    <s v="My TUSK â„¢ (Telephone Utility Support Kit!) (Canceled)"/>
    <s v="A wearable device that allows you to dock and operate your phone hands-free anywhere and everywhere!"/>
    <x v="242"/>
    <n v="133"/>
    <x v="10"/>
    <n v="14303"/>
    <x v="1"/>
    <s v="US"/>
    <s v="USD"/>
    <n v="1457721287"/>
    <d v="2016-03-11T18:34:47"/>
    <n v="1455129287"/>
    <d v="2016-02-10T18:34:47"/>
    <x v="2"/>
    <x v="2"/>
    <b v="0"/>
    <n v="276"/>
    <b v="0"/>
    <s v="technology/wearables"/>
    <x v="2"/>
  </r>
  <r>
    <n v="1335"/>
    <s v="UB Fit (Canceled)"/>
    <s v="Dial up your performance with UB Fit: 1st wearable resistance technology that allows you to tone muscles while doing a cardio workout"/>
    <x v="31"/>
    <n v="25"/>
    <x v="9"/>
    <n v="4940"/>
    <x v="1"/>
    <s v="US"/>
    <s v="USD"/>
    <n v="1449354502"/>
    <d v="2015-12-05T22:28:22"/>
    <n v="1446762502"/>
    <d v="2015-11-05T22:28:22"/>
    <x v="4"/>
    <x v="0"/>
    <b v="0"/>
    <n v="16"/>
    <b v="0"/>
    <s v="technology/wearables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100"/>
    <x v="10"/>
    <n v="84947"/>
    <x v="1"/>
    <s v="US"/>
    <s v="USD"/>
    <n v="1418849028"/>
    <d v="2014-12-17T20:43:48"/>
    <n v="1415825028"/>
    <d v="2014-11-12T20:43:48"/>
    <x v="4"/>
    <x v="3"/>
    <b v="0"/>
    <n v="224"/>
    <b v="0"/>
    <s v="technology/wearables"/>
    <x v="2"/>
  </r>
  <r>
    <n v="1337"/>
    <s v="Ripple: World's Most Dependable Safety Device (Canceled)"/>
    <s v="Discreet safety device connects you to a dedicated 24/7 monitoring team, keeping you safe anywhere in the United States"/>
    <x v="63"/>
    <n v="50"/>
    <x v="10"/>
    <n v="24691"/>
    <x v="1"/>
    <s v="US"/>
    <s v="USD"/>
    <n v="1488549079"/>
    <d v="2017-03-03T13:51:19"/>
    <n v="1485957079"/>
    <d v="2017-02-01T13:51:19"/>
    <x v="2"/>
    <x v="1"/>
    <b v="0"/>
    <n v="140"/>
    <b v="0"/>
    <s v="technology/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x v="11"/>
    <n v="30"/>
    <x v="5"/>
    <n v="991"/>
    <x v="1"/>
    <s v="US"/>
    <s v="USD"/>
    <n v="1438543033"/>
    <d v="2015-08-02T19:17:13"/>
    <n v="1435951033"/>
    <d v="2015-07-03T19:17:13"/>
    <x v="3"/>
    <x v="0"/>
    <b v="0"/>
    <n v="15"/>
    <b v="0"/>
    <s v="technology/wearables"/>
    <x v="2"/>
  </r>
  <r>
    <n v="1339"/>
    <s v="Linkoo (Canceled)"/>
    <s v="World's Smallest customizable Phone &amp; GPS Watch for kids !"/>
    <x v="63"/>
    <n v="50"/>
    <x v="10"/>
    <n v="3317"/>
    <x v="1"/>
    <s v="US"/>
    <s v="USD"/>
    <n v="1418056315"/>
    <d v="2014-12-08T16:31:55"/>
    <n v="1414164715"/>
    <d v="2014-10-24T15:31:55"/>
    <x v="9"/>
    <x v="3"/>
    <b v="0"/>
    <n v="37"/>
    <b v="0"/>
    <s v="technology/wearables"/>
    <x v="2"/>
  </r>
  <r>
    <n v="1340"/>
    <s v="Glass Designs (Canceled)"/>
    <s v="I would like to make nicer, more stylish looking frames for the Google Glass using 3D printing technology."/>
    <x v="243"/>
    <n v="1.68"/>
    <x v="4"/>
    <n v="0"/>
    <x v="1"/>
    <s v="US"/>
    <s v="USD"/>
    <n v="1408112253"/>
    <d v="2014-08-15T14:17:33"/>
    <n v="1405520253"/>
    <d v="2014-07-16T14:17:33"/>
    <x v="3"/>
    <x v="3"/>
    <b v="0"/>
    <n v="0"/>
    <b v="0"/>
    <s v="technology/wearables"/>
    <x v="2"/>
  </r>
  <r>
    <n v="1341"/>
    <s v="BRILLAR: World's First Kids' Smart Wearable Companion."/>
    <s v="BRILLAR: Your Kids Ultimate Wearable Companion. Educates, Rewards, Entertains, Calls, Motivates, Messages + Tracks Location &amp; Steps."/>
    <x v="31"/>
    <n v="25"/>
    <x v="9"/>
    <n v="17590"/>
    <x v="1"/>
    <s v="GB"/>
    <s v="GBP"/>
    <n v="1475333917"/>
    <d v="2016-10-01T14:58:37"/>
    <n v="1472569117"/>
    <d v="2016-08-30T14:58:37"/>
    <x v="10"/>
    <x v="2"/>
    <b v="0"/>
    <n v="46"/>
    <b v="0"/>
    <s v="technology/wearables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50"/>
    <x v="10"/>
    <n v="100"/>
    <x v="1"/>
    <s v="US"/>
    <s v="USD"/>
    <n v="1437161739"/>
    <d v="2015-07-17T19:35:39"/>
    <n v="1434569739"/>
    <d v="2015-06-17T19:35:39"/>
    <x v="0"/>
    <x v="0"/>
    <b v="0"/>
    <n v="1"/>
    <b v="0"/>
    <s v="technology/wearables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0"/>
    <x v="10"/>
    <n v="51149"/>
    <x v="1"/>
    <s v="US"/>
    <s v="USD"/>
    <n v="1471579140"/>
    <d v="2016-08-19T03:59:00"/>
    <n v="1466512683"/>
    <d v="2016-06-21T12:38:03"/>
    <x v="0"/>
    <x v="2"/>
    <b v="0"/>
    <n v="323"/>
    <b v="0"/>
    <s v="technology/wearables"/>
    <x v="2"/>
  </r>
  <r>
    <n v="1344"/>
    <s v="A Masters Guide to The Way of the Warrior"/>
    <s v="The is the ultimate guide to applied Eastern philosophy, martial arts, and the path of the warrior from a scientific perspective."/>
    <x v="15"/>
    <n v="1.5"/>
    <x v="4"/>
    <n v="5666"/>
    <x v="0"/>
    <s v="CA"/>
    <s v="CAD"/>
    <n v="1467313039"/>
    <d v="2016-06-30T18:57:19"/>
    <n v="1464807439"/>
    <d v="2016-06-01T18:57:19"/>
    <x v="0"/>
    <x v="2"/>
    <b v="0"/>
    <n v="139"/>
    <b v="1"/>
    <s v="publishing/nonfiction"/>
    <x v="3"/>
  </r>
  <r>
    <n v="1345"/>
    <s v="Tell the World - My journey from Islam to Christianity"/>
    <s v="Peacefully taking you through my journey of being raised as a Muslim then becoming Christian, and sharing the truths I unveiled."/>
    <x v="43"/>
    <n v="0.3"/>
    <x v="2"/>
    <n v="375"/>
    <x v="0"/>
    <s v="US"/>
    <s v="USD"/>
    <n v="1405366359"/>
    <d v="2014-07-14T19:32:39"/>
    <n v="1402342359"/>
    <d v="2014-06-09T19:32:39"/>
    <x v="0"/>
    <x v="3"/>
    <b v="0"/>
    <n v="7"/>
    <b v="1"/>
    <s v="publishing/nonfiction"/>
    <x v="3"/>
  </r>
  <r>
    <n v="1346"/>
    <s v="Anthology of Stories from LGBT Nepal"/>
    <s v="An anthology of nonfiction stories written by Nepal's Lesbian, Gay, Bisexual, and Transgender (LGBT) community."/>
    <x v="244"/>
    <n v="4.9000000000000004"/>
    <x v="4"/>
    <n v="7219"/>
    <x v="0"/>
    <s v="US"/>
    <s v="USD"/>
    <n v="1372297751"/>
    <d v="2013-06-27T01:49:11"/>
    <n v="1369705751"/>
    <d v="2013-05-28T01:49:11"/>
    <x v="5"/>
    <x v="4"/>
    <b v="0"/>
    <n v="149"/>
    <b v="1"/>
    <s v="publishing/nonfiction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.5"/>
    <x v="4"/>
    <n v="2555"/>
    <x v="0"/>
    <s v="US"/>
    <s v="USD"/>
    <n v="1425741525"/>
    <d v="2015-03-07T15:18:45"/>
    <n v="1423149525"/>
    <d v="2015-02-05T15:18:45"/>
    <x v="2"/>
    <x v="0"/>
    <b v="0"/>
    <n v="31"/>
    <b v="1"/>
    <s v="publishing/nonfiction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.875"/>
    <x v="0"/>
    <n v="5985"/>
    <x v="0"/>
    <s v="US"/>
    <s v="USD"/>
    <n v="1418904533"/>
    <d v="2014-12-18T12:08:53"/>
    <n v="1416485333"/>
    <d v="2014-11-20T12:08:53"/>
    <x v="4"/>
    <x v="3"/>
    <b v="0"/>
    <n v="26"/>
    <b v="1"/>
    <s v="publishing/nonfiction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5"/>
    <x v="0"/>
    <n v="10210"/>
    <x v="0"/>
    <s v="CA"/>
    <s v="CAD"/>
    <n v="1450249140"/>
    <d v="2015-12-16T06:59:00"/>
    <n v="1447055935"/>
    <d v="2015-11-09T07:58:55"/>
    <x v="4"/>
    <x v="0"/>
    <b v="0"/>
    <n v="172"/>
    <b v="1"/>
    <s v="publishing/nonfiction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"/>
    <x v="0"/>
    <n v="5202.5"/>
    <x v="0"/>
    <s v="US"/>
    <s v="USD"/>
    <n v="1451089134"/>
    <d v="2015-12-26T00:18:54"/>
    <n v="1448497134"/>
    <d v="2015-11-26T00:18:54"/>
    <x v="4"/>
    <x v="0"/>
    <b v="0"/>
    <n v="78"/>
    <b v="1"/>
    <s v="publishing/nonfiction"/>
    <x v="3"/>
  </r>
  <r>
    <n v="1351"/>
    <s v="Purpose: Your Journey To Find Meaning"/>
    <s v="Discover your purpose, live a more fulfilling life, leave a positive footprint on society."/>
    <x v="22"/>
    <n v="20"/>
    <x v="8"/>
    <n v="20253"/>
    <x v="0"/>
    <s v="US"/>
    <s v="USD"/>
    <n v="1455299144"/>
    <d v="2016-02-12T17:45:44"/>
    <n v="1452707144"/>
    <d v="2016-01-13T17:45:44"/>
    <x v="1"/>
    <x v="2"/>
    <b v="0"/>
    <n v="120"/>
    <b v="1"/>
    <s v="publishing/nonfiction"/>
    <x v="3"/>
  </r>
  <r>
    <n v="1352"/>
    <s v="Will's SmileBook Project"/>
    <s v="An important book, based on research, to make you and your learners smile again. Better smile sheets, better feedback, better learning!"/>
    <x v="3"/>
    <n v="10"/>
    <x v="1"/>
    <n v="13614"/>
    <x v="0"/>
    <s v="US"/>
    <s v="USD"/>
    <n v="1441425540"/>
    <d v="2015-09-05T03:59:00"/>
    <n v="1436968366"/>
    <d v="2015-07-15T13:52:46"/>
    <x v="3"/>
    <x v="0"/>
    <b v="0"/>
    <n v="227"/>
    <b v="1"/>
    <s v="publishing/nonfiction"/>
    <x v="3"/>
  </r>
  <r>
    <n v="1353"/>
    <s v="Finish The Script! - A College Writing Course in Book Form"/>
    <s v="A book that teaches aspiring writers how to get from a basic idea to a fully rewritten screenplay."/>
    <x v="28"/>
    <n v="1"/>
    <x v="4"/>
    <n v="1336"/>
    <x v="0"/>
    <s v="US"/>
    <s v="USD"/>
    <n v="1362960000"/>
    <d v="2013-03-11T00:00:00"/>
    <n v="1359946188"/>
    <d v="2013-02-04T02:49:48"/>
    <x v="2"/>
    <x v="4"/>
    <b v="0"/>
    <n v="42"/>
    <b v="1"/>
    <s v="publishing/nonfiction"/>
    <x v="3"/>
  </r>
  <r>
    <n v="1354"/>
    <s v="We Beat Leukaemia: my family's journey with childhood cancer"/>
    <s v="Raising awareness of childhood cancer by publishing my diary of Andrew's diagnosis and his journey to remission 1235 days later."/>
    <x v="38"/>
    <n v="1.2"/>
    <x v="4"/>
    <n v="1563"/>
    <x v="0"/>
    <s v="GB"/>
    <s v="GBP"/>
    <n v="1465672979"/>
    <d v="2016-06-11T19:22:59"/>
    <n v="1463080979"/>
    <d v="2016-05-12T19:22:59"/>
    <x v="5"/>
    <x v="2"/>
    <b v="0"/>
    <n v="64"/>
    <b v="1"/>
    <s v="publishing/nonfiction"/>
    <x v="3"/>
  </r>
  <r>
    <n v="1355"/>
    <s v="Internationalisation of Sherlock's Home: The Empty House"/>
    <s v="Sherlock's Home was the most important Sherlock Holmes book of 2012 - about Undershaw - this project is to release language versions."/>
    <x v="30"/>
    <n v="2.5"/>
    <x v="4"/>
    <n v="3067"/>
    <x v="0"/>
    <s v="GB"/>
    <s v="GBP"/>
    <n v="1354269600"/>
    <d v="2012-11-30T10:00:00"/>
    <n v="1351663605"/>
    <d v="2012-10-31T06:06:45"/>
    <x v="9"/>
    <x v="5"/>
    <b v="0"/>
    <n v="121"/>
    <b v="1"/>
    <s v="publishing/nonfiction"/>
    <x v="3"/>
  </r>
  <r>
    <n v="1356"/>
    <s v="Kick-in-the-A** Starter: Between the Lines, the Book"/>
    <s v="At age 30, my husband Dan died from cancer. Left to recreate my life, I drew a line in my heart; became a nomad. This is a love story."/>
    <x v="104"/>
    <n v="3.4"/>
    <x v="4"/>
    <n v="6215.56"/>
    <x v="0"/>
    <s v="US"/>
    <s v="USD"/>
    <n v="1372985760"/>
    <d v="2013-07-05T00:56:00"/>
    <n v="1370393760"/>
    <d v="2013-06-05T00:56:00"/>
    <x v="0"/>
    <x v="4"/>
    <b v="0"/>
    <n v="87"/>
    <b v="1"/>
    <s v="publishing/nonfiction"/>
    <x v="3"/>
  </r>
  <r>
    <n v="1357"/>
    <s v="Becoming Alicia"/>
    <s v="The search for identity leads one young woman to Mexico, where she follows her grandfather's journey back to America."/>
    <x v="13"/>
    <n v="2"/>
    <x v="4"/>
    <n v="2506"/>
    <x v="0"/>
    <s v="US"/>
    <s v="USD"/>
    <n v="1362117540"/>
    <d v="2013-03-01T05:59:00"/>
    <n v="1359587137"/>
    <d v="2013-01-30T23:05:37"/>
    <x v="1"/>
    <x v="4"/>
    <b v="0"/>
    <n v="65"/>
    <b v="1"/>
    <s v="publishing/nonfiction"/>
    <x v="3"/>
  </r>
  <r>
    <n v="1358"/>
    <s v="The Masada Story Project"/>
    <s v="I am working on a book about what people do when they visit Masada, an ancient fortress in the Judean desert."/>
    <x v="9"/>
    <n v="3"/>
    <x v="4"/>
    <n v="3350"/>
    <x v="0"/>
    <s v="US"/>
    <s v="USD"/>
    <n v="1309009323"/>
    <d v="2011-06-25T13:42:03"/>
    <n v="1306417323"/>
    <d v="2011-05-26T13:42:03"/>
    <x v="5"/>
    <x v="6"/>
    <b v="0"/>
    <n v="49"/>
    <b v="1"/>
    <s v="publishing/nonfiction"/>
    <x v="3"/>
  </r>
  <r>
    <n v="1359"/>
    <s v="UnConventional - Worldcon 2011 Research"/>
    <s v="Funding for a 2011 trip to Worldcon for research for &quot;UnConventional,&quot; a book on the history of the American fan convention."/>
    <x v="246"/>
    <n v="0.66"/>
    <x v="2"/>
    <n v="764"/>
    <x v="0"/>
    <s v="US"/>
    <s v="USD"/>
    <n v="1309980790"/>
    <d v="2011-07-06T19:33:10"/>
    <n v="1304623990"/>
    <d v="2011-05-05T19:33:10"/>
    <x v="5"/>
    <x v="6"/>
    <b v="0"/>
    <n v="19"/>
    <b v="1"/>
    <s v="publishing/nonfiction"/>
    <x v="3"/>
  </r>
  <r>
    <n v="1360"/>
    <s v="So Bad, It's Good! - A Book of Bad Movies"/>
    <s v="So Bad, It's Good! is a guide to finding the best films for your bad movie night."/>
    <x v="15"/>
    <n v="1.5"/>
    <x v="4"/>
    <n v="2598"/>
    <x v="0"/>
    <s v="US"/>
    <s v="USD"/>
    <n v="1343943420"/>
    <d v="2012-08-02T21:37:00"/>
    <n v="1341524220"/>
    <d v="2012-07-05T21:37:00"/>
    <x v="3"/>
    <x v="5"/>
    <b v="0"/>
    <n v="81"/>
    <b v="1"/>
    <s v="publishing/nonfiction"/>
    <x v="3"/>
  </r>
  <r>
    <n v="1361"/>
    <s v="Me, Myself &amp; I - the dark art of big wall soloing"/>
    <s v="The forbidden dark art of roped soloing, for climbers who need to know in order to make the ultimate climb come true!"/>
    <x v="12"/>
    <n v="6"/>
    <x v="0"/>
    <n v="7559"/>
    <x v="0"/>
    <s v="GB"/>
    <s v="GBP"/>
    <n v="1403370772"/>
    <d v="2014-06-21T17:12:52"/>
    <n v="1400778772"/>
    <d v="2014-05-22T17:12:52"/>
    <x v="5"/>
    <x v="3"/>
    <b v="0"/>
    <n v="264"/>
    <b v="1"/>
    <s v="publishing/nonfiction"/>
    <x v="3"/>
  </r>
  <r>
    <n v="1362"/>
    <s v="A Fantastic Affair: Karl Barth in America 1962â€“Research"/>
    <s v="The never-before-told story of Karl Barth's (first and only) journey to the United States in 1962."/>
    <x v="28"/>
    <n v="1"/>
    <x v="4"/>
    <n v="1091"/>
    <x v="0"/>
    <s v="US"/>
    <s v="USD"/>
    <n v="1378592731"/>
    <d v="2013-09-07T22:25:31"/>
    <n v="1373408731"/>
    <d v="2013-07-09T22:25:31"/>
    <x v="3"/>
    <x v="4"/>
    <b v="0"/>
    <n v="25"/>
    <b v="1"/>
    <s v="publishing/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0.2"/>
    <x v="2"/>
    <n v="200"/>
    <x v="0"/>
    <s v="US"/>
    <s v="USD"/>
    <n v="1455523140"/>
    <d v="2016-02-15T07:59:00"/>
    <n v="1453925727"/>
    <d v="2016-01-27T20:15:27"/>
    <x v="1"/>
    <x v="2"/>
    <b v="0"/>
    <n v="5"/>
    <b v="1"/>
    <s v="publishing/nonfiction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2"/>
    <x v="3"/>
    <n v="49830"/>
    <x v="0"/>
    <s v="DK"/>
    <s v="DKK"/>
    <n v="1420648906"/>
    <d v="2015-01-07T16:41:46"/>
    <n v="1415464906"/>
    <d v="2014-11-08T16:41:46"/>
    <x v="4"/>
    <x v="3"/>
    <b v="0"/>
    <n v="144"/>
    <b v="1"/>
    <s v="music/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.5"/>
    <x v="0"/>
    <n v="7520"/>
    <x v="0"/>
    <s v="US"/>
    <s v="USD"/>
    <n v="1426523752"/>
    <d v="2015-03-16T16:35:52"/>
    <n v="1423935352"/>
    <d v="2015-02-14T17:35:52"/>
    <x v="2"/>
    <x v="0"/>
    <b v="0"/>
    <n v="92"/>
    <b v="1"/>
    <s v="music/rock"/>
    <x v="4"/>
  </r>
  <r>
    <n v="1366"/>
    <s v="Kick It! A Tribute to the A.K.s"/>
    <s v="A musical memorial for Alexi Petersen."/>
    <x v="51"/>
    <n v="7.5"/>
    <x v="0"/>
    <n v="9486.69"/>
    <x v="0"/>
    <s v="US"/>
    <s v="USD"/>
    <n v="1417049663"/>
    <d v="2014-11-27T00:54:23"/>
    <n v="1413158063"/>
    <d v="2014-10-12T23:54:23"/>
    <x v="9"/>
    <x v="3"/>
    <b v="0"/>
    <n v="147"/>
    <b v="1"/>
    <s v="music/rock"/>
    <x v="4"/>
  </r>
  <r>
    <n v="1367"/>
    <s v="House of Rabbits  - &quot;Songs of Charivari&quot;"/>
    <s v="House of Rabbits are recording our full-length, debut album! Support independent music, receive great rewards!"/>
    <x v="10"/>
    <n v="5"/>
    <x v="0"/>
    <n v="5713"/>
    <x v="0"/>
    <s v="US"/>
    <s v="USD"/>
    <n v="1447463050"/>
    <d v="2015-11-14T01:04:10"/>
    <n v="1444867450"/>
    <d v="2015-10-15T00:04:10"/>
    <x v="9"/>
    <x v="0"/>
    <b v="0"/>
    <n v="90"/>
    <b v="1"/>
    <s v="music/rock"/>
    <x v="4"/>
  </r>
  <r>
    <n v="1368"/>
    <s v="Saturate &quot; The Separation Effect &quot; CD"/>
    <s v="We are in the final stages of the creation of our 4th record, The Separation Effect. our most passionate record to date."/>
    <x v="10"/>
    <n v="5"/>
    <x v="0"/>
    <n v="5535"/>
    <x v="0"/>
    <s v="US"/>
    <s v="USD"/>
    <n v="1434342894"/>
    <d v="2015-06-15T04:34:54"/>
    <n v="1432269294"/>
    <d v="2015-05-22T04:34:54"/>
    <x v="5"/>
    <x v="0"/>
    <b v="0"/>
    <n v="87"/>
    <b v="1"/>
    <s v="music/rock"/>
    <x v="4"/>
  </r>
  <r>
    <n v="1369"/>
    <s v="FEEL BETTER: Derek Fawcett's solo, full-length debut"/>
    <s v="Fawcett's FEEL BETTER is an album of love unrequited, realized, and rued, with echoes of Petty, Springsteen, Neil Young &amp; Coldplay."/>
    <x v="248"/>
    <n v="32.36"/>
    <x v="5"/>
    <n v="34090.629999999997"/>
    <x v="0"/>
    <s v="US"/>
    <s v="USD"/>
    <n v="1397225746"/>
    <d v="2014-04-11T14:15:46"/>
    <n v="1394633746"/>
    <d v="2014-03-12T14:15:46"/>
    <x v="7"/>
    <x v="3"/>
    <b v="0"/>
    <n v="406"/>
    <b v="1"/>
    <s v="music/rock"/>
    <x v="4"/>
  </r>
  <r>
    <n v="1370"/>
    <s v="Food On You presents Baby's First Parental Advisory"/>
    <s v="Songs about the first year of parenthood, often inappropriate for children"/>
    <x v="15"/>
    <n v="1.5"/>
    <x v="4"/>
    <n v="1555"/>
    <x v="0"/>
    <s v="US"/>
    <s v="USD"/>
    <n v="1381881890"/>
    <d v="2013-10-16T00:04:50"/>
    <n v="1380585890"/>
    <d v="2013-10-01T00:04:50"/>
    <x v="9"/>
    <x v="4"/>
    <b v="0"/>
    <n v="20"/>
    <b v="1"/>
    <s v="music/rock"/>
    <x v="4"/>
  </r>
  <r>
    <n v="1371"/>
    <s v="The Defiant Tour Documentary with LoNero"/>
    <s v="The Defiant Tour Documentary is a never before examination of the finances of a touring band and what it takes to go on the road."/>
    <x v="249"/>
    <n v="6.9989999999999997"/>
    <x v="0"/>
    <n v="7495"/>
    <x v="0"/>
    <s v="US"/>
    <s v="USD"/>
    <n v="1431022342"/>
    <d v="2015-05-07T18:12:22"/>
    <n v="1428430342"/>
    <d v="2015-04-07T18:12:22"/>
    <x v="6"/>
    <x v="0"/>
    <b v="0"/>
    <n v="70"/>
    <b v="1"/>
    <s v="music/rock"/>
    <x v="4"/>
  </r>
  <r>
    <n v="1372"/>
    <s v="Ted Lukas &amp; the Misled new CD - &quot;FEED&quot;"/>
    <s v="Please help us raise funds to press our new CD!"/>
    <x v="2"/>
    <n v="0.5"/>
    <x v="2"/>
    <n v="620"/>
    <x v="0"/>
    <s v="US"/>
    <s v="USD"/>
    <n v="1342115132"/>
    <d v="2012-07-12T17:45:32"/>
    <n v="1339523132"/>
    <d v="2012-06-12T17:45:32"/>
    <x v="0"/>
    <x v="5"/>
    <b v="0"/>
    <n v="16"/>
    <b v="1"/>
    <s v="music/rock"/>
    <x v="4"/>
  </r>
  <r>
    <n v="1373"/>
    <s v="Broccoli Samurai: Tour Van or Bust!"/>
    <s v="Help Broccoli Samurai raise money to get a new van and continue bringing you the jams!"/>
    <x v="3"/>
    <n v="10"/>
    <x v="1"/>
    <n v="10501"/>
    <x v="0"/>
    <s v="US"/>
    <s v="USD"/>
    <n v="1483138233"/>
    <d v="2016-12-30T22:50:33"/>
    <n v="1480546233"/>
    <d v="2016-11-30T22:50:33"/>
    <x v="4"/>
    <x v="2"/>
    <b v="0"/>
    <n v="52"/>
    <b v="1"/>
    <s v="music/rock"/>
    <x v="4"/>
  </r>
  <r>
    <n v="1374"/>
    <s v="Sisters of Murphyâ€™s full-length album"/>
    <s v="After two successful EPs, Sisters of Murphy is back in the studio to release our first full-length album. We want YOU to be part of it!"/>
    <x v="15"/>
    <n v="1.5"/>
    <x v="4"/>
    <n v="2842"/>
    <x v="0"/>
    <s v="US"/>
    <s v="USD"/>
    <n v="1458874388"/>
    <d v="2016-03-25T02:53:08"/>
    <n v="1456285988"/>
    <d v="2016-02-24T03:53:08"/>
    <x v="2"/>
    <x v="2"/>
    <b v="0"/>
    <n v="66"/>
    <b v="1"/>
    <s v="music/rock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4"/>
    <x v="4"/>
    <n v="6853"/>
    <x v="0"/>
    <s v="FR"/>
    <s v="EUR"/>
    <n v="1484444119"/>
    <d v="2017-01-15T01:35:19"/>
    <n v="1481852119"/>
    <d v="2016-12-16T01:35:19"/>
    <x v="11"/>
    <x v="2"/>
    <b v="0"/>
    <n v="109"/>
    <b v="1"/>
    <s v="music/rock"/>
    <x v="4"/>
  </r>
  <r>
    <n v="1376"/>
    <s v="Dead Pirates / HIGHMARE LP 2nd pressing"/>
    <s v="Dead Pirates are planning a second pressing of HIGHMARE LP, who wants one ?"/>
    <x v="250"/>
    <n v="3.7"/>
    <x v="4"/>
    <n v="9342"/>
    <x v="0"/>
    <s v="GB"/>
    <s v="GBP"/>
    <n v="1480784606"/>
    <d v="2016-12-03T17:03:26"/>
    <n v="1478189006"/>
    <d v="2016-11-03T16:03:26"/>
    <x v="4"/>
    <x v="2"/>
    <b v="0"/>
    <n v="168"/>
    <b v="1"/>
    <s v="music/rock"/>
    <x v="4"/>
  </r>
  <r>
    <n v="1377"/>
    <s v="Official Debut EP for Stereo Jo"/>
    <s v="Stereo Jo is set to release a 5 song EP. Your donation will directly help w/ recording, design, production, &amp; duplication. Thank You :)"/>
    <x v="46"/>
    <n v="1.3"/>
    <x v="4"/>
    <n v="1510"/>
    <x v="0"/>
    <s v="US"/>
    <s v="USD"/>
    <n v="1486095060"/>
    <d v="2017-02-03T04:11:00"/>
    <n v="1484198170"/>
    <d v="2017-01-12T05:16:10"/>
    <x v="1"/>
    <x v="1"/>
    <b v="0"/>
    <n v="31"/>
    <b v="1"/>
    <s v="music/rock"/>
    <x v="4"/>
  </r>
  <r>
    <n v="1378"/>
    <s v="SIX BY SEVEN"/>
    <s v="A psychedelic post rock masterpiece!"/>
    <x v="13"/>
    <n v="2"/>
    <x v="4"/>
    <n v="4067"/>
    <x v="0"/>
    <s v="GB"/>
    <s v="GBP"/>
    <n v="1470075210"/>
    <d v="2016-08-01T18:13:30"/>
    <n v="1468779210"/>
    <d v="2016-07-17T18:13:30"/>
    <x v="3"/>
    <x v="2"/>
    <b v="0"/>
    <n v="133"/>
    <b v="1"/>
    <s v="music/rock"/>
    <x v="4"/>
  </r>
  <r>
    <n v="1379"/>
    <s v="J. Walter Makes a Record"/>
    <s v="---------The long-awaited debut full-length from Justin Ruddy--------"/>
    <x v="3"/>
    <n v="10"/>
    <x v="1"/>
    <n v="11160"/>
    <x v="0"/>
    <s v="US"/>
    <s v="USD"/>
    <n v="1433504876"/>
    <d v="2015-06-05T11:47:56"/>
    <n v="1430912876"/>
    <d v="2015-05-06T11:47:56"/>
    <x v="5"/>
    <x v="0"/>
    <b v="0"/>
    <n v="151"/>
    <b v="1"/>
    <s v="music/rock"/>
    <x v="4"/>
  </r>
  <r>
    <n v="1380"/>
    <s v="BARNFEST 2015"/>
    <s v="A DIY MUSIC FESTIVAL FROM ST. LOUIS MO! Bands make their own festival, help make it legit!"/>
    <x v="251"/>
    <n v="2.5000000000000001E-2"/>
    <x v="2"/>
    <n v="106"/>
    <x v="0"/>
    <s v="US"/>
    <s v="USD"/>
    <n v="1433815200"/>
    <d v="2015-06-09T02:00:00"/>
    <n v="1431886706"/>
    <d v="2015-05-17T18:18:26"/>
    <x v="5"/>
    <x v="0"/>
    <b v="0"/>
    <n v="5"/>
    <b v="1"/>
    <s v="music/rock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"/>
    <x v="0"/>
    <n v="5355"/>
    <x v="0"/>
    <s v="US"/>
    <s v="USD"/>
    <n v="1482988125"/>
    <d v="2016-12-29T05:08:45"/>
    <n v="1480396125"/>
    <d v="2016-11-29T05:08:45"/>
    <x v="4"/>
    <x v="2"/>
    <b v="0"/>
    <n v="73"/>
    <b v="1"/>
    <s v="music/rock"/>
    <x v="4"/>
  </r>
  <r>
    <n v="1382"/>
    <s v="The Floorwalkers New Album!"/>
    <s v="We're making a new record -- independently! We've got some great new songs we're really excited to bring to you!"/>
    <x v="6"/>
    <n v="8"/>
    <x v="0"/>
    <n v="8349"/>
    <x v="0"/>
    <s v="US"/>
    <s v="USD"/>
    <n v="1367867536"/>
    <d v="2013-05-06T19:12:16"/>
    <n v="1365275536"/>
    <d v="2013-04-06T19:12:16"/>
    <x v="6"/>
    <x v="4"/>
    <b v="0"/>
    <n v="148"/>
    <b v="1"/>
    <s v="music/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2.2000000000000002"/>
    <x v="4"/>
    <n v="4673"/>
    <x v="0"/>
    <s v="CA"/>
    <s v="CAD"/>
    <n v="1482457678"/>
    <d v="2016-12-23T01:47:58"/>
    <n v="1480729678"/>
    <d v="2016-12-03T01:47:58"/>
    <x v="11"/>
    <x v="2"/>
    <b v="0"/>
    <n v="93"/>
    <b v="1"/>
    <s v="music/rock"/>
    <x v="4"/>
  </r>
  <r>
    <n v="1384"/>
    <s v="Manny Manriquez' new rock opera journey: Outland Warrior"/>
    <s v="Outland Warrior is my first solo musical project, featuring songs written by me and recorded at my home studio."/>
    <x v="8"/>
    <n v="3.5"/>
    <x v="4"/>
    <n v="4343"/>
    <x v="0"/>
    <s v="US"/>
    <s v="USD"/>
    <n v="1436117922"/>
    <d v="2015-07-05T17:38:42"/>
    <n v="1433525922"/>
    <d v="2015-06-05T17:38:42"/>
    <x v="0"/>
    <x v="0"/>
    <b v="0"/>
    <n v="63"/>
    <b v="1"/>
    <s v="music/rock"/>
    <x v="4"/>
  </r>
  <r>
    <n v="1385"/>
    <s v="Chi Might Project"/>
    <s v="Musicians, singers &amp; songwriters from all over the world collaborate via YouTube in order to create an amazing album!"/>
    <x v="6"/>
    <n v="8"/>
    <x v="0"/>
    <n v="8832.49"/>
    <x v="0"/>
    <s v="DE"/>
    <s v="EUR"/>
    <n v="1461931860"/>
    <d v="2016-04-29T12:11:00"/>
    <n v="1457109121"/>
    <d v="2016-03-04T16:32:01"/>
    <x v="7"/>
    <x v="2"/>
    <b v="0"/>
    <n v="134"/>
    <b v="1"/>
    <s v="music/rock"/>
    <x v="4"/>
  </r>
  <r>
    <n v="1386"/>
    <s v="MALTESE CROSS: The First Album"/>
    <s v="We are a classic hard rock/heavy metal band just trying to keep rock alive!"/>
    <x v="44"/>
    <n v="0.4"/>
    <x v="2"/>
    <n v="875"/>
    <x v="0"/>
    <s v="US"/>
    <s v="USD"/>
    <n v="1438183889"/>
    <d v="2015-07-29T15:31:29"/>
    <n v="1435591889"/>
    <d v="2015-06-29T15:31:29"/>
    <x v="0"/>
    <x v="0"/>
    <b v="0"/>
    <n v="14"/>
    <b v="1"/>
    <s v="music/rock"/>
    <x v="4"/>
  </r>
  <r>
    <n v="1387"/>
    <s v="FAMILY BUSINESS KICKSTARTER"/>
    <s v="Less than one week to PLEDGE YOUR SUPPORT for THE FAMILY BUSINESS as the band raises funds for the next full length rock album."/>
    <x v="23"/>
    <n v="4"/>
    <x v="4"/>
    <n v="5465"/>
    <x v="0"/>
    <s v="US"/>
    <s v="USD"/>
    <n v="1433305800"/>
    <d v="2015-06-03T04:30:00"/>
    <n v="1430604395"/>
    <d v="2015-05-02T22:06:35"/>
    <x v="5"/>
    <x v="0"/>
    <b v="0"/>
    <n v="78"/>
    <b v="1"/>
    <s v="music/rock"/>
    <x v="4"/>
  </r>
  <r>
    <n v="1388"/>
    <s v="Ghosts of Jupiter: The Great Bright Horses"/>
    <s v="&quot;The Great Bright Horses&quot; is finished and ready for release! Help us put on the finishing touches and share it with the universe."/>
    <x v="10"/>
    <n v="5"/>
    <x v="0"/>
    <n v="6740.37"/>
    <x v="0"/>
    <s v="US"/>
    <s v="USD"/>
    <n v="1476720840"/>
    <d v="2016-10-17T16:14:00"/>
    <n v="1474469117"/>
    <d v="2016-09-21T14:45:17"/>
    <x v="8"/>
    <x v="2"/>
    <b v="0"/>
    <n v="112"/>
    <b v="1"/>
    <s v="music/rock"/>
    <x v="4"/>
  </r>
  <r>
    <n v="1389"/>
    <s v="Pre-order DANCEHALL's first record!!!"/>
    <s v="Help fund the pressing of DANCEHALL's first record by pre-ordering it in advance!!!"/>
    <x v="2"/>
    <n v="0.5"/>
    <x v="2"/>
    <n v="727"/>
    <x v="0"/>
    <s v="GB"/>
    <s v="GBP"/>
    <n v="1471087957"/>
    <d v="2016-08-13T11:32:37"/>
    <n v="1468495957"/>
    <d v="2016-07-14T11:32:37"/>
    <x v="3"/>
    <x v="2"/>
    <b v="0"/>
    <n v="34"/>
    <b v="1"/>
    <s v="music/rock"/>
    <x v="4"/>
  </r>
  <r>
    <n v="1390"/>
    <s v="New Music Video/Artist Development"/>
    <s v="Breakout Artist Management will be working with us on a brand new music video and we need your help!"/>
    <x v="70"/>
    <n v="2.8"/>
    <x v="4"/>
    <n v="3055"/>
    <x v="0"/>
    <s v="US"/>
    <s v="USD"/>
    <n v="1430154720"/>
    <d v="2015-04-27T17:12:00"/>
    <n v="1427224606"/>
    <d v="2015-03-24T19:16:46"/>
    <x v="7"/>
    <x v="0"/>
    <b v="0"/>
    <n v="19"/>
    <b v="1"/>
    <s v="music/rock"/>
    <x v="4"/>
  </r>
  <r>
    <n v="1391"/>
    <s v="Rules and Regulations"/>
    <s v="With the money donated through this project we intend on investing in sound equipment for live shows"/>
    <x v="2"/>
    <n v="0.5"/>
    <x v="2"/>
    <n v="551"/>
    <x v="0"/>
    <s v="US"/>
    <s v="USD"/>
    <n v="1440219540"/>
    <d v="2015-08-22T04:59:00"/>
    <n v="1436369818"/>
    <d v="2015-07-08T15:36:58"/>
    <x v="3"/>
    <x v="0"/>
    <b v="0"/>
    <n v="13"/>
    <b v="1"/>
    <s v="music/rock"/>
    <x v="4"/>
  </r>
  <r>
    <n v="1392"/>
    <s v="Telesomniac's Debut Album"/>
    <s v="Telesomniac is a rock band from Provo, UT releasing their debut album Thirty-One Flashes in the Dark."/>
    <x v="30"/>
    <n v="2.5"/>
    <x v="4"/>
    <n v="2841"/>
    <x v="0"/>
    <s v="US"/>
    <s v="USD"/>
    <n v="1456976586"/>
    <d v="2016-03-03T03:43:06"/>
    <n v="1454298186"/>
    <d v="2016-02-01T03:43:06"/>
    <x v="2"/>
    <x v="2"/>
    <b v="0"/>
    <n v="104"/>
    <b v="1"/>
    <s v="music/rock"/>
    <x v="4"/>
  </r>
  <r>
    <n v="1393"/>
    <s v="WolfHunt | Social Commentary Rock Project"/>
    <s v="Rock n' Roll tales of our times"/>
    <x v="3"/>
    <n v="10"/>
    <x v="1"/>
    <n v="10235"/>
    <x v="0"/>
    <s v="US"/>
    <s v="USD"/>
    <n v="1470068523"/>
    <d v="2016-08-01T16:22:03"/>
    <n v="1467476523"/>
    <d v="2016-07-02T16:22:03"/>
    <x v="3"/>
    <x v="2"/>
    <b v="0"/>
    <n v="52"/>
    <b v="1"/>
    <s v="music/rock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0.75"/>
    <x v="2"/>
    <n v="916"/>
    <x v="0"/>
    <s v="US"/>
    <s v="USD"/>
    <n v="1488337200"/>
    <d v="2017-03-01T03:00:00"/>
    <n v="1484623726"/>
    <d v="2017-01-17T03:28:46"/>
    <x v="1"/>
    <x v="1"/>
    <b v="0"/>
    <n v="17"/>
    <b v="1"/>
    <s v="music/rock"/>
    <x v="4"/>
  </r>
  <r>
    <n v="1395"/>
    <s v="Quiet Oaks Full Length Album"/>
    <s v="Help Quiet Oaks record their debut album!!!"/>
    <x v="8"/>
    <n v="3.5"/>
    <x v="4"/>
    <n v="3916"/>
    <x v="0"/>
    <s v="US"/>
    <s v="USD"/>
    <n v="1484430481"/>
    <d v="2017-01-14T21:48:01"/>
    <n v="1481838481"/>
    <d v="2016-12-15T21:48:01"/>
    <x v="11"/>
    <x v="2"/>
    <b v="0"/>
    <n v="82"/>
    <b v="1"/>
    <s v="music/rock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"/>
    <x v="0"/>
    <n v="6438"/>
    <x v="0"/>
    <s v="US"/>
    <s v="USD"/>
    <n v="1423871882"/>
    <d v="2015-02-13T23:58:02"/>
    <n v="1421279882"/>
    <d v="2015-01-14T23:58:02"/>
    <x v="1"/>
    <x v="0"/>
    <b v="0"/>
    <n v="73"/>
    <b v="1"/>
    <s v="music/rock"/>
    <x v="4"/>
  </r>
  <r>
    <n v="1397"/>
    <s v="Halls of the Machine - All Tribal Dignitaries"/>
    <s v="HALLS OF THE MACHINE needs your support for the final production and release of their latest work titled, ALL TRIBAL DIGNITARIES."/>
    <x v="3"/>
    <n v="10"/>
    <x v="1"/>
    <n v="11385"/>
    <x v="0"/>
    <s v="US"/>
    <s v="USD"/>
    <n v="1477603140"/>
    <d v="2016-10-27T21:19:00"/>
    <n v="1475013710"/>
    <d v="2016-09-27T22:01:50"/>
    <x v="8"/>
    <x v="2"/>
    <b v="0"/>
    <n v="158"/>
    <b v="1"/>
    <s v="music/rock"/>
    <x v="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.4000000000000004"/>
    <x v="4"/>
    <n v="4826"/>
    <x v="0"/>
    <s v="US"/>
    <s v="USD"/>
    <n v="1467752334"/>
    <d v="2016-07-05T20:58:54"/>
    <n v="1465160334"/>
    <d v="2016-06-05T20:58:54"/>
    <x v="0"/>
    <x v="2"/>
    <b v="0"/>
    <n v="65"/>
    <b v="1"/>
    <s v="music/rock"/>
    <x v="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9"/>
    <x v="0"/>
    <n v="11353"/>
    <x v="0"/>
    <s v="US"/>
    <s v="USD"/>
    <n v="1412640373"/>
    <d v="2014-10-07T00:06:13"/>
    <n v="1410048373"/>
    <d v="2014-09-07T00:06:13"/>
    <x v="8"/>
    <x v="3"/>
    <b v="0"/>
    <n v="184"/>
    <b v="1"/>
    <s v="music/rock"/>
    <x v="4"/>
  </r>
  <r>
    <n v="1400"/>
    <s v="Stone Kings: From Creation To Devastation"/>
    <s v="We're looking to our fans to help partially fund the new album. It's 12 tracks in length &amp; will be a musical trip like no other!"/>
    <x v="18"/>
    <n v="0.35"/>
    <x v="2"/>
    <n v="586"/>
    <x v="0"/>
    <s v="GB"/>
    <s v="GBP"/>
    <n v="1465709400"/>
    <d v="2016-06-12T05:30:00"/>
    <n v="1462695073"/>
    <d v="2016-05-08T08:11:13"/>
    <x v="5"/>
    <x v="2"/>
    <b v="0"/>
    <n v="34"/>
    <b v="1"/>
    <s v="music/rock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2.5"/>
    <x v="4"/>
    <n v="12413"/>
    <x v="0"/>
    <s v="US"/>
    <s v="USD"/>
    <n v="1369612474"/>
    <d v="2013-05-26T23:54:34"/>
    <n v="1367798074"/>
    <d v="2013-05-05T23:54:34"/>
    <x v="5"/>
    <x v="4"/>
    <b v="0"/>
    <n v="240"/>
    <b v="1"/>
    <s v="music/rock"/>
    <x v="4"/>
  </r>
  <r>
    <n v="1402"/>
    <s v="Nineteen Fifty Eight - Untitled EP"/>
    <s v="Help us fund our latest project - a 5 track EP: fast-paced, hard-hitting, female-fronted rock with catchy choruses and lyrics to match!"/>
    <x v="30"/>
    <n v="2.5"/>
    <x v="4"/>
    <n v="2729"/>
    <x v="0"/>
    <s v="GB"/>
    <s v="GBP"/>
    <n v="1430439411"/>
    <d v="2015-05-01T00:16:51"/>
    <n v="1425259011"/>
    <d v="2015-03-02T01:16:51"/>
    <x v="7"/>
    <x v="0"/>
    <b v="0"/>
    <n v="113"/>
    <b v="1"/>
    <s v="music/rock"/>
    <x v="4"/>
  </r>
  <r>
    <n v="1403"/>
    <s v="Gregorian Rock"/>
    <s v="Gregorian Rock merges Gregorian chant with modern music. It is serene, yet pummeling. It's not for everyone, but it might be for you."/>
    <x v="23"/>
    <n v="4"/>
    <x v="4"/>
    <n v="4103"/>
    <x v="0"/>
    <s v="US"/>
    <s v="USD"/>
    <n v="1374802235"/>
    <d v="2013-07-26T01:30:35"/>
    <n v="1372210235"/>
    <d v="2013-06-26T01:30:35"/>
    <x v="0"/>
    <x v="4"/>
    <b v="0"/>
    <n v="66"/>
    <b v="1"/>
    <s v="music/rock"/>
    <x v="4"/>
  </r>
  <r>
    <n v="1404"/>
    <s v="3 Men and a Book"/>
    <s v="Translation &amp; publication of possibly the most famous piece of English literature - Act II Scene II of Romeo and Juliet into txt-speak."/>
    <x v="107"/>
    <n v="14.5"/>
    <x v="1"/>
    <n v="241"/>
    <x v="2"/>
    <s v="GB"/>
    <s v="GBP"/>
    <n v="1424607285"/>
    <d v="2015-02-22T12:14:45"/>
    <n v="1422447285"/>
    <d v="2015-01-28T12:14:45"/>
    <x v="1"/>
    <x v="0"/>
    <b v="1"/>
    <n v="5"/>
    <b v="0"/>
    <s v="publishing/translations"/>
    <x v="3"/>
  </r>
  <r>
    <n v="1405"/>
    <s v="The Bible translated into Emoticons"/>
    <s v="Will more people read the Bible if it were translated into Emoticons?"/>
    <x v="31"/>
    <n v="25"/>
    <x v="9"/>
    <n v="105"/>
    <x v="2"/>
    <s v="US"/>
    <s v="USD"/>
    <n v="1417195201"/>
    <d v="2014-11-28T17:20:01"/>
    <n v="1414599601"/>
    <d v="2014-10-29T16:20:01"/>
    <x v="9"/>
    <x v="3"/>
    <b v="1"/>
    <n v="17"/>
    <b v="0"/>
    <s v="publishing/translations"/>
    <x v="3"/>
  </r>
  <r>
    <n v="1406"/>
    <s v="Man Down! Translation project"/>
    <s v="The White coat and the battle dress uniform"/>
    <x v="14"/>
    <n v="12"/>
    <x v="1"/>
    <n v="15"/>
    <x v="2"/>
    <s v="IT"/>
    <s v="EUR"/>
    <n v="1449914400"/>
    <d v="2015-12-12T10:00:00"/>
    <n v="1445336607"/>
    <d v="2015-10-20T10:23:27"/>
    <x v="9"/>
    <x v="0"/>
    <b v="0"/>
    <n v="3"/>
    <b v="0"/>
    <s v="publishing/translations"/>
    <x v="3"/>
  </r>
  <r>
    <n v="1407"/>
    <s v="My life, My travel, My past - time to share"/>
    <s v="I traveled, I took pictures, I met people, I ate. Then I wrote a travel journal that needs editing, translation, and publishing."/>
    <x v="9"/>
    <n v="3"/>
    <x v="4"/>
    <n v="15"/>
    <x v="2"/>
    <s v="US"/>
    <s v="USD"/>
    <n v="1407847978"/>
    <d v="2014-08-12T12:52:58"/>
    <n v="1405687978"/>
    <d v="2014-07-18T12:52:58"/>
    <x v="3"/>
    <x v="3"/>
    <b v="0"/>
    <n v="2"/>
    <b v="0"/>
    <s v="publishing/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1"/>
    <x v="4"/>
    <n v="72"/>
    <x v="2"/>
    <s v="GB"/>
    <s v="GBP"/>
    <n v="1447451756"/>
    <d v="2015-11-13T21:55:56"/>
    <n v="1444856156"/>
    <d v="2015-10-14T20:55:56"/>
    <x v="9"/>
    <x v="0"/>
    <b v="0"/>
    <n v="6"/>
    <b v="0"/>
    <s v="publishing/translations"/>
    <x v="3"/>
  </r>
  <r>
    <n v="1409"/>
    <s v="Modern Literal Torah Translation: Genesis"/>
    <s v="Modern Literal Translation of the 1st Book of the Torah in English and Russian with sub-linear and interlinear layout."/>
    <x v="23"/>
    <n v="4"/>
    <x v="4"/>
    <n v="0"/>
    <x v="2"/>
    <s v="US"/>
    <s v="USD"/>
    <n v="1420085535"/>
    <d v="2015-01-01T04:12:15"/>
    <n v="1414897935"/>
    <d v="2014-11-02T03:12:15"/>
    <x v="4"/>
    <x v="3"/>
    <b v="0"/>
    <n v="0"/>
    <b v="0"/>
    <s v="publishing/translations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6"/>
    <x v="0"/>
    <n v="1"/>
    <x v="2"/>
    <s v="IT"/>
    <s v="EUR"/>
    <n v="1464939520"/>
    <d v="2016-06-03T07:38:40"/>
    <n v="1461051520"/>
    <d v="2016-04-19T07:38:40"/>
    <x v="6"/>
    <x v="2"/>
    <b v="0"/>
    <n v="1"/>
    <b v="0"/>
    <s v="publishing/translations"/>
    <x v="3"/>
  </r>
  <r>
    <n v="1411"/>
    <s v="The Divine Comedy- A New English Translation"/>
    <s v="There have been an exorbident number of translations of this most beautiful poem though none have ever been done by a nineteen year old"/>
    <x v="9"/>
    <n v="3"/>
    <x v="4"/>
    <n v="7"/>
    <x v="2"/>
    <s v="GB"/>
    <s v="GBP"/>
    <n v="1423185900"/>
    <d v="2015-02-06T01:25:00"/>
    <n v="1420766700"/>
    <d v="2015-01-09T01:25:00"/>
    <x v="1"/>
    <x v="0"/>
    <b v="0"/>
    <n v="3"/>
    <b v="0"/>
    <s v="publishing/translations"/>
    <x v="3"/>
  </r>
  <r>
    <n v="1412"/>
    <s v="For overseas shogi fans! Shogi novel translation project"/>
    <s v="â€œClimbing Silver!â€- An English translation of the Young Adult Shogi novella"/>
    <x v="39"/>
    <n v="7"/>
    <x v="0"/>
    <n v="320"/>
    <x v="2"/>
    <s v="US"/>
    <s v="USD"/>
    <n v="1417656699"/>
    <d v="2014-12-04T01:31:39"/>
    <n v="1415064699"/>
    <d v="2014-11-04T01:31:39"/>
    <x v="4"/>
    <x v="3"/>
    <b v="0"/>
    <n v="13"/>
    <b v="0"/>
    <s v="publishing/translations"/>
    <x v="3"/>
  </r>
  <r>
    <n v="1413"/>
    <s v="LE NUVOLE DEL CIELO-CLOUDS OF THE SKY"/>
    <s v="I need funds to publish a book based on a selection of sentences from the Gospel demonstrating that Christianity is a strong religion."/>
    <x v="13"/>
    <n v="2"/>
    <x v="4"/>
    <n v="100"/>
    <x v="2"/>
    <s v="IT"/>
    <s v="EUR"/>
    <n v="1455964170"/>
    <d v="2016-02-20T10:29:30"/>
    <n v="1450780170"/>
    <d v="2015-12-22T10:29:30"/>
    <x v="11"/>
    <x v="0"/>
    <b v="0"/>
    <n v="1"/>
    <b v="0"/>
    <s v="publishing/translations"/>
    <x v="3"/>
  </r>
  <r>
    <n v="1414"/>
    <s v="Database of Interlinear Greek Words"/>
    <s v="Create an open source &quot;interlinear&quot; translation fo the Greek New Testament in re-publishable and open source database format."/>
    <x v="2"/>
    <n v="0.5"/>
    <x v="2"/>
    <n v="1"/>
    <x v="2"/>
    <s v="US"/>
    <s v="USD"/>
    <n v="1483423467"/>
    <d v="2017-01-03T06:04:27"/>
    <n v="1480831467"/>
    <d v="2016-12-04T06:04:27"/>
    <x v="11"/>
    <x v="2"/>
    <b v="0"/>
    <n v="1"/>
    <b v="0"/>
    <s v="publishing/translations"/>
    <x v="3"/>
  </r>
  <r>
    <n v="1415"/>
    <s v="The Complete Homilies of Blessed Oscar Romero: Volume 2"/>
    <s v="This is a Series of 6 Books on Blessed Oscar A. Romero`s Writings. This Project will help to pay the translation costs of Volume 2."/>
    <x v="85"/>
    <n v="4.4000000000000004"/>
    <x v="4"/>
    <n v="800"/>
    <x v="2"/>
    <s v="US"/>
    <s v="USD"/>
    <n v="1439741591"/>
    <d v="2015-08-16T16:13:11"/>
    <n v="1436285591"/>
    <d v="2015-07-07T16:13:11"/>
    <x v="3"/>
    <x v="0"/>
    <b v="0"/>
    <n v="9"/>
    <b v="0"/>
    <s v="publishing/translations"/>
    <x v="3"/>
  </r>
  <r>
    <n v="1416"/>
    <s v="Glenn's  little book of  quotes"/>
    <s v="glenn's  book of quotes is designed to give the readers a thought for the day , lighten the mood  and put a smile  on their faces."/>
    <x v="63"/>
    <n v="50"/>
    <x v="10"/>
    <n v="0"/>
    <x v="2"/>
    <s v="US"/>
    <s v="USD"/>
    <n v="1448147619"/>
    <d v="2015-11-21T23:13:39"/>
    <n v="1445552019"/>
    <d v="2015-10-22T22:13:39"/>
    <x v="9"/>
    <x v="0"/>
    <b v="0"/>
    <n v="0"/>
    <b v="0"/>
    <s v="publishing/translations"/>
    <x v="3"/>
  </r>
  <r>
    <n v="1417"/>
    <s v="Digitizing 8 Rare Siddha Yoga Books"/>
    <s v="Digitization of 8 rare Siddha Yoga books written by a Yogi - coming in the lineage of Sri Sri Sri Sadhasiva Brahmendra himself!"/>
    <x v="37"/>
    <n v="4.5"/>
    <x v="4"/>
    <n v="55"/>
    <x v="2"/>
    <s v="US"/>
    <s v="USD"/>
    <n v="1442315460"/>
    <d v="2015-09-15T11:11:00"/>
    <n v="1439696174"/>
    <d v="2015-08-16T03:36:14"/>
    <x v="10"/>
    <x v="0"/>
    <b v="0"/>
    <n v="2"/>
    <b v="0"/>
    <s v="publishing/translations"/>
    <x v="3"/>
  </r>
  <r>
    <n v="1418"/>
    <s v="Realidades del Hombre"/>
    <s v="Â¿Y si hubiera una camino intermedio entre ciencia y religion?_x000a_Descubre la respuesta ayudando a publicar y traducir este libro."/>
    <x v="9"/>
    <n v="3"/>
    <x v="4"/>
    <n v="6"/>
    <x v="2"/>
    <s v="ES"/>
    <s v="EUR"/>
    <n v="1456397834"/>
    <d v="2016-02-25T10:57:14"/>
    <n v="1453805834"/>
    <d v="2016-01-26T10:57:14"/>
    <x v="1"/>
    <x v="2"/>
    <b v="0"/>
    <n v="1"/>
    <b v="0"/>
    <s v="publishing/translations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6.3"/>
    <x v="0"/>
    <n v="445"/>
    <x v="2"/>
    <s v="US"/>
    <s v="USD"/>
    <n v="1476010619"/>
    <d v="2016-10-09T10:56:59"/>
    <n v="1473418619"/>
    <d v="2016-09-09T10:56:59"/>
    <x v="8"/>
    <x v="2"/>
    <b v="0"/>
    <n v="10"/>
    <b v="0"/>
    <s v="publishing/translations"/>
    <x v="3"/>
  </r>
  <r>
    <n v="1420"/>
    <s v="Shakespeare in the Hood - Romeo and Juliet"/>
    <s v="Help me butcher Shakespeare in a satirical fashion."/>
    <x v="252"/>
    <n v="0.11"/>
    <x v="2"/>
    <n v="3"/>
    <x v="2"/>
    <s v="US"/>
    <s v="USD"/>
    <n v="1467129686"/>
    <d v="2016-06-28T16:01:26"/>
    <n v="1464969686"/>
    <d v="2016-06-03T16:01:26"/>
    <x v="0"/>
    <x v="2"/>
    <b v="0"/>
    <n v="3"/>
    <b v="0"/>
    <s v="publishing/translations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10"/>
    <n v="200"/>
    <x v="2"/>
    <s v="SE"/>
    <s v="SEK"/>
    <n v="1423432709"/>
    <d v="2015-02-08T21:58:29"/>
    <n v="1420840709"/>
    <d v="2015-01-09T21:58:29"/>
    <x v="1"/>
    <x v="0"/>
    <b v="0"/>
    <n v="2"/>
    <b v="0"/>
    <s v="publishing/translations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5"/>
    <x v="9"/>
    <n v="26"/>
    <x v="2"/>
    <s v="NZ"/>
    <s v="NZD"/>
    <n v="1474436704"/>
    <d v="2016-09-21T05:45:04"/>
    <n v="1471844704"/>
    <d v="2016-08-22T05:45:04"/>
    <x v="10"/>
    <x v="2"/>
    <b v="0"/>
    <n v="2"/>
    <b v="0"/>
    <s v="publishing/translations"/>
    <x v="3"/>
  </r>
  <r>
    <n v="1423"/>
    <s v="Progressive King James Version New Testament"/>
    <s v="Help fund me to destroy the monopoly Rupert Murdoch has over the publication of modern bibles. I have a new one to rival the NKJV."/>
    <x v="11"/>
    <n v="30"/>
    <x v="5"/>
    <n v="100"/>
    <x v="2"/>
    <s v="AU"/>
    <s v="AUD"/>
    <n v="1451637531"/>
    <d v="2016-01-01T08:38:51"/>
    <n v="1449045531"/>
    <d v="2015-12-02T08:38:51"/>
    <x v="11"/>
    <x v="0"/>
    <b v="0"/>
    <n v="1"/>
    <b v="0"/>
    <s v="publishing/translations"/>
    <x v="3"/>
  </r>
  <r>
    <n v="1424"/>
    <s v="Subway Mantras"/>
    <s v="A short book of practical mantras that can be used every day of the week. Mantras are cogwheels of universal engines."/>
    <x v="51"/>
    <n v="7.5"/>
    <x v="0"/>
    <n v="1527"/>
    <x v="2"/>
    <s v="US"/>
    <s v="USD"/>
    <n v="1479233602"/>
    <d v="2016-11-15T18:13:22"/>
    <n v="1478106802"/>
    <d v="2016-11-02T17:13:22"/>
    <x v="4"/>
    <x v="2"/>
    <b v="0"/>
    <n v="14"/>
    <b v="0"/>
    <s v="publishing/translations"/>
    <x v="3"/>
  </r>
  <r>
    <n v="1425"/>
    <s v="Hello!(Sawadee).&quot;.America&quot;   BOOK"/>
    <s v="Translation  Thai language to English and other languages of the story (written by me) about&quot; Promote Travel &amp; Business in America&quot;"/>
    <x v="93"/>
    <n v="13"/>
    <x v="1"/>
    <n v="0"/>
    <x v="2"/>
    <s v="US"/>
    <s v="USD"/>
    <n v="1430276959"/>
    <d v="2015-04-29T03:09:19"/>
    <n v="1427684959"/>
    <d v="2015-03-30T03:09:19"/>
    <x v="7"/>
    <x v="0"/>
    <b v="0"/>
    <n v="0"/>
    <b v="0"/>
    <s v="publishing/translations"/>
    <x v="3"/>
  </r>
  <r>
    <n v="1426"/>
    <s v="Die Welt der Haie in Englisch (The World of Sharks)"/>
    <s v="The World of Sharks is an interactive eBook for the iPad and Mac. It shall be translated into english to make it available worldwide."/>
    <x v="28"/>
    <n v="1"/>
    <x v="4"/>
    <n v="0"/>
    <x v="2"/>
    <s v="DE"/>
    <s v="EUR"/>
    <n v="1440408120"/>
    <d v="2015-08-24T09:22:00"/>
    <n v="1435224120"/>
    <d v="2015-06-25T09:22:00"/>
    <x v="0"/>
    <x v="0"/>
    <b v="0"/>
    <n v="0"/>
    <b v="0"/>
    <s v="publishing/translations"/>
    <x v="3"/>
  </r>
  <r>
    <n v="1427"/>
    <s v="WHAT CAN I DO?..."/>
    <s v="The book with advices that can save many lives._x000a_You will find here many case studies, extreme situations and solutions."/>
    <x v="10"/>
    <n v="5"/>
    <x v="0"/>
    <n v="419"/>
    <x v="2"/>
    <s v="DE"/>
    <s v="EUR"/>
    <n v="1474230385"/>
    <d v="2016-09-18T20:26:25"/>
    <n v="1471638385"/>
    <d v="2016-08-19T20:26:25"/>
    <x v="10"/>
    <x v="2"/>
    <b v="0"/>
    <n v="4"/>
    <b v="0"/>
    <s v="publishing/translations"/>
    <x v="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1"/>
    <x v="4"/>
    <n v="45"/>
    <x v="2"/>
    <s v="ES"/>
    <s v="EUR"/>
    <n v="1459584417"/>
    <d v="2016-04-02T08:06:57"/>
    <n v="1456996017"/>
    <d v="2016-03-03T09:06:57"/>
    <x v="7"/>
    <x v="2"/>
    <b v="0"/>
    <n v="3"/>
    <b v="0"/>
    <s v="publishing/translations"/>
    <x v="3"/>
  </r>
  <r>
    <n v="1429"/>
    <s v="10 P.M."/>
    <s v="A guy in his 30's tries to live his &quot;American Dream&quot;, but quickly it turns into a nightmare. (A Novel)"/>
    <x v="3"/>
    <n v="10"/>
    <x v="1"/>
    <n v="0"/>
    <x v="2"/>
    <s v="US"/>
    <s v="USD"/>
    <n v="1428629242"/>
    <d v="2015-04-10T01:27:22"/>
    <n v="1426037242"/>
    <d v="2015-03-11T01:27:22"/>
    <x v="7"/>
    <x v="0"/>
    <b v="0"/>
    <n v="0"/>
    <b v="0"/>
    <s v="publishing/translations"/>
    <x v="3"/>
  </r>
  <r>
    <n v="1430"/>
    <s v="Esoteric Project Management"/>
    <s v="Profesional translation and publishing of the book on unique synthesis of project management and meditation"/>
    <x v="10"/>
    <n v="5"/>
    <x v="0"/>
    <n v="403"/>
    <x v="2"/>
    <s v="US"/>
    <s v="USD"/>
    <n v="1419017488"/>
    <d v="2014-12-19T19:31:28"/>
    <n v="1416339088"/>
    <d v="2014-11-18T19:31:28"/>
    <x v="4"/>
    <x v="3"/>
    <b v="0"/>
    <n v="5"/>
    <b v="0"/>
    <s v="publishing/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17"/>
    <x v="6"/>
    <n v="5431"/>
    <x v="2"/>
    <s v="US"/>
    <s v="USD"/>
    <n v="1448517816"/>
    <d v="2015-11-26T06:03:36"/>
    <n v="1445922216"/>
    <d v="2015-10-27T05:03:36"/>
    <x v="9"/>
    <x v="0"/>
    <b v="0"/>
    <n v="47"/>
    <b v="0"/>
    <s v="publishing/translations"/>
    <x v="3"/>
  </r>
  <r>
    <n v="1432"/>
    <s v="The Holy Bib-el"/>
    <s v="THE HOLY BIB-EL Translated By Leon Cook. The Creation: CHAPTER 1.  1* In the beginning Gods created The Heavens and The Planet Earth."/>
    <x v="79"/>
    <n v="40"/>
    <x v="3"/>
    <n v="0"/>
    <x v="2"/>
    <s v="US"/>
    <s v="USD"/>
    <n v="1437417828"/>
    <d v="2015-07-20T18:43:48"/>
    <n v="1434825828"/>
    <d v="2015-06-20T18:43:48"/>
    <x v="0"/>
    <x v="0"/>
    <b v="0"/>
    <n v="0"/>
    <b v="0"/>
    <s v="publishing/translations"/>
    <x v="3"/>
  </r>
  <r>
    <n v="1433"/>
    <s v="The Gayatri Mantra for Jhansi, India"/>
    <s v="Publish my book on the Gayatri Mantra in English for the benefit of the readers and the children at the orphanage in Jhansi, India"/>
    <x v="14"/>
    <n v="12"/>
    <x v="1"/>
    <n v="805"/>
    <x v="2"/>
    <s v="IT"/>
    <s v="EUR"/>
    <n v="1481367600"/>
    <d v="2016-12-10T11:00:00"/>
    <n v="1477839675"/>
    <d v="2016-10-30T15:01:15"/>
    <x v="9"/>
    <x v="2"/>
    <b v="0"/>
    <n v="10"/>
    <b v="0"/>
    <s v="publishing/translations"/>
    <x v="3"/>
  </r>
  <r>
    <n v="1434"/>
    <s v="Translation of 'SOCIALCAPITALISM' (2014)"/>
    <s v="Interest from abroad to publish my book SOCIALCAPITALISM. Need translation to English master. Help appreciated."/>
    <x v="253"/>
    <n v="82"/>
    <x v="10"/>
    <n v="8190"/>
    <x v="2"/>
    <s v="DK"/>
    <s v="DKK"/>
    <n v="1433775600"/>
    <d v="2015-06-08T15:00:00"/>
    <n v="1431973478"/>
    <d v="2015-05-18T18:24:38"/>
    <x v="5"/>
    <x v="0"/>
    <b v="0"/>
    <n v="11"/>
    <b v="0"/>
    <s v="publishing/translations"/>
    <x v="3"/>
  </r>
  <r>
    <n v="1435"/>
    <s v="Trilogy of Crystals, book 1, translation"/>
    <s v="English translation of the first book from a sword and sorcery Fantasy trilogy, by Paolo Parente"/>
    <x v="36"/>
    <n v="15"/>
    <x v="6"/>
    <n v="15"/>
    <x v="2"/>
    <s v="IT"/>
    <s v="EUR"/>
    <n v="1444589020"/>
    <d v="2015-10-11T18:43:40"/>
    <n v="1441997020"/>
    <d v="2015-09-11T18:43:40"/>
    <x v="8"/>
    <x v="0"/>
    <b v="0"/>
    <n v="2"/>
    <b v="0"/>
    <s v="publishing/translations"/>
    <x v="3"/>
  </r>
  <r>
    <n v="1436"/>
    <s v="Translation of an interactive eLearning-website for surgery"/>
    <s v="Help us to get www.mySurgery.de, an interactive eLearning-Website for general and visceral surgery, translated to english language."/>
    <x v="3"/>
    <n v="10"/>
    <x v="1"/>
    <n v="77"/>
    <x v="2"/>
    <s v="DE"/>
    <s v="EUR"/>
    <n v="1456043057"/>
    <d v="2016-02-21T08:24:17"/>
    <n v="1453451057"/>
    <d v="2016-01-22T08:24:17"/>
    <x v="1"/>
    <x v="2"/>
    <b v="0"/>
    <n v="2"/>
    <b v="0"/>
    <s v="publishing/translations"/>
    <x v="3"/>
  </r>
  <r>
    <n v="1437"/>
    <s v="THE BACHELOR KNOWS NO BORDERS"/>
    <s v="Introducing A True Story That Bridges Borders: Join Us As We Translate THE BACHELOR CHAPTERS: A THINKING WOMAN'S ROMANCE Into Spanish!"/>
    <x v="9"/>
    <n v="3"/>
    <x v="4"/>
    <n v="807"/>
    <x v="2"/>
    <s v="US"/>
    <s v="USD"/>
    <n v="1405227540"/>
    <d v="2014-07-13T04:59:00"/>
    <n v="1402058739"/>
    <d v="2014-06-06T12:45:39"/>
    <x v="0"/>
    <x v="3"/>
    <b v="0"/>
    <n v="22"/>
    <b v="0"/>
    <s v="publishing/translations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20"/>
    <x v="8"/>
    <n v="600"/>
    <x v="2"/>
    <s v="DK"/>
    <s v="DKK"/>
    <n v="1461765300"/>
    <d v="2016-04-27T13:55:00"/>
    <n v="1459198499"/>
    <d v="2016-03-28T20:54:59"/>
    <x v="7"/>
    <x v="2"/>
    <b v="0"/>
    <n v="8"/>
    <b v="0"/>
    <s v="publishing/translations"/>
    <x v="3"/>
  </r>
  <r>
    <n v="1439"/>
    <s v="Watermark the truth beneath the surface - Translate"/>
    <s v="My English  novel has received excellent reviews. To address the great interest from Germany I want to translate it into German."/>
    <x v="254"/>
    <n v="2.7250000000000001"/>
    <x v="4"/>
    <n v="180"/>
    <x v="2"/>
    <s v="CA"/>
    <s v="CAD"/>
    <n v="1425758101"/>
    <d v="2015-03-07T19:55:01"/>
    <n v="1423166101"/>
    <d v="2015-02-05T19:55:01"/>
    <x v="2"/>
    <x v="0"/>
    <b v="0"/>
    <n v="6"/>
    <b v="0"/>
    <s v="publishing/translations"/>
    <x v="3"/>
  </r>
  <r>
    <n v="1440"/>
    <s v="Perfume Collectibles - Vintage Bottles - History of Perfume"/>
    <s v="The Museum of Perfume in Milan has been publishing its own magazine since 1998 in Italian. We would like to translate it English."/>
    <x v="93"/>
    <n v="13"/>
    <x v="1"/>
    <n v="1"/>
    <x v="2"/>
    <s v="IT"/>
    <s v="EUR"/>
    <n v="1464285463"/>
    <d v="2016-05-26T17:57:43"/>
    <n v="1461693463"/>
    <d v="2016-04-26T17:57:43"/>
    <x v="6"/>
    <x v="2"/>
    <b v="0"/>
    <n v="1"/>
    <b v="0"/>
    <s v="publishing/translations"/>
    <x v="3"/>
  </r>
  <r>
    <n v="1441"/>
    <s v="Sikh Police: Guru Granth Sahib Project"/>
    <s v="Guru Granth Sahib; User Friendly. A book which captures the essence of the Guru Granth Sahib in modern English and also made digital."/>
    <x v="237"/>
    <n v="180"/>
    <x v="10"/>
    <n v="2020"/>
    <x v="2"/>
    <s v="GB"/>
    <s v="GBP"/>
    <n v="1441995769"/>
    <d v="2015-09-11T18:22:49"/>
    <n v="1436811769"/>
    <d v="2015-07-13T18:22:49"/>
    <x v="3"/>
    <x v="0"/>
    <b v="0"/>
    <n v="3"/>
    <b v="0"/>
    <s v="publishing/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1.5"/>
    <x v="4"/>
    <n v="0"/>
    <x v="2"/>
    <s v="US"/>
    <s v="USD"/>
    <n v="1464190158"/>
    <d v="2016-05-25T15:29:18"/>
    <n v="1461598158"/>
    <d v="2016-04-25T15:29:18"/>
    <x v="6"/>
    <x v="2"/>
    <b v="0"/>
    <n v="0"/>
    <b v="0"/>
    <s v="publishing/translations"/>
    <x v="3"/>
  </r>
  <r>
    <n v="1443"/>
    <s v="Translate my Saga Fantasy : Icarus Ã  l'Ã©cole des dieux"/>
    <s v="Hello everyone !_x000a_I need your help for translate my saga Fantasy : Icarus at the school of the gods - Book 1&quot;."/>
    <x v="93"/>
    <n v="13"/>
    <x v="1"/>
    <n v="0"/>
    <x v="2"/>
    <s v="FR"/>
    <s v="EUR"/>
    <n v="1483395209"/>
    <d v="2017-01-02T22:13:29"/>
    <n v="1480803209"/>
    <d v="2016-12-03T22:13:29"/>
    <x v="11"/>
    <x v="2"/>
    <b v="0"/>
    <n v="0"/>
    <b v="0"/>
    <s v="publishing/translations"/>
    <x v="3"/>
  </r>
  <r>
    <n v="1444"/>
    <s v="Expand the MillionairesLetter in the US Market!"/>
    <s v="We as a successfull german stock market newsletter publisher want expand in the US market!"/>
    <x v="255"/>
    <n v="4.95"/>
    <x v="4"/>
    <n v="0"/>
    <x v="2"/>
    <s v="DE"/>
    <s v="EUR"/>
    <n v="1442091462"/>
    <d v="2015-09-12T20:57:42"/>
    <n v="1436907462"/>
    <d v="2015-07-14T20:57:42"/>
    <x v="3"/>
    <x v="0"/>
    <b v="0"/>
    <n v="0"/>
    <b v="0"/>
    <s v="publishing/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x v="64"/>
    <n v="130"/>
    <x v="10"/>
    <n v="0"/>
    <x v="2"/>
    <s v="DE"/>
    <s v="EUR"/>
    <n v="1434286855"/>
    <d v="2015-06-14T13:00:55"/>
    <n v="1431694855"/>
    <d v="2015-05-15T13:00:55"/>
    <x v="5"/>
    <x v="0"/>
    <b v="0"/>
    <n v="0"/>
    <b v="0"/>
    <s v="publishing/translation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.9"/>
    <x v="2"/>
    <n v="0"/>
    <x v="2"/>
    <s v="IT"/>
    <s v="EUR"/>
    <n v="1461235478"/>
    <d v="2016-04-21T10:44:38"/>
    <n v="1459507478"/>
    <d v="2016-04-01T10:44:38"/>
    <x v="6"/>
    <x v="2"/>
    <b v="0"/>
    <n v="0"/>
    <b v="0"/>
    <s v="publishing/translations"/>
    <x v="3"/>
  </r>
  <r>
    <n v="1447"/>
    <s v="Indian Language Dictionary"/>
    <s v="I'm creating a dictionary of multiple Indian languages."/>
    <x v="69"/>
    <n v="500"/>
    <x v="10"/>
    <n v="75"/>
    <x v="2"/>
    <s v="US"/>
    <s v="USD"/>
    <n v="1467999134"/>
    <d v="2016-07-08T17:32:14"/>
    <n v="1465407134"/>
    <d v="2016-06-08T17:32:14"/>
    <x v="0"/>
    <x v="2"/>
    <b v="0"/>
    <n v="3"/>
    <b v="0"/>
    <s v="publishing/translations"/>
    <x v="3"/>
  </r>
  <r>
    <n v="1448"/>
    <s v="Focus on changing your situation"/>
    <s v="For people in schools to the retired._x000a_Aim is to get in to schools,gyms,work places and to travel all over the world doing talks on it."/>
    <x v="61"/>
    <n v="200"/>
    <x v="10"/>
    <n v="0"/>
    <x v="2"/>
    <s v="AU"/>
    <s v="AUD"/>
    <n v="1432272300"/>
    <d v="2015-05-22T05:25:00"/>
    <n v="1429655318"/>
    <d v="2015-04-21T22:28:38"/>
    <x v="6"/>
    <x v="0"/>
    <b v="0"/>
    <n v="0"/>
    <b v="0"/>
    <s v="publishing/translations"/>
    <x v="3"/>
  </r>
  <r>
    <n v="1449"/>
    <s v="MamaCheng's International Shopping Concierge Services"/>
    <s v="Calling out Backers throughout the world. We are here to provide an intermediate channel to offer U.S. products worldwide. PLEASE READ!"/>
    <x v="129"/>
    <n v="8.8879999999999999"/>
    <x v="0"/>
    <n v="0"/>
    <x v="2"/>
    <s v="US"/>
    <s v="USD"/>
    <n v="1431286105"/>
    <d v="2015-05-10T19:28:25"/>
    <n v="1427138905"/>
    <d v="2015-03-23T19:28:25"/>
    <x v="7"/>
    <x v="0"/>
    <b v="0"/>
    <n v="0"/>
    <b v="0"/>
    <s v="publishing/translations"/>
    <x v="3"/>
  </r>
  <r>
    <n v="1450"/>
    <s v="The Art of the Dill"/>
    <s v="A book of pickle recipes narrated by a mama grizzly speaking in incomplete and run-on sentences and her orangutan friend. #Artofthedill"/>
    <x v="57"/>
    <n v="100"/>
    <x v="10"/>
    <n v="1"/>
    <x v="2"/>
    <s v="US"/>
    <s v="USD"/>
    <n v="1455941197"/>
    <d v="2016-02-20T04:06:37"/>
    <n v="1453349197"/>
    <d v="2016-01-21T04:06:37"/>
    <x v="1"/>
    <x v="2"/>
    <b v="0"/>
    <n v="1"/>
    <b v="0"/>
    <s v="publishing/translations"/>
    <x v="3"/>
  </r>
  <r>
    <n v="1451"/>
    <s v="Modern Literal Torah Translation (Canceled)"/>
    <s v="Modern Literal Translation of the Torah in English and Russian with sub-linear and interlinear layout."/>
    <x v="256"/>
    <n v="18.95"/>
    <x v="6"/>
    <n v="2"/>
    <x v="1"/>
    <s v="US"/>
    <s v="USD"/>
    <n v="1416355259"/>
    <d v="2014-11-19T00:00:59"/>
    <n v="1413759659"/>
    <d v="2014-10-19T23:00:59"/>
    <x v="9"/>
    <x v="3"/>
    <b v="0"/>
    <n v="2"/>
    <b v="0"/>
    <s v="publishing/translations"/>
    <x v="3"/>
  </r>
  <r>
    <n v="1452"/>
    <s v="The Judo Preservation Project (Canceled)"/>
    <s v="I am gathering rare, out-of-print Judo books for preservation, translation and sharing."/>
    <x v="32"/>
    <n v="14"/>
    <x v="1"/>
    <n v="0"/>
    <x v="1"/>
    <s v="US"/>
    <s v="USD"/>
    <n v="1406566363"/>
    <d v="2014-07-28T16:52:43"/>
    <n v="1403974363"/>
    <d v="2014-06-28T16:52:43"/>
    <x v="0"/>
    <x v="3"/>
    <b v="0"/>
    <n v="0"/>
    <b v="0"/>
    <s v="publishing/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25"/>
    <x v="9"/>
    <n v="0"/>
    <x v="1"/>
    <s v="FR"/>
    <s v="EUR"/>
    <n v="1492270947"/>
    <d v="2017-04-15T15:42:27"/>
    <n v="1488386547"/>
    <d v="2017-03-01T16:42:27"/>
    <x v="7"/>
    <x v="1"/>
    <b v="0"/>
    <n v="0"/>
    <b v="0"/>
    <s v="publishing/translation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.75"/>
    <x v="4"/>
    <n v="15"/>
    <x v="1"/>
    <s v="ES"/>
    <s v="EUR"/>
    <n v="1461535140"/>
    <d v="2016-04-24T21:59:00"/>
    <n v="1459716480"/>
    <d v="2016-04-03T20:48:00"/>
    <x v="6"/>
    <x v="2"/>
    <b v="0"/>
    <n v="1"/>
    <b v="0"/>
    <s v="publishing/translations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"/>
    <x v="6"/>
    <n v="1575"/>
    <x v="1"/>
    <s v="US"/>
    <s v="USD"/>
    <n v="1409924340"/>
    <d v="2014-09-05T13:39:00"/>
    <n v="1405181320"/>
    <d v="2014-07-12T16:08:40"/>
    <x v="3"/>
    <x v="3"/>
    <b v="0"/>
    <n v="7"/>
    <b v="0"/>
    <s v="publishing/translations"/>
    <x v="3"/>
  </r>
  <r>
    <n v="1456"/>
    <s v="Sometimes you don't need love (Canceled)"/>
    <s v="English Version of my auto-published novel"/>
    <x v="10"/>
    <n v="5"/>
    <x v="0"/>
    <n v="145"/>
    <x v="1"/>
    <s v="IT"/>
    <s v="EUR"/>
    <n v="1483459365"/>
    <d v="2017-01-03T16:02:45"/>
    <n v="1480867365"/>
    <d v="2016-12-04T16:02:45"/>
    <x v="11"/>
    <x v="2"/>
    <b v="0"/>
    <n v="3"/>
    <b v="0"/>
    <s v="publishing/translations"/>
    <x v="3"/>
  </r>
  <r>
    <n v="1457"/>
    <s v="Hey! I&quot;m not invisable, I am Just Old (Canceled)"/>
    <s v="Age is more than just a number, I hope your younger than you feel."/>
    <x v="12"/>
    <n v="6"/>
    <x v="0"/>
    <n v="0"/>
    <x v="1"/>
    <s v="US"/>
    <s v="USD"/>
    <n v="1447281044"/>
    <d v="2015-11-11T22:30:44"/>
    <n v="1444685444"/>
    <d v="2015-10-12T21:30:44"/>
    <x v="9"/>
    <x v="0"/>
    <b v="0"/>
    <n v="0"/>
    <b v="0"/>
    <s v="publishing/translations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5"/>
    <x v="0"/>
    <n v="0"/>
    <x v="1"/>
    <s v="US"/>
    <s v="USD"/>
    <n v="1407729600"/>
    <d v="2014-08-11T04:00:00"/>
    <n v="1405097760"/>
    <d v="2014-07-11T16:56:00"/>
    <x v="3"/>
    <x v="3"/>
    <b v="0"/>
    <n v="0"/>
    <b v="0"/>
    <s v="publishing/translations"/>
    <x v="3"/>
  </r>
  <r>
    <n v="1459"/>
    <s v="Like all the others (Canceled)"/>
    <s v="What if you suddenly found out, that your life wasnÂ´t the life you thought you had? What if you were like all the others!"/>
    <x v="258"/>
    <n v="37"/>
    <x v="7"/>
    <n v="0"/>
    <x v="1"/>
    <s v="DK"/>
    <s v="DKK"/>
    <n v="1449077100"/>
    <d v="2015-12-02T17:25:00"/>
    <n v="1446612896"/>
    <d v="2015-11-04T04:54:56"/>
    <x v="4"/>
    <x v="0"/>
    <b v="0"/>
    <n v="0"/>
    <b v="0"/>
    <s v="publishing/translations"/>
    <x v="3"/>
  </r>
  <r>
    <n v="1460"/>
    <s v="KJV2015 (Canceled)"/>
    <s v="KJV2015 Easier to understand for our kids and family not leaving out one verse or changing a meaning one bit."/>
    <x v="259"/>
    <n v="25000"/>
    <x v="10"/>
    <n v="0"/>
    <x v="1"/>
    <s v="US"/>
    <s v="USD"/>
    <n v="1417391100"/>
    <d v="2014-11-30T23:45:00"/>
    <n v="1412371898"/>
    <d v="2014-10-03T21:31:38"/>
    <x v="9"/>
    <x v="3"/>
    <b v="0"/>
    <n v="0"/>
    <b v="0"/>
    <s v="publishing/translations"/>
    <x v="3"/>
  </r>
  <r>
    <n v="1461"/>
    <s v="Relatively Prime Series 2"/>
    <s v="Series 2 of Relatively Prime, a podcast of stories from the Mathematical Domain"/>
    <x v="36"/>
    <n v="15"/>
    <x v="6"/>
    <n v="15186.69"/>
    <x v="0"/>
    <s v="US"/>
    <s v="USD"/>
    <n v="1413849600"/>
    <d v="2014-10-21T00:00:00"/>
    <n v="1410967754"/>
    <d v="2014-09-17T15:29:14"/>
    <x v="8"/>
    <x v="3"/>
    <b v="1"/>
    <n v="340"/>
    <b v="1"/>
    <s v="publishing/radio &amp; podcasts"/>
    <x v="3"/>
  </r>
  <r>
    <n v="1462"/>
    <s v="Unbound: Fiction on the Radio"/>
    <s v="A new radio show focused on short fiction produced by Louisville Public Media"/>
    <x v="23"/>
    <n v="4"/>
    <x v="4"/>
    <n v="4340.7"/>
    <x v="0"/>
    <s v="US"/>
    <s v="USD"/>
    <n v="1365609271"/>
    <d v="2013-04-10T15:54:31"/>
    <n v="1363017271"/>
    <d v="2013-03-11T15:54:31"/>
    <x v="7"/>
    <x v="4"/>
    <b v="1"/>
    <n v="150"/>
    <b v="1"/>
    <s v="publishing/radio &amp; podcasts"/>
    <x v="3"/>
  </r>
  <r>
    <n v="1463"/>
    <s v="The River Runs Through Us, a Six-Part Public Radio Series"/>
    <s v="The River Runs Through Us is a six-part, yearlong radio series exploring the meaning and metaphor of the Connecticut River."/>
    <x v="20"/>
    <n v="0.6"/>
    <x v="2"/>
    <n v="886"/>
    <x v="0"/>
    <s v="US"/>
    <s v="USD"/>
    <n v="1365367938"/>
    <d v="2013-04-07T20:52:18"/>
    <n v="1361483538"/>
    <d v="2013-02-21T21:52:18"/>
    <x v="2"/>
    <x v="4"/>
    <b v="1"/>
    <n v="25"/>
    <b v="1"/>
    <s v="publishing/radio &amp; podcasts"/>
    <x v="3"/>
  </r>
  <r>
    <n v="1464"/>
    <s v="Science Studio"/>
    <s v="The Best Science Media on the Web"/>
    <x v="10"/>
    <n v="5"/>
    <x v="0"/>
    <n v="8160"/>
    <x v="0"/>
    <s v="US"/>
    <s v="USD"/>
    <n v="1361029958"/>
    <d v="2013-02-16T15:52:38"/>
    <n v="1358437958"/>
    <d v="2013-01-17T15:52:38"/>
    <x v="1"/>
    <x v="4"/>
    <b v="1"/>
    <n v="234"/>
    <b v="1"/>
    <s v="publishing/radio &amp; podcasts"/>
    <x v="3"/>
  </r>
  <r>
    <n v="1465"/>
    <s v="Idle Thumbs Video Game Podcast"/>
    <s v="Idle Thumbs was a podcast that ran for two years. People liked it, and we liked doing it. We want to bring it back, better than before."/>
    <x v="11"/>
    <n v="30"/>
    <x v="5"/>
    <n v="136924.35"/>
    <x v="0"/>
    <s v="US"/>
    <s v="USD"/>
    <n v="1332385200"/>
    <d v="2012-03-22T03:00:00"/>
    <n v="1329759452"/>
    <d v="2012-02-20T17:37:32"/>
    <x v="2"/>
    <x v="5"/>
    <b v="1"/>
    <n v="2602"/>
    <b v="1"/>
    <s v="publishing/radio &amp; podcasts"/>
    <x v="3"/>
  </r>
  <r>
    <n v="1466"/>
    <s v="WAYO 104.3 FM ROCHESTER, NY"/>
    <s v="WAYO needs your financial support to operate in 2016. Help keep the creativity and ideas of the Rochester community on the radio!"/>
    <x v="194"/>
    <n v="16"/>
    <x v="6"/>
    <n v="17260.37"/>
    <x v="0"/>
    <s v="US"/>
    <s v="USD"/>
    <n v="1452574800"/>
    <d v="2016-01-12T05:00:00"/>
    <n v="1449029266"/>
    <d v="2015-12-02T04:07:46"/>
    <x v="11"/>
    <x v="0"/>
    <b v="1"/>
    <n v="248"/>
    <b v="1"/>
    <s v="publishing/radio &amp; podcasts"/>
    <x v="3"/>
  </r>
  <r>
    <n v="1467"/>
    <s v="Radio Ambulante"/>
    <s v="We are a new Spanish language podcast telling uniquely Latin American stories."/>
    <x v="79"/>
    <n v="40"/>
    <x v="3"/>
    <n v="46032"/>
    <x v="0"/>
    <s v="US"/>
    <s v="USD"/>
    <n v="1332699285"/>
    <d v="2012-03-25T18:14:45"/>
    <n v="1327518885"/>
    <d v="2012-01-25T19:14:45"/>
    <x v="1"/>
    <x v="5"/>
    <b v="1"/>
    <n v="600"/>
    <b v="1"/>
    <s v="publishing/radio &amp; podcasts"/>
    <x v="3"/>
  </r>
  <r>
    <n v="1468"/>
    <s v="A New Season of Destination DIY"/>
    <s v="Destination DIY is a radio show &amp; podcast showcasing all kinds of creativity. Please help us make a new season of shows for your ears!"/>
    <x v="196"/>
    <n v="9.5"/>
    <x v="0"/>
    <n v="9725"/>
    <x v="0"/>
    <s v="US"/>
    <s v="USD"/>
    <n v="1307838049"/>
    <d v="2011-06-12T00:20:49"/>
    <n v="1302654049"/>
    <d v="2011-04-13T00:20:49"/>
    <x v="6"/>
    <x v="6"/>
    <b v="1"/>
    <n v="293"/>
    <b v="1"/>
    <s v="publishing/radio &amp; podcasts"/>
    <x v="3"/>
  </r>
  <r>
    <n v="1469"/>
    <s v="The Local Global Mashup Show"/>
    <s v="Get the inside edge on the stories that connect Americans to the world -- in your ear every week."/>
    <x v="260"/>
    <n v="44.25"/>
    <x v="3"/>
    <n v="47978"/>
    <x v="0"/>
    <s v="US"/>
    <s v="USD"/>
    <n v="1360938109"/>
    <d v="2013-02-15T14:21:49"/>
    <n v="1358346109"/>
    <d v="2013-01-16T14:21:49"/>
    <x v="1"/>
    <x v="4"/>
    <b v="1"/>
    <n v="321"/>
    <b v="1"/>
    <s v="publishing/radio &amp; podcasts"/>
    <x v="3"/>
  </r>
  <r>
    <n v="1470"/>
    <s v="The CASAMENA Radio Hour Volume 1 CDx2"/>
    <s v="Carlos Mena presents the CASAMENA Radio Hour Vol 1, a  2-CD Mix and Compilation featuring new and unreleased Deep and Afro house."/>
    <x v="15"/>
    <n v="1.5"/>
    <x v="4"/>
    <n v="1877"/>
    <x v="0"/>
    <s v="US"/>
    <s v="USD"/>
    <n v="1356724263"/>
    <d v="2012-12-28T19:51:03"/>
    <n v="1354909863"/>
    <d v="2012-12-07T19:51:03"/>
    <x v="11"/>
    <x v="5"/>
    <b v="1"/>
    <n v="81"/>
    <b v="1"/>
    <s v="publishing/radio &amp; podcasts"/>
    <x v="3"/>
  </r>
  <r>
    <n v="1471"/>
    <s v="93.5 KNCE: True Taos Radio"/>
    <s v="Help improve the equipment, signal, and reach of 93.5 KNCE True Taos Radio, a new experiment in grassroots community media."/>
    <x v="261"/>
    <n v="32"/>
    <x v="5"/>
    <n v="33229"/>
    <x v="0"/>
    <s v="US"/>
    <s v="USD"/>
    <n v="1428620334"/>
    <d v="2015-04-09T22:58:54"/>
    <n v="1426028334"/>
    <d v="2015-03-10T22:58:54"/>
    <x v="7"/>
    <x v="0"/>
    <b v="1"/>
    <n v="343"/>
    <b v="1"/>
    <s v="publishing/radio &amp; podcasts"/>
    <x v="3"/>
  </r>
  <r>
    <n v="1472"/>
    <s v="The Longest Shortest Time: Season 2"/>
    <s v="A podcast about surprising struggles in early parenthood, created and hosted by award-winning author and radio producer Hillary Frank."/>
    <x v="31"/>
    <n v="25"/>
    <x v="9"/>
    <n v="34676"/>
    <x v="0"/>
    <s v="US"/>
    <s v="USD"/>
    <n v="1381928503"/>
    <d v="2013-10-16T13:01:43"/>
    <n v="1379336503"/>
    <d v="2013-09-16T13:01:43"/>
    <x v="8"/>
    <x v="4"/>
    <b v="1"/>
    <n v="336"/>
    <b v="1"/>
    <s v="publishing/radio &amp; podcasts"/>
    <x v="3"/>
  </r>
  <r>
    <n v="1473"/>
    <s v="ONE LOVES ONLY FORM"/>
    <s v="Public Radio Project"/>
    <x v="15"/>
    <n v="1.5"/>
    <x v="4"/>
    <n v="1807.74"/>
    <x v="0"/>
    <s v="US"/>
    <s v="USD"/>
    <n v="1330644639"/>
    <d v="2012-03-01T23:30:39"/>
    <n v="1328052639"/>
    <d v="2012-01-31T23:30:39"/>
    <x v="1"/>
    <x v="5"/>
    <b v="1"/>
    <n v="47"/>
    <b v="1"/>
    <s v="publishing/radio &amp; podcasts"/>
    <x v="3"/>
  </r>
  <r>
    <n v="1474"/>
    <s v="Bring the Seattle Geekly podcast back!"/>
    <s v="We ended the Seattle Geekly podcast back in mid 2011, We've been thinking of bringing it back but we need help monetarily."/>
    <x v="9"/>
    <n v="3"/>
    <x v="4"/>
    <n v="3368"/>
    <x v="0"/>
    <s v="US"/>
    <s v="USD"/>
    <n v="1379093292"/>
    <d v="2013-09-13T17:28:12"/>
    <n v="1376501292"/>
    <d v="2013-08-14T17:28:12"/>
    <x v="10"/>
    <x v="4"/>
    <b v="1"/>
    <n v="76"/>
    <b v="1"/>
    <s v="publishing/radio &amp; podcasts"/>
    <x v="3"/>
  </r>
  <r>
    <n v="1475"/>
    <s v="30-Hour Comedy Podcast Marathon and Tour"/>
    <s v="We're raising money to create a 30-hour comedy marathon and an upcoming tour to celebrate our 10-year podcast anniversary."/>
    <x v="36"/>
    <n v="15"/>
    <x v="6"/>
    <n v="28300.45"/>
    <x v="0"/>
    <s v="US"/>
    <s v="USD"/>
    <n v="1419051540"/>
    <d v="2014-12-20T04:59:00"/>
    <n v="1416244863"/>
    <d v="2014-11-17T17:21:03"/>
    <x v="4"/>
    <x v="3"/>
    <b v="1"/>
    <n v="441"/>
    <b v="1"/>
    <s v="publishing/radio &amp; podcasts"/>
    <x v="3"/>
  </r>
  <r>
    <n v="1476"/>
    <s v="The Comedy Button Podcast"/>
    <s v="The Comedy Button is a brand new nerd pop culture podcast with weekly video sketches."/>
    <x v="12"/>
    <n v="6"/>
    <x v="0"/>
    <n v="39693.279999999999"/>
    <x v="0"/>
    <s v="US"/>
    <s v="USD"/>
    <n v="1315616422"/>
    <d v="2011-09-10T01:00:22"/>
    <n v="1313024422"/>
    <d v="2011-08-11T01:00:22"/>
    <x v="10"/>
    <x v="6"/>
    <b v="1"/>
    <n v="916"/>
    <b v="1"/>
    <s v="publishing/radio &amp; podcasts"/>
    <x v="3"/>
  </r>
  <r>
    <n v="1477"/>
    <s v="Keep Live Music on WMSE"/>
    <s v="WMSE, a community-funded radio station in Milwaukee, WI needs to replace its in-house digital studio to keep live music on the air."/>
    <x v="11"/>
    <n v="30"/>
    <x v="5"/>
    <n v="33393"/>
    <x v="0"/>
    <s v="US"/>
    <s v="USD"/>
    <n v="1324609200"/>
    <d v="2011-12-23T03:00:00"/>
    <n v="1319467604"/>
    <d v="2011-10-24T14:46:44"/>
    <x v="9"/>
    <x v="6"/>
    <b v="1"/>
    <n v="369"/>
    <b v="1"/>
    <s v="publishing/radio &amp; podcasts"/>
    <x v="3"/>
  </r>
  <r>
    <n v="1478"/>
    <s v="Planet Money T-shirt"/>
    <s v="We are a team of multimedia reporters covering the global economy. We are going to make a t-shirt and tell the story of its creation."/>
    <x v="63"/>
    <n v="50"/>
    <x v="10"/>
    <n v="590807.11"/>
    <x v="0"/>
    <s v="US"/>
    <s v="USD"/>
    <n v="1368564913"/>
    <d v="2013-05-14T20:55:13"/>
    <n v="1367355313"/>
    <d v="2013-04-30T20:55:13"/>
    <x v="6"/>
    <x v="4"/>
    <b v="1"/>
    <n v="20242"/>
    <b v="1"/>
    <s v="publishing/radio &amp; podcasts"/>
    <x v="3"/>
  </r>
  <r>
    <n v="1479"/>
    <s v="Let's Talk Calmly About Security and Privacy"/>
    <s v="A former intelligence analyst/government transparency advocate talks to his colleagues about the past year's NSA revelations."/>
    <x v="183"/>
    <n v="1.6"/>
    <x v="4"/>
    <n v="2198"/>
    <x v="0"/>
    <s v="US"/>
    <s v="USD"/>
    <n v="1399694340"/>
    <d v="2014-05-10T03:59:00"/>
    <n v="1398448389"/>
    <d v="2014-04-25T17:53:09"/>
    <x v="6"/>
    <x v="3"/>
    <b v="1"/>
    <n v="71"/>
    <b v="1"/>
    <s v="publishing/radio &amp; podcasts"/>
    <x v="3"/>
  </r>
  <r>
    <n v="1480"/>
    <s v="The Stage at KDHX"/>
    <s v="The Stage at KDHX will be a beacon for artistic independence in the heart of the country, showcasing new artists and old favorites."/>
    <x v="63"/>
    <n v="50"/>
    <x v="10"/>
    <n v="58520.2"/>
    <x v="0"/>
    <s v="US"/>
    <s v="USD"/>
    <n v="1374858000"/>
    <d v="2013-07-26T17:00:00"/>
    <n v="1373408699"/>
    <d v="2013-07-09T22:24:59"/>
    <x v="3"/>
    <x v="4"/>
    <b v="1"/>
    <n v="635"/>
    <b v="1"/>
    <s v="publishing/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5"/>
    <x v="0"/>
    <n v="105"/>
    <x v="2"/>
    <s v="CA"/>
    <s v="CAD"/>
    <n v="1383430145"/>
    <d v="2013-11-02T22:09:05"/>
    <n v="1380838145"/>
    <d v="2013-10-03T22:09:05"/>
    <x v="9"/>
    <x v="4"/>
    <b v="0"/>
    <n v="6"/>
    <b v="0"/>
    <s v="publishing/fiction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0"/>
    <n v="5"/>
    <x v="2"/>
    <s v="US"/>
    <s v="USD"/>
    <n v="1347004260"/>
    <d v="2012-09-07T07:51:00"/>
    <n v="1345062936"/>
    <d v="2012-08-15T20:35:36"/>
    <x v="10"/>
    <x v="5"/>
    <b v="0"/>
    <n v="1"/>
    <b v="0"/>
    <s v="publishing/fiction"/>
    <x v="3"/>
  </r>
  <r>
    <n v="1483"/>
    <s v="The Book Club Rebellion"/>
    <s v="When three social outcasts discover that Fictional characters are invading their world, they must form a team to stop this evil force."/>
    <x v="39"/>
    <n v="7"/>
    <x v="0"/>
    <n v="50"/>
    <x v="2"/>
    <s v="US"/>
    <s v="USD"/>
    <n v="1469162275"/>
    <d v="2016-07-22T04:37:55"/>
    <n v="1467002275"/>
    <d v="2016-06-27T04:37:55"/>
    <x v="0"/>
    <x v="2"/>
    <b v="0"/>
    <n v="2"/>
    <b v="0"/>
    <s v="publishing/fiction"/>
    <x v="3"/>
  </r>
  <r>
    <n v="1484"/>
    <s v="a book called filtered down thru the stars"/>
    <s v="The mussings of an old wizard"/>
    <x v="13"/>
    <n v="2"/>
    <x v="4"/>
    <n v="0"/>
    <x v="2"/>
    <s v="US"/>
    <s v="USD"/>
    <n v="1342882260"/>
    <d v="2012-07-21T14:51:00"/>
    <n v="1337834963"/>
    <d v="2012-05-24T04:49:23"/>
    <x v="5"/>
    <x v="5"/>
    <b v="0"/>
    <n v="0"/>
    <b v="0"/>
    <s v="publishing/fiction"/>
    <x v="3"/>
  </r>
  <r>
    <n v="1485"/>
    <s v="Covenant Kept - A Christian novel"/>
    <s v="Covenant Kept is a unique story that follows an ordinary woman through an extraordinary spiritual journey. Please help fund me."/>
    <x v="233"/>
    <n v="6.7"/>
    <x v="0"/>
    <n v="150"/>
    <x v="2"/>
    <s v="US"/>
    <s v="USD"/>
    <n v="1434827173"/>
    <d v="2015-06-20T19:06:13"/>
    <n v="1430939173"/>
    <d v="2015-05-06T19:06:13"/>
    <x v="5"/>
    <x v="0"/>
    <b v="0"/>
    <n v="3"/>
    <b v="0"/>
    <s v="publishing/fiction"/>
    <x v="3"/>
  </r>
  <r>
    <n v="1486"/>
    <s v="I Died. Yesterday by Pamela Norton Docken"/>
    <s v="Follow the intimate and intense journey of a young woman's last moments of her unexpected death and journey to the continuance of life."/>
    <x v="22"/>
    <n v="20"/>
    <x v="8"/>
    <n v="48"/>
    <x v="2"/>
    <s v="US"/>
    <s v="USD"/>
    <n v="1425009761"/>
    <d v="2015-02-27T04:02:41"/>
    <n v="1422417761"/>
    <d v="2015-01-28T04:02:41"/>
    <x v="1"/>
    <x v="0"/>
    <b v="0"/>
    <n v="3"/>
    <b v="0"/>
    <s v="publishing/fiction"/>
    <x v="3"/>
  </r>
  <r>
    <n v="1487"/>
    <s v="You Killed Me First"/>
    <s v="A lover becomes an enemy when a line has been crossed. Torn between memories and reality, his mask of sanity is slipping."/>
    <x v="3"/>
    <n v="10"/>
    <x v="1"/>
    <n v="0"/>
    <x v="2"/>
    <s v="US"/>
    <s v="USD"/>
    <n v="1470175271"/>
    <d v="2016-08-02T22:01:11"/>
    <n v="1467583271"/>
    <d v="2016-07-03T22:01:11"/>
    <x v="3"/>
    <x v="2"/>
    <b v="0"/>
    <n v="0"/>
    <b v="0"/>
    <s v="publishing/fiction"/>
    <x v="3"/>
  </r>
  <r>
    <n v="1488"/>
    <s v="Nanolution"/>
    <s v="A blockbuster sci-fi adventure. What would you do if one day your life changed to beyond the imaginable?"/>
    <x v="36"/>
    <n v="15"/>
    <x v="6"/>
    <n v="360"/>
    <x v="2"/>
    <s v="AU"/>
    <s v="AUD"/>
    <n v="1388928660"/>
    <d v="2014-01-05T13:31:00"/>
    <n v="1386336660"/>
    <d v="2013-12-06T13:31:00"/>
    <x v="11"/>
    <x v="4"/>
    <b v="0"/>
    <n v="6"/>
    <b v="0"/>
    <s v="publishing/fiction"/>
    <x v="3"/>
  </r>
  <r>
    <n v="1489"/>
    <s v="QUIET ENJOYMENT, a novel of two gay friends, life and AIDS"/>
    <s v="My project is a novel, QUIET ENJOYMENT. It is a funny and serious story of one friend helping another deal with AIDS."/>
    <x v="10"/>
    <n v="5"/>
    <x v="0"/>
    <n v="0"/>
    <x v="2"/>
    <s v="US"/>
    <s v="USD"/>
    <n v="1352994052"/>
    <d v="2012-11-15T15:40:52"/>
    <n v="1350398452"/>
    <d v="2012-10-16T14:40:52"/>
    <x v="9"/>
    <x v="5"/>
    <b v="0"/>
    <n v="0"/>
    <b v="0"/>
    <s v="publishing/fiction"/>
    <x v="3"/>
  </r>
  <r>
    <n v="1490"/>
    <s v="Publishing Book ll of The Merlin Chronicles Trilogy"/>
    <s v="Book ll of The Merlin Chronicles is ready to publish- just need that great cover art like Book l has: Kickstarter Book Cover Project"/>
    <x v="193"/>
    <n v="2.9"/>
    <x v="4"/>
    <n v="895"/>
    <x v="2"/>
    <s v="US"/>
    <s v="USD"/>
    <n v="1380720474"/>
    <d v="2013-10-02T13:27:54"/>
    <n v="1378214874"/>
    <d v="2013-09-03T13:27:54"/>
    <x v="8"/>
    <x v="4"/>
    <b v="0"/>
    <n v="19"/>
    <b v="0"/>
    <s v="publishing/fiction"/>
    <x v="3"/>
  </r>
  <r>
    <n v="1491"/>
    <s v="Tales of guns, gold and a beagle in the Old West"/>
    <s v="What do you get when you take outlaws, guns, gold and and old beagle in the old west? Adventure!"/>
    <x v="38"/>
    <n v="1.2"/>
    <x v="4"/>
    <n v="100"/>
    <x v="2"/>
    <s v="US"/>
    <s v="USD"/>
    <n v="1424014680"/>
    <d v="2015-02-15T15:38:00"/>
    <n v="1418922443"/>
    <d v="2014-12-18T17:07:23"/>
    <x v="11"/>
    <x v="3"/>
    <b v="0"/>
    <n v="1"/>
    <b v="0"/>
    <s v="publishing/fiction"/>
    <x v="3"/>
  </r>
  <r>
    <n v="1492"/>
    <s v="The Grym Brothers Series"/>
    <s v="The Grym Brothers is a series about two brothers who are grim reapers, hunting down souls that canâ€™t or wonâ€™t move on the afterlife."/>
    <x v="23"/>
    <n v="4"/>
    <x v="4"/>
    <n v="30"/>
    <x v="2"/>
    <s v="US"/>
    <s v="USD"/>
    <n v="1308431646"/>
    <d v="2011-06-18T21:14:06"/>
    <n v="1305839646"/>
    <d v="2011-05-19T21:14:06"/>
    <x v="5"/>
    <x v="6"/>
    <b v="0"/>
    <n v="2"/>
    <b v="0"/>
    <s v="publishing/fiction"/>
    <x v="3"/>
  </r>
  <r>
    <n v="1493"/>
    <s v="The Great Grand Zeppelin Chase"/>
    <s v="Help illustrate the sequel to the bestselling _x000a_The Transylvania Flying Squad of Detectives"/>
    <x v="262"/>
    <n v="2.4"/>
    <x v="4"/>
    <n v="0"/>
    <x v="2"/>
    <s v="US"/>
    <s v="USD"/>
    <n v="1371415675"/>
    <d v="2013-06-16T20:47:55"/>
    <n v="1368823675"/>
    <d v="2013-05-17T20:47:55"/>
    <x v="5"/>
    <x v="4"/>
    <b v="0"/>
    <n v="0"/>
    <b v="0"/>
    <s v="publishing/fiction"/>
    <x v="3"/>
  </r>
  <r>
    <n v="1494"/>
    <s v="Six Days in September: A Civil War Novel"/>
    <s v="Help this story of the 1862 Confederate invasion of Maryland be published! It is to Sharpsburg as The Killer Angels is to Gettysburg."/>
    <x v="10"/>
    <n v="5"/>
    <x v="0"/>
    <n v="445"/>
    <x v="2"/>
    <s v="US"/>
    <s v="USD"/>
    <n v="1428075480"/>
    <d v="2015-04-03T15:38:00"/>
    <n v="1425489613"/>
    <d v="2015-03-04T17:20:13"/>
    <x v="7"/>
    <x v="0"/>
    <b v="0"/>
    <n v="11"/>
    <b v="0"/>
    <s v="publishing/fiction"/>
    <x v="3"/>
  </r>
  <r>
    <n v="1495"/>
    <s v="A Magical Bildungsroman with a Female Heroine"/>
    <s v="The Adventures of Penelope Hawthorne. Part One: The Spellbook of Dracone."/>
    <x v="13"/>
    <n v="2"/>
    <x v="4"/>
    <n v="0"/>
    <x v="2"/>
    <s v="US"/>
    <s v="USD"/>
    <n v="1314471431"/>
    <d v="2011-08-27T18:57:11"/>
    <n v="1311879431"/>
    <d v="2011-07-28T18:57:11"/>
    <x v="3"/>
    <x v="6"/>
    <b v="0"/>
    <n v="0"/>
    <b v="0"/>
    <s v="publishing/fiction"/>
    <x v="3"/>
  </r>
  <r>
    <n v="1496"/>
    <s v="Tainted Steel (Series 1 - 4)"/>
    <s v="Capturing the awe-inspiring magic of the likes of LoTR, Tainted Steel tells the story of one mans' struggle against Destiny."/>
    <x v="15"/>
    <n v="1.5"/>
    <x v="4"/>
    <n v="0"/>
    <x v="2"/>
    <s v="US"/>
    <s v="USD"/>
    <n v="1410866659"/>
    <d v="2014-09-16T11:24:19"/>
    <n v="1405682659"/>
    <d v="2014-07-18T11:24:19"/>
    <x v="3"/>
    <x v="3"/>
    <b v="0"/>
    <n v="0"/>
    <b v="0"/>
    <s v="publishing/fiction"/>
    <x v="3"/>
  </r>
  <r>
    <n v="1497"/>
    <s v="Daddy"/>
    <s v="After 25 years apart, a father and son's reunion is less magical and more explosive as the revelations come out and the gloves come off"/>
    <x v="36"/>
    <n v="15"/>
    <x v="6"/>
    <n v="1"/>
    <x v="2"/>
    <s v="US"/>
    <s v="USD"/>
    <n v="1375299780"/>
    <d v="2013-07-31T19:43:00"/>
    <n v="1371655522"/>
    <d v="2013-06-19T15:25:22"/>
    <x v="0"/>
    <x v="4"/>
    <b v="0"/>
    <n v="1"/>
    <b v="0"/>
    <s v="publishing/fiction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3"/>
    <x v="4"/>
    <n v="57"/>
    <x v="2"/>
    <s v="US"/>
    <s v="USD"/>
    <n v="1409787378"/>
    <d v="2014-09-03T23:36:18"/>
    <n v="1405899378"/>
    <d v="2014-07-20T23:36:18"/>
    <x v="3"/>
    <x v="3"/>
    <b v="0"/>
    <n v="3"/>
    <b v="0"/>
    <s v="publishing/fiction"/>
    <x v="3"/>
  </r>
  <r>
    <n v="1499"/>
    <s v="The Second Renaissance"/>
    <s v="Coming soon, a new science fiction novel about human evolution and sorcery. In the near future, you are either forced to adapt or die"/>
    <x v="13"/>
    <n v="2"/>
    <x v="4"/>
    <n v="5"/>
    <x v="2"/>
    <s v="US"/>
    <s v="USD"/>
    <n v="1470355833"/>
    <d v="2016-08-05T00:10:33"/>
    <n v="1465171833"/>
    <d v="2016-06-06T00:10:33"/>
    <x v="0"/>
    <x v="2"/>
    <b v="0"/>
    <n v="1"/>
    <b v="0"/>
    <s v="publishing/fiction"/>
    <x v="3"/>
  </r>
  <r>
    <n v="1500"/>
    <s v="Tarnish: A Fantasy Novel by J. D. Brink"/>
    <s v="A young hero, sword play, epic tales, swamp monsters, a gang of thieves, and romance and betrayal. Forging your own destiny ain't easy."/>
    <x v="70"/>
    <n v="2.8"/>
    <x v="4"/>
    <n v="701"/>
    <x v="2"/>
    <s v="US"/>
    <s v="USD"/>
    <n v="1367444557"/>
    <d v="2013-05-01T21:42:37"/>
    <n v="1364852557"/>
    <d v="2013-04-01T21:42:37"/>
    <x v="6"/>
    <x v="4"/>
    <b v="0"/>
    <n v="15"/>
    <b v="0"/>
    <s v="publishing/fiction"/>
    <x v="3"/>
  </r>
  <r>
    <n v="1501"/>
    <s v="This is Nowhere"/>
    <s v="A hardcover book of surf, outdoor and nature photos from the British Columbia coast."/>
    <x v="263"/>
    <n v="52"/>
    <x v="10"/>
    <n v="86492"/>
    <x v="0"/>
    <s v="CA"/>
    <s v="CAD"/>
    <n v="1436364023"/>
    <d v="2015-07-08T14:00:23"/>
    <n v="1433772023"/>
    <d v="2015-06-08T14:00:23"/>
    <x v="0"/>
    <x v="0"/>
    <b v="1"/>
    <n v="885"/>
    <b v="1"/>
    <s v="photography/photobooks"/>
    <x v="8"/>
  </r>
  <r>
    <n v="1502"/>
    <s v="Cosmic Surgery"/>
    <s v="Cosmic Surgery is a photo book, set in the not too distant future where the world of cosmetic surgery is about to be transformed"/>
    <x v="29"/>
    <n v="22"/>
    <x v="8"/>
    <n v="22318"/>
    <x v="0"/>
    <s v="GB"/>
    <s v="GBP"/>
    <n v="1458943200"/>
    <d v="2016-03-25T22:00:00"/>
    <n v="1456491680"/>
    <d v="2016-02-26T13:01:20"/>
    <x v="2"/>
    <x v="2"/>
    <b v="1"/>
    <n v="329"/>
    <b v="1"/>
    <s v="photography/photobooks"/>
    <x v="8"/>
  </r>
  <r>
    <n v="1503"/>
    <s v="&quot;Iconic Sea Birds&quot; a photobook project"/>
    <s v="A self-published photobook starring the Puffin and the Gannet and the islands they live on; Skokholm Island (Wales) and Helgoland."/>
    <x v="192"/>
    <n v="3.75"/>
    <x v="4"/>
    <n v="4045.93"/>
    <x v="0"/>
    <s v="BE"/>
    <s v="EUR"/>
    <n v="1477210801"/>
    <d v="2016-10-23T08:20:01"/>
    <n v="1472026801"/>
    <d v="2016-08-24T08:20:01"/>
    <x v="10"/>
    <x v="2"/>
    <b v="1"/>
    <n v="71"/>
    <b v="1"/>
    <s v="photography/photobooks"/>
    <x v="8"/>
  </r>
  <r>
    <n v="1504"/>
    <s v="RYU X RIO"/>
    <s v="A football photography book like no other about the 2014 World Cup in Brazil, by Ryu Voelkel."/>
    <x v="115"/>
    <n v="6.5"/>
    <x v="0"/>
    <n v="18066"/>
    <x v="0"/>
    <s v="GB"/>
    <s v="GBP"/>
    <n v="1402389180"/>
    <d v="2014-06-10T08:33:00"/>
    <n v="1399996024"/>
    <d v="2014-05-13T15:47:04"/>
    <x v="5"/>
    <x v="3"/>
    <b v="1"/>
    <n v="269"/>
    <b v="1"/>
    <s v="photography/photobooks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"/>
    <x v="6"/>
    <n v="16573"/>
    <x v="0"/>
    <s v="DE"/>
    <s v="EUR"/>
    <n v="1458676860"/>
    <d v="2016-03-22T20:01:00"/>
    <n v="1455446303"/>
    <d v="2016-02-14T10:38:23"/>
    <x v="2"/>
    <x v="2"/>
    <b v="1"/>
    <n v="345"/>
    <b v="1"/>
    <s v="photography/photobooks"/>
    <x v="8"/>
  </r>
  <r>
    <n v="1506"/>
    <s v="Holden Lane High School photobook"/>
    <s v="A photographic book consisting of 36 colour photographs that explore Holden Lane High School in its final state."/>
    <x v="15"/>
    <n v="1.5"/>
    <x v="4"/>
    <n v="1671"/>
    <x v="0"/>
    <s v="GB"/>
    <s v="GBP"/>
    <n v="1406227904"/>
    <d v="2014-07-24T18:51:44"/>
    <n v="1403635904"/>
    <d v="2014-06-24T18:51:44"/>
    <x v="0"/>
    <x v="3"/>
    <b v="1"/>
    <n v="43"/>
    <b v="1"/>
    <s v="photography/photobooks"/>
    <x v="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1.2"/>
    <x v="4"/>
    <n v="2580"/>
    <x v="0"/>
    <s v="US"/>
    <s v="USD"/>
    <n v="1273911000"/>
    <d v="2010-05-15T08:10:00"/>
    <n v="1268822909"/>
    <d v="2010-03-17T10:48:29"/>
    <x v="7"/>
    <x v="7"/>
    <b v="1"/>
    <n v="33"/>
    <b v="1"/>
    <s v="photography/photobooks"/>
    <x v="8"/>
  </r>
  <r>
    <n v="1508"/>
    <s v="Destino by Michelle Frankfurter: A Photo Book About Destiny"/>
    <s v="Destino tells the story of Central American migrants on the arduous trek across Mexico in pursuit of the American Dream."/>
    <x v="17"/>
    <n v="18.5"/>
    <x v="6"/>
    <n v="20491"/>
    <x v="0"/>
    <s v="US"/>
    <s v="USD"/>
    <n v="1403880281"/>
    <d v="2014-06-27T14:44:41"/>
    <n v="1401201881"/>
    <d v="2014-05-27T14:44:41"/>
    <x v="5"/>
    <x v="3"/>
    <b v="1"/>
    <n v="211"/>
    <b v="1"/>
    <s v="photography/photobooks"/>
    <x v="8"/>
  </r>
  <r>
    <n v="1509"/>
    <s v="Claudius Schulze: STATE OF NATURE"/>
    <s v="A photobook about climate change, natural catastrophes, and to what extent disaster management became part of our landscape."/>
    <x v="178"/>
    <n v="17.5"/>
    <x v="6"/>
    <n v="21637.22"/>
    <x v="0"/>
    <s v="DE"/>
    <s v="EUR"/>
    <n v="1487113140"/>
    <d v="2017-02-14T22:59:00"/>
    <n v="1484570885"/>
    <d v="2017-01-16T12:48:05"/>
    <x v="1"/>
    <x v="1"/>
    <b v="1"/>
    <n v="196"/>
    <b v="1"/>
    <s v="photography/photobooks"/>
    <x v="8"/>
  </r>
  <r>
    <n v="1510"/>
    <s v="OUT OF ORDER - NEW REVISED EDITION"/>
    <s v="A unique insider 10-year photo-diary of rave culture-people-places. 1st edition sold out; new edition available in the USA &amp; Europe."/>
    <x v="194"/>
    <n v="16"/>
    <x v="6"/>
    <n v="16165.6"/>
    <x v="0"/>
    <s v="GB"/>
    <s v="GBP"/>
    <n v="1405761278"/>
    <d v="2014-07-19T09:14:38"/>
    <n v="1403169278"/>
    <d v="2014-06-19T09:14:38"/>
    <x v="0"/>
    <x v="3"/>
    <b v="1"/>
    <n v="405"/>
    <b v="1"/>
    <s v="photography/photobooks"/>
    <x v="8"/>
  </r>
  <r>
    <n v="1511"/>
    <s v="Hidden Mother"/>
    <s v="A book that presents an account of my daughterâ€™s adoption through an examination of 19th-century &quot;hidden mother&quot; photographs"/>
    <x v="32"/>
    <n v="14"/>
    <x v="1"/>
    <n v="15651"/>
    <x v="0"/>
    <s v="US"/>
    <s v="USD"/>
    <n v="1447858804"/>
    <d v="2015-11-18T15:00:04"/>
    <n v="1445263204"/>
    <d v="2015-10-19T14:00:04"/>
    <x v="9"/>
    <x v="0"/>
    <b v="1"/>
    <n v="206"/>
    <b v="1"/>
    <s v="photography/photobooks"/>
    <x v="8"/>
  </r>
  <r>
    <n v="1512"/>
    <s v="UnPresidented: Trump's Inaugural &amp; the People's Response"/>
    <s v="DC's top street photographers document the inauguration of Donald J. Trump -- 3 days that will rock a nation and change the world."/>
    <x v="8"/>
    <n v="3.5"/>
    <x v="4"/>
    <n v="19557"/>
    <x v="0"/>
    <s v="US"/>
    <s v="USD"/>
    <n v="1486311939"/>
    <d v="2017-02-05T16:25:39"/>
    <n v="1483719939"/>
    <d v="2017-01-06T16:25:39"/>
    <x v="1"/>
    <x v="1"/>
    <b v="1"/>
    <n v="335"/>
    <b v="1"/>
    <s v="photography/photobooks"/>
    <x v="8"/>
  </r>
  <r>
    <n v="1513"/>
    <s v="Russian Interiors"/>
    <s v="An intimate portrait of Russian women in their private spaces by late photographer Andy Rocchelli published by Cesura."/>
    <x v="6"/>
    <n v="8"/>
    <x v="0"/>
    <n v="12001.5"/>
    <x v="0"/>
    <s v="GB"/>
    <s v="GBP"/>
    <n v="1405523866"/>
    <d v="2014-07-16T15:17:46"/>
    <n v="1402931866"/>
    <d v="2014-06-16T15:17:46"/>
    <x v="0"/>
    <x v="3"/>
    <b v="1"/>
    <n v="215"/>
    <b v="1"/>
    <s v="photography/photobooks"/>
    <x v="8"/>
  </r>
  <r>
    <n v="1514"/>
    <s v="Racing Age"/>
    <s v="Racing Age is a documentary photography book about masters track &amp; field athletes of retirement age and older."/>
    <x v="31"/>
    <n v="25"/>
    <x v="9"/>
    <n v="26619"/>
    <x v="0"/>
    <s v="US"/>
    <s v="USD"/>
    <n v="1443363640"/>
    <d v="2015-09-27T14:20:40"/>
    <n v="1439907640"/>
    <d v="2015-08-18T14:20:40"/>
    <x v="10"/>
    <x v="0"/>
    <b v="1"/>
    <n v="176"/>
    <b v="1"/>
    <s v="photography/photobooks"/>
    <x v="8"/>
  </r>
  <r>
    <n v="1515"/>
    <s v="Eyes as Big as Plates"/>
    <s v="Eyes as Big as Plates - The book! Featuring over 50 portraits, field notes and behind the scenes stories from seniors around the world."/>
    <x v="82"/>
    <n v="300"/>
    <x v="10"/>
    <n v="471567"/>
    <x v="0"/>
    <s v="NO"/>
    <s v="NOK"/>
    <n v="1458104697"/>
    <d v="2016-03-16T05:04:57"/>
    <n v="1455516297"/>
    <d v="2016-02-15T06:04:57"/>
    <x v="2"/>
    <x v="2"/>
    <b v="1"/>
    <n v="555"/>
    <b v="1"/>
    <s v="photography/photobooks"/>
    <x v="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7"/>
    <x v="6"/>
    <n v="18472"/>
    <x v="0"/>
    <s v="US"/>
    <s v="USD"/>
    <n v="1475762400"/>
    <d v="2016-10-06T14:00:00"/>
    <n v="1473160292"/>
    <d v="2016-09-06T11:11:32"/>
    <x v="8"/>
    <x v="2"/>
    <b v="1"/>
    <n v="116"/>
    <b v="1"/>
    <s v="photography/photobooks"/>
    <x v="8"/>
  </r>
  <r>
    <n v="1517"/>
    <s v="THE WATCHERS:  a book of the Wait Watchers photographs"/>
    <s v="THE WATCHERS is the first book of photos by Haley Morris-Cafiero.  It will contain the images from Wait Watchers and new photos."/>
    <x v="36"/>
    <n v="15"/>
    <x v="6"/>
    <n v="24297"/>
    <x v="0"/>
    <s v="US"/>
    <s v="USD"/>
    <n v="1417845600"/>
    <d v="2014-12-06T06:00:00"/>
    <n v="1415194553"/>
    <d v="2014-11-05T13:35:53"/>
    <x v="4"/>
    <x v="3"/>
    <b v="1"/>
    <n v="615"/>
    <b v="1"/>
    <s v="photography/photobooks"/>
    <x v="8"/>
  </r>
  <r>
    <n v="1518"/>
    <s v="Amelia and the Animals: Photographs by Robin Schwartz"/>
    <s v="A photobook of Robin Schwartz's ongoing series with her daughter Amelia."/>
    <x v="36"/>
    <n v="15"/>
    <x v="6"/>
    <n v="30805"/>
    <x v="0"/>
    <s v="US"/>
    <s v="USD"/>
    <n v="1401565252"/>
    <d v="2014-05-31T19:40:52"/>
    <n v="1398973252"/>
    <d v="2014-05-01T19:40:52"/>
    <x v="5"/>
    <x v="3"/>
    <b v="1"/>
    <n v="236"/>
    <b v="1"/>
    <s v="photography/photobooks"/>
    <x v="8"/>
  </r>
  <r>
    <n v="1519"/>
    <s v="Jesus Days, 1978-1983"/>
    <s v="A documentary photobook that captures the late 70s in evangelical America seen thru the eyes of a closeted and religious young man."/>
    <x v="7"/>
    <n v="9"/>
    <x v="0"/>
    <n v="9302.75"/>
    <x v="0"/>
    <s v="US"/>
    <s v="USD"/>
    <n v="1403301540"/>
    <d v="2014-06-20T21:59:00"/>
    <n v="1400867283"/>
    <d v="2014-05-23T17:48:03"/>
    <x v="5"/>
    <x v="3"/>
    <b v="1"/>
    <n v="145"/>
    <b v="1"/>
    <s v="photography/photobooks"/>
    <x v="8"/>
  </r>
  <r>
    <n v="1520"/>
    <s v="TULIPS"/>
    <s v="A self-published photography book by Andrew Miksys from his new series about Belarus"/>
    <x v="102"/>
    <n v="18"/>
    <x v="6"/>
    <n v="18625"/>
    <x v="0"/>
    <s v="US"/>
    <s v="USD"/>
    <n v="1418961600"/>
    <d v="2014-12-19T04:00:00"/>
    <n v="1415824513"/>
    <d v="2014-11-12T20:35:13"/>
    <x v="4"/>
    <x v="3"/>
    <b v="1"/>
    <n v="167"/>
    <b v="1"/>
    <s v="photography/photobooks"/>
    <x v="8"/>
  </r>
  <r>
    <n v="1521"/>
    <s v="STREET, New York City, The 70's, 80's, 90's"/>
    <s v="STREET, a hard-bound book 9 1/2&quot;x 11&quot; 106 black and white photographs shot in New York City from 1975 through 1998."/>
    <x v="264"/>
    <n v="37.5"/>
    <x v="7"/>
    <n v="40055"/>
    <x v="0"/>
    <s v="US"/>
    <s v="USD"/>
    <n v="1465272091"/>
    <d v="2016-06-07T04:01:31"/>
    <n v="1462248091"/>
    <d v="2016-05-03T04:01:31"/>
    <x v="5"/>
    <x v="2"/>
    <b v="1"/>
    <n v="235"/>
    <b v="1"/>
    <s v="photography/photobooks"/>
    <x v="8"/>
  </r>
  <r>
    <n v="1522"/>
    <s v="INSIDE TRACKS: Alone Across the Outback"/>
    <s v="A stunning Smartphone enabled coffee table book based on Robyn Davidsonâ€™s legendary 1,700 mile camel trek across the Australian Outback"/>
    <x v="265"/>
    <n v="43.5"/>
    <x v="3"/>
    <n v="60450.1"/>
    <x v="0"/>
    <s v="US"/>
    <s v="USD"/>
    <n v="1413575739"/>
    <d v="2014-10-17T19:55:39"/>
    <n v="1410983739"/>
    <d v="2014-09-17T19:55:39"/>
    <x v="8"/>
    <x v="3"/>
    <b v="1"/>
    <n v="452"/>
    <b v="1"/>
    <s v="photography/photobooks"/>
    <x v="8"/>
  </r>
  <r>
    <n v="1523"/>
    <s v="Contact by Jake Shivery"/>
    <s v="Monograph featuring PDX photographer Jake Shivery's 8x10 contact portraits; 1/2 plates and 1/2 extensive essay.  Approx. 9x12, 108 pgs."/>
    <x v="17"/>
    <n v="18.5"/>
    <x v="6"/>
    <n v="23096"/>
    <x v="0"/>
    <s v="US"/>
    <s v="USD"/>
    <n v="1419292800"/>
    <d v="2014-12-23T00:00:00"/>
    <n v="1416592916"/>
    <d v="2014-11-21T18:01:56"/>
    <x v="4"/>
    <x v="3"/>
    <b v="1"/>
    <n v="241"/>
    <b v="1"/>
    <s v="photography/photobooks"/>
    <x v="8"/>
  </r>
  <r>
    <n v="1524"/>
    <s v="Heath - Limited Edition Split Zine - Make 100"/>
    <s v="Limited edition split zine by photographers AdeY and Kersti K. 100 signed and hand numbered copies!"/>
    <x v="9"/>
    <n v="3"/>
    <x v="4"/>
    <n v="6210"/>
    <x v="0"/>
    <s v="SE"/>
    <s v="SEK"/>
    <n v="1487592090"/>
    <d v="2017-02-20T12:01:30"/>
    <n v="1485000090"/>
    <d v="2017-01-21T12:01:30"/>
    <x v="1"/>
    <x v="1"/>
    <b v="1"/>
    <n v="28"/>
    <b v="1"/>
    <s v="photography/photobooks"/>
    <x v="8"/>
  </r>
  <r>
    <n v="1525"/>
    <s v="Silver Hour: a photo book by Alex Westfall"/>
    <s v="With content created in Iceland, Silver Hour is a book of photographs, journal entries, and drawings about light and the landscape."/>
    <x v="27"/>
    <n v="2.6"/>
    <x v="4"/>
    <n v="4524.1499999999996"/>
    <x v="0"/>
    <s v="US"/>
    <s v="USD"/>
    <n v="1471539138"/>
    <d v="2016-08-18T16:52:18"/>
    <n v="1468947138"/>
    <d v="2016-07-19T16:52:18"/>
    <x v="3"/>
    <x v="2"/>
    <b v="1"/>
    <n v="140"/>
    <b v="1"/>
    <s v="photography/photobooks"/>
    <x v="8"/>
  </r>
  <r>
    <n v="1526"/>
    <s v="BODYSCAPES II: Theater of Life"/>
    <s v="Landscapes &amp; human bodies; striking images from Jean-Paul Bourdier. What you see is real; no digital altering; all analog photography."/>
    <x v="165"/>
    <n v="23"/>
    <x v="8"/>
    <n v="27675"/>
    <x v="0"/>
    <s v="US"/>
    <s v="USD"/>
    <n v="1453185447"/>
    <d v="2016-01-19T06:37:27"/>
    <n v="1448951847"/>
    <d v="2015-12-01T06:37:27"/>
    <x v="11"/>
    <x v="0"/>
    <b v="1"/>
    <n v="280"/>
    <b v="1"/>
    <s v="photography/photobooks"/>
    <x v="8"/>
  </r>
  <r>
    <n v="1527"/>
    <s v="Island - Japan, from the view point of many"/>
    <s v="Eight creatives visited Japan. This is a unique photo-book of their separate but collected experiences."/>
    <x v="8"/>
    <n v="3.5"/>
    <x v="4"/>
    <n v="3865.55"/>
    <x v="0"/>
    <s v="US"/>
    <s v="USD"/>
    <n v="1489497886"/>
    <d v="2017-03-14T13:24:46"/>
    <n v="1487082286"/>
    <d v="2017-02-14T14:24:46"/>
    <x v="2"/>
    <x v="1"/>
    <b v="1"/>
    <n v="70"/>
    <b v="1"/>
    <s v="photography/photobooks"/>
    <x v="8"/>
  </r>
  <r>
    <n v="1528"/>
    <s v="Don't Go Outside: Tokyo Street Photos"/>
    <s v="A book of street photos from around Shibuya that I've made between 2011-2016."/>
    <x v="9"/>
    <n v="3"/>
    <x v="4"/>
    <n v="8447"/>
    <x v="0"/>
    <s v="US"/>
    <s v="USD"/>
    <n v="1485907200"/>
    <d v="2017-02-01T00:00:00"/>
    <n v="1483292122"/>
    <d v="2017-01-01T17:35:22"/>
    <x v="1"/>
    <x v="1"/>
    <b v="1"/>
    <n v="160"/>
    <b v="1"/>
    <s v="photography/photobooks"/>
    <x v="8"/>
  </r>
  <r>
    <n v="1529"/>
    <s v="&quot;(more than) dust.&quot; - a feminist photo book"/>
    <s v="An empowering photo book that transforms hurtful experiences into strength and solidarity."/>
    <x v="266"/>
    <n v="19"/>
    <x v="6"/>
    <n v="19129"/>
    <x v="0"/>
    <s v="US"/>
    <s v="USD"/>
    <n v="1426773920"/>
    <d v="2015-03-19T14:05:20"/>
    <n v="1424185520"/>
    <d v="2015-02-17T15:05:20"/>
    <x v="2"/>
    <x v="0"/>
    <b v="1"/>
    <n v="141"/>
    <b v="1"/>
    <s v="photography/photobooks"/>
    <x v="8"/>
  </r>
  <r>
    <n v="1530"/>
    <s v="A 4-year-old's Portrait of the American West"/>
    <s v="A photobook made by 4-year-old Hawkeye Huey: National Geographic's youngest photographer and Rolling Stone's top 100 on Instagram"/>
    <x v="19"/>
    <n v="35"/>
    <x v="7"/>
    <n v="47189"/>
    <x v="0"/>
    <s v="US"/>
    <s v="USD"/>
    <n v="1445624695"/>
    <d v="2015-10-23T18:24:55"/>
    <n v="1443464695"/>
    <d v="2015-09-28T18:24:55"/>
    <x v="8"/>
    <x v="0"/>
    <b v="1"/>
    <n v="874"/>
    <b v="1"/>
    <s v="photography/photobooks"/>
    <x v="8"/>
  </r>
  <r>
    <n v="1531"/>
    <s v="Smell the [City of] Roses"/>
    <s v="A street level, film, photographic representation of the character of the City of Roses, from a native Portlander's honest perspective."/>
    <x v="267"/>
    <n v="2.35"/>
    <x v="4"/>
    <n v="4135"/>
    <x v="0"/>
    <s v="US"/>
    <s v="USD"/>
    <n v="1417402800"/>
    <d v="2014-12-01T03:00:00"/>
    <n v="1414610126"/>
    <d v="2014-10-29T19:15:26"/>
    <x v="9"/>
    <x v="3"/>
    <b v="1"/>
    <n v="73"/>
    <b v="1"/>
    <s v="photography/photobooks"/>
    <x v="8"/>
  </r>
  <r>
    <n v="1532"/>
    <s v="Geiko and Maiko of Kyoto"/>
    <s v="Award winning photography celebrating the artistry of geiko and maiko and the exquisite traditions of their Kyoto communities."/>
    <x v="10"/>
    <n v="5"/>
    <x v="0"/>
    <n v="24201"/>
    <x v="0"/>
    <s v="AU"/>
    <s v="AUD"/>
    <n v="1455548400"/>
    <d v="2016-02-15T15:00:00"/>
    <n v="1453461865"/>
    <d v="2016-01-22T11:24:25"/>
    <x v="1"/>
    <x v="2"/>
    <b v="1"/>
    <n v="294"/>
    <b v="1"/>
    <s v="photography/photobooks"/>
    <x v="8"/>
  </r>
  <r>
    <n v="1533"/>
    <s v="The Cancer Family Book Project"/>
    <s v="This is an intimate story about a family, focusing on their love and strength in the face of mortality."/>
    <x v="101"/>
    <n v="45"/>
    <x v="11"/>
    <n v="65313"/>
    <x v="0"/>
    <s v="US"/>
    <s v="USD"/>
    <n v="1462161540"/>
    <d v="2016-05-02T03:59:00"/>
    <n v="1457913777"/>
    <d v="2016-03-14T00:02:57"/>
    <x v="7"/>
    <x v="2"/>
    <b v="1"/>
    <n v="740"/>
    <b v="1"/>
    <s v="photography/photobooks"/>
    <x v="8"/>
  </r>
  <r>
    <n v="1534"/>
    <s v="The Art of Abandonment - Photo Book by Walter Arnold"/>
    <s v="The Art of Abandonment is an award winning photographic series that explores the beauty and history of our modern ruins."/>
    <x v="51"/>
    <n v="7.5"/>
    <x v="0"/>
    <n v="31330"/>
    <x v="0"/>
    <s v="US"/>
    <s v="USD"/>
    <n v="1441383062"/>
    <d v="2015-09-04T16:11:02"/>
    <n v="1438791062"/>
    <d v="2015-08-05T16:11:02"/>
    <x v="10"/>
    <x v="0"/>
    <b v="1"/>
    <n v="369"/>
    <b v="1"/>
    <s v="photography/photobooks"/>
    <x v="8"/>
  </r>
  <r>
    <n v="1535"/>
    <s v="Small Steps Are Giant Leaps"/>
    <s v="&quot;Small Steps are Giant Leaps&quot; is about reminding parents that to our kids this is a new and exciting world just waiting to be explored."/>
    <x v="23"/>
    <n v="4"/>
    <x v="4"/>
    <n v="5297"/>
    <x v="0"/>
    <s v="US"/>
    <s v="USD"/>
    <n v="1464040800"/>
    <d v="2016-05-23T22:00:00"/>
    <n v="1461527631"/>
    <d v="2016-04-24T19:53:51"/>
    <x v="6"/>
    <x v="2"/>
    <b v="1"/>
    <n v="110"/>
    <b v="1"/>
    <s v="photography/photobooks"/>
    <x v="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12"/>
    <x v="1"/>
    <n v="30037.01"/>
    <x v="0"/>
    <s v="US"/>
    <s v="USD"/>
    <n v="1440702910"/>
    <d v="2015-08-27T19:15:10"/>
    <n v="1438110910"/>
    <d v="2015-07-28T19:15:10"/>
    <x v="3"/>
    <x v="0"/>
    <b v="1"/>
    <n v="455"/>
    <b v="1"/>
    <s v="photography/photobooks"/>
    <x v="8"/>
  </r>
  <r>
    <n v="1537"/>
    <s v="FACE TO FAITH | MOUNT KAILASH | TIBET photobook"/>
    <s v="A Photobook about one of the most fascinating places on earth -     the sacred Mount Kailash in Tibet."/>
    <x v="14"/>
    <n v="12"/>
    <x v="1"/>
    <n v="21588"/>
    <x v="0"/>
    <s v="DE"/>
    <s v="EUR"/>
    <n v="1470506400"/>
    <d v="2016-08-06T18:00:00"/>
    <n v="1467358427"/>
    <d v="2016-07-01T07:33:47"/>
    <x v="3"/>
    <x v="2"/>
    <b v="1"/>
    <n v="224"/>
    <b v="1"/>
    <s v="photography/photobooks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"/>
    <x v="0"/>
    <n v="7184"/>
    <x v="0"/>
    <s v="US"/>
    <s v="USD"/>
    <n v="1421952370"/>
    <d v="2015-01-22T18:46:10"/>
    <n v="1418064370"/>
    <d v="2014-12-08T18:46:10"/>
    <x v="11"/>
    <x v="3"/>
    <b v="1"/>
    <n v="46"/>
    <b v="1"/>
    <s v="photography/photobooks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0"/>
    <x v="8"/>
    <n v="27197.22"/>
    <x v="0"/>
    <s v="US"/>
    <s v="USD"/>
    <n v="1483481019"/>
    <d v="2017-01-03T22:03:39"/>
    <n v="1480629819"/>
    <d v="2016-12-01T22:03:39"/>
    <x v="11"/>
    <x v="2"/>
    <b v="0"/>
    <n v="284"/>
    <b v="1"/>
    <s v="photography/photobooks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5"/>
    <x v="6"/>
    <n v="17680"/>
    <x v="0"/>
    <s v="US"/>
    <s v="USD"/>
    <n v="1416964500"/>
    <d v="2014-11-26T01:15:00"/>
    <n v="1414368616"/>
    <d v="2014-10-27T00:10:16"/>
    <x v="9"/>
    <x v="3"/>
    <b v="1"/>
    <n v="98"/>
    <b v="1"/>
    <s v="photography/photobooks"/>
    <x v="8"/>
  </r>
  <r>
    <n v="1541"/>
    <s v="The Panama Canal Bridge of the Americas"/>
    <s v="My Goal is to travel across Panama with my team and capture the beauty and wildlife throughout the canal."/>
    <x v="102"/>
    <n v="18"/>
    <x v="6"/>
    <n v="6"/>
    <x v="2"/>
    <s v="US"/>
    <s v="USD"/>
    <n v="1420045538"/>
    <d v="2014-12-31T17:05:38"/>
    <n v="1417453538"/>
    <d v="2014-12-01T17:05:38"/>
    <x v="11"/>
    <x v="3"/>
    <b v="0"/>
    <n v="2"/>
    <b v="0"/>
    <s v="photography/nature"/>
    <x v="8"/>
  </r>
  <r>
    <n v="1542"/>
    <s v="From student to beekeeper"/>
    <s v="The photography project aims to show challenges &amp; successes of a  student attempting to continue his family beekeeping heritage."/>
    <x v="2"/>
    <n v="0.5"/>
    <x v="2"/>
    <n v="20"/>
    <x v="2"/>
    <s v="CA"/>
    <s v="CAD"/>
    <n v="1435708500"/>
    <d v="2015-06-30T23:55:00"/>
    <n v="1434412500"/>
    <d v="2015-06-15T23:55:00"/>
    <x v="0"/>
    <x v="0"/>
    <b v="0"/>
    <n v="1"/>
    <b v="0"/>
    <s v="photography/nature"/>
    <x v="8"/>
  </r>
  <r>
    <n v="1543"/>
    <s v="Sunrises in the MidWest"/>
    <s v="I plan to take pictures of the sunrise in the MidWest every day in 2015 and compile them in a slide show for distribution."/>
    <x v="268"/>
    <n v="2.25"/>
    <x v="4"/>
    <n v="10"/>
    <x v="2"/>
    <s v="US"/>
    <s v="USD"/>
    <n v="1416662034"/>
    <d v="2014-11-22T13:13:54"/>
    <n v="1414066434"/>
    <d v="2014-10-23T12:13:54"/>
    <x v="9"/>
    <x v="3"/>
    <b v="0"/>
    <n v="1"/>
    <b v="0"/>
    <s v="photography/nature"/>
    <x v="8"/>
  </r>
  <r>
    <n v="1544"/>
    <s v="LaFee Photography"/>
    <s v="My name is Travis LaFee, I live in beautiful McCall, Idaho. I wish to display the beauty of valley county by taking pics outdoors."/>
    <x v="28"/>
    <n v="1"/>
    <x v="4"/>
    <n v="0"/>
    <x v="2"/>
    <s v="US"/>
    <s v="USD"/>
    <n v="1427847480"/>
    <d v="2015-04-01T00:18:00"/>
    <n v="1424222024"/>
    <d v="2015-02-18T01:13:44"/>
    <x v="2"/>
    <x v="0"/>
    <b v="0"/>
    <n v="0"/>
    <b v="0"/>
    <s v="photography/nature"/>
    <x v="8"/>
  </r>
  <r>
    <n v="1545"/>
    <s v="Nevada County Hearts"/>
    <s v="&quot;He will not be a wise man who does not study human hearts!&quot;_x000a_Hope in natural art, creation!"/>
    <x v="9"/>
    <n v="3"/>
    <x v="4"/>
    <n v="1"/>
    <x v="2"/>
    <s v="US"/>
    <s v="USD"/>
    <n v="1425330960"/>
    <d v="2015-03-02T21:16:00"/>
    <n v="1422393234"/>
    <d v="2015-01-27T21:13:54"/>
    <x v="1"/>
    <x v="0"/>
    <b v="0"/>
    <n v="1"/>
    <b v="0"/>
    <s v="photography/nature"/>
    <x v="8"/>
  </r>
  <r>
    <n v="1546"/>
    <s v="Hen Harrier Wildlife Sanctuary"/>
    <s v="Buy and maintain 6 acres of land in West Ireland as a Wildlife Refuge for an endangered species of native Raptor called the Hen Harrier"/>
    <x v="28"/>
    <n v="1"/>
    <x v="4"/>
    <n v="289"/>
    <x v="2"/>
    <s v="GB"/>
    <s v="GBP"/>
    <n v="1410930399"/>
    <d v="2014-09-17T05:06:39"/>
    <n v="1405746399"/>
    <d v="2014-07-19T05:06:39"/>
    <x v="3"/>
    <x v="3"/>
    <b v="0"/>
    <n v="11"/>
    <b v="0"/>
    <s v="photography/nature"/>
    <x v="8"/>
  </r>
  <r>
    <n v="1547"/>
    <s v="Sound Photography"/>
    <s v="I have produced a limited number (100) of five 8x10 prints of mixed photography I would like to share with you."/>
    <x v="269"/>
    <n v="0.02"/>
    <x v="2"/>
    <n v="0"/>
    <x v="2"/>
    <s v="US"/>
    <s v="USD"/>
    <n v="1487844882"/>
    <d v="2017-02-23T10:14:42"/>
    <n v="1487240082"/>
    <d v="2017-02-16T10:14:42"/>
    <x v="2"/>
    <x v="1"/>
    <b v="0"/>
    <n v="0"/>
    <b v="0"/>
    <s v="photography/nature"/>
    <x v="8"/>
  </r>
  <r>
    <n v="1548"/>
    <s v="Change the World through Color"/>
    <s v="Beauty is in the eye of the beholder and I want to inspire conservation through color."/>
    <x v="176"/>
    <n v="0.7"/>
    <x v="2"/>
    <n v="60"/>
    <x v="2"/>
    <s v="US"/>
    <s v="USD"/>
    <n v="1447020620"/>
    <d v="2015-11-08T22:10:20"/>
    <n v="1444425020"/>
    <d v="2015-10-09T21:10:20"/>
    <x v="9"/>
    <x v="0"/>
    <b v="0"/>
    <n v="1"/>
    <b v="0"/>
    <s v="photography/nature"/>
    <x v="8"/>
  </r>
  <r>
    <n v="1549"/>
    <s v="2016 Calendar:  Wonders of Nature"/>
    <s v="A 2016 calendar collection of landscape and wildlife photographs from award winning photographer, Steve Marler."/>
    <x v="2"/>
    <n v="0.5"/>
    <x v="2"/>
    <n v="170"/>
    <x v="2"/>
    <s v="US"/>
    <s v="USD"/>
    <n v="1446524159"/>
    <d v="2015-11-03T04:15:59"/>
    <n v="1443928559"/>
    <d v="2015-10-04T03:15:59"/>
    <x v="9"/>
    <x v="0"/>
    <b v="0"/>
    <n v="6"/>
    <b v="0"/>
    <s v="photography/nature"/>
    <x v="8"/>
  </r>
  <r>
    <n v="1550"/>
    <s v="It's not easy being green: Costa Rican froglife"/>
    <s v="A photographic journal of a Costa Rican frog survey: recording the effects of habitat fragmentation on these charismatic amphibians."/>
    <x v="47"/>
    <n v="0.75"/>
    <x v="2"/>
    <n v="101"/>
    <x v="2"/>
    <s v="GB"/>
    <s v="GBP"/>
    <n v="1463050034"/>
    <d v="2016-05-12T10:47:14"/>
    <n v="1460458034"/>
    <d v="2016-04-12T10:47:14"/>
    <x v="6"/>
    <x v="2"/>
    <b v="0"/>
    <n v="7"/>
    <b v="0"/>
    <s v="photography/nature"/>
    <x v="8"/>
  </r>
  <r>
    <n v="1551"/>
    <s v="Randy Hoffman Photography"/>
    <s v="I can do it but help can't hurt. Sweet Montana photos like never seen before. Be a part of Randy Hoffman Photography and our activities"/>
    <x v="8"/>
    <n v="3.5"/>
    <x v="4"/>
    <n v="0"/>
    <x v="2"/>
    <s v="US"/>
    <s v="USD"/>
    <n v="1432756039"/>
    <d v="2015-05-27T19:47:19"/>
    <n v="1430164039"/>
    <d v="2015-04-27T19:47:19"/>
    <x v="6"/>
    <x v="0"/>
    <b v="0"/>
    <n v="0"/>
    <b v="0"/>
    <s v="photography/nature"/>
    <x v="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4.3"/>
    <x v="4"/>
    <n v="2115"/>
    <x v="2"/>
    <s v="US"/>
    <s v="USD"/>
    <n v="1412135940"/>
    <d v="2014-10-01T03:59:00"/>
    <n v="1410366708"/>
    <d v="2014-09-10T16:31:48"/>
    <x v="8"/>
    <x v="3"/>
    <b v="0"/>
    <n v="16"/>
    <b v="0"/>
    <s v="photography/nature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6"/>
    <x v="0"/>
    <n v="0"/>
    <x v="2"/>
    <s v="US"/>
    <s v="USD"/>
    <n v="1441176447"/>
    <d v="2015-09-02T06:47:27"/>
    <n v="1438584447"/>
    <d v="2015-08-03T06:47:27"/>
    <x v="10"/>
    <x v="0"/>
    <b v="0"/>
    <n v="0"/>
    <b v="0"/>
    <s v="photography/nature"/>
    <x v="8"/>
  </r>
  <r>
    <n v="1554"/>
    <s v="Barbara O'Donovan Designs"/>
    <s v="I create art by photographing flowers/seeds i would love to buy my own camera/computer/Photoshop and restore my old shed into my studio"/>
    <x v="22"/>
    <n v="20"/>
    <x v="8"/>
    <n v="0"/>
    <x v="2"/>
    <s v="AU"/>
    <s v="AUD"/>
    <n v="1438495390"/>
    <d v="2015-08-02T06:03:10"/>
    <n v="1435903390"/>
    <d v="2015-07-03T06:03:10"/>
    <x v="3"/>
    <x v="0"/>
    <b v="0"/>
    <n v="0"/>
    <b v="0"/>
    <s v="photography/nature"/>
    <x v="8"/>
  </r>
  <r>
    <n v="1555"/>
    <s v="Coffee Table Book of Maine"/>
    <s v="I am traveling the coastline of Maine and will be taking pictures of all the scenery and lighthouses in the area."/>
    <x v="47"/>
    <n v="0.75"/>
    <x v="2"/>
    <n v="0"/>
    <x v="2"/>
    <s v="US"/>
    <s v="USD"/>
    <n v="1442509200"/>
    <d v="2015-09-17T17:00:00"/>
    <n v="1440513832"/>
    <d v="2015-08-25T14:43:52"/>
    <x v="10"/>
    <x v="0"/>
    <b v="0"/>
    <n v="0"/>
    <b v="0"/>
    <s v="photography/nature"/>
    <x v="8"/>
  </r>
  <r>
    <n v="1556"/>
    <s v="West Canada - A Coffee Table Book"/>
    <s v="To gather a collection of photographs for a coffee table book that displays the beauty of Canada's west."/>
    <x v="15"/>
    <n v="1.5"/>
    <x v="4"/>
    <n v="677"/>
    <x v="2"/>
    <s v="CA"/>
    <s v="CAD"/>
    <n v="1467603624"/>
    <d v="2016-07-04T03:40:24"/>
    <n v="1465011624"/>
    <d v="2016-06-04T03:40:24"/>
    <x v="0"/>
    <x v="2"/>
    <b v="0"/>
    <n v="12"/>
    <b v="0"/>
    <s v="photography/nature"/>
    <x v="8"/>
  </r>
  <r>
    <n v="1557"/>
    <s v="Reflecting Light Photo"/>
    <s v="I have always been captivated by photography, Now I am trying to set up my own company and publish my pictures."/>
    <x v="30"/>
    <n v="2.5"/>
    <x v="4"/>
    <n v="100"/>
    <x v="2"/>
    <s v="US"/>
    <s v="USD"/>
    <n v="1411227633"/>
    <d v="2014-09-20T15:40:33"/>
    <n v="1408549233"/>
    <d v="2014-08-20T15:40:33"/>
    <x v="10"/>
    <x v="3"/>
    <b v="0"/>
    <n v="1"/>
    <b v="0"/>
    <s v="photography/nature"/>
    <x v="8"/>
  </r>
  <r>
    <n v="1558"/>
    <s v="Lucy Wood's Calendar - English Countryside 2016"/>
    <s v="A large 2016 wall-calendar (A3 when open) featuring 12 stunning photographs by Lucy Wood."/>
    <x v="47"/>
    <n v="0.75"/>
    <x v="2"/>
    <n v="35"/>
    <x v="2"/>
    <s v="GB"/>
    <s v="GBP"/>
    <n v="1440763920"/>
    <d v="2015-08-28T12:12:00"/>
    <n v="1435656759"/>
    <d v="2015-06-30T09:32:39"/>
    <x v="0"/>
    <x v="0"/>
    <b v="0"/>
    <n v="3"/>
    <b v="0"/>
    <s v="photography/nature"/>
    <x v="8"/>
  </r>
  <r>
    <n v="1559"/>
    <s v="North Cascades Bigfoot Photo Expedition"/>
    <s v="The goal of this project is to provide scientific evidence of bigfoot in the North Cascades."/>
    <x v="36"/>
    <n v="15"/>
    <x v="6"/>
    <n v="50"/>
    <x v="2"/>
    <s v="US"/>
    <s v="USD"/>
    <n v="1430270199"/>
    <d v="2015-04-29T01:16:39"/>
    <n v="1428974199"/>
    <d v="2015-04-14T01:16:39"/>
    <x v="6"/>
    <x v="0"/>
    <b v="0"/>
    <n v="1"/>
    <b v="0"/>
    <s v="photography/nature"/>
    <x v="8"/>
  </r>
  <r>
    <n v="1560"/>
    <s v="Fine Art Landscape 2015 Calendar"/>
    <s v="I would like to share my landscape photographic travels of 2014 with more than just family an friends. 12 months of images."/>
    <x v="30"/>
    <n v="2.5"/>
    <x v="4"/>
    <n v="94"/>
    <x v="2"/>
    <s v="US"/>
    <s v="USD"/>
    <n v="1415842193"/>
    <d v="2014-11-13T01:29:53"/>
    <n v="1414110593"/>
    <d v="2014-10-24T00:29:53"/>
    <x v="9"/>
    <x v="3"/>
    <b v="0"/>
    <n v="4"/>
    <b v="0"/>
    <s v="photography/nature"/>
    <x v="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10"/>
    <x v="1"/>
    <n v="67"/>
    <x v="1"/>
    <s v="US"/>
    <s v="USD"/>
    <n v="1383789603"/>
    <d v="2013-11-07T02:00:03"/>
    <n v="1381194003"/>
    <d v="2013-10-08T01:00:03"/>
    <x v="9"/>
    <x v="4"/>
    <b v="0"/>
    <n v="1"/>
    <b v="0"/>
    <s v="publishing/art books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4"/>
    <x v="4"/>
    <n v="0"/>
    <x v="1"/>
    <s v="US"/>
    <s v="USD"/>
    <n v="1259715000"/>
    <d v="2009-12-02T00:50:00"/>
    <n v="1253712916"/>
    <d v="2009-09-23T13:35:16"/>
    <x v="8"/>
    <x v="8"/>
    <b v="0"/>
    <n v="0"/>
    <b v="0"/>
    <s v="publishing/art books"/>
    <x v="3"/>
  </r>
  <r>
    <n v="1563"/>
    <s v="Expedition into the Empty Quarter - The Book (Canceled)"/>
    <s v="Unique book revealing my discoveries in the Empty Quarter of Oman. Collection of travel writing, poetry, artwork and science!"/>
    <x v="12"/>
    <n v="6"/>
    <x v="0"/>
    <n v="85"/>
    <x v="1"/>
    <s v="GB"/>
    <s v="GBP"/>
    <n v="1394815751"/>
    <d v="2014-03-14T16:49:11"/>
    <n v="1389635351"/>
    <d v="2014-01-13T17:49:11"/>
    <x v="1"/>
    <x v="3"/>
    <b v="0"/>
    <n v="2"/>
    <b v="0"/>
    <s v="publishing/art books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x v="1"/>
    <s v="US"/>
    <s v="USD"/>
    <n v="1432843500"/>
    <d v="2015-05-28T20:05:00"/>
    <n v="1430124509"/>
    <d v="2015-04-27T08:48:29"/>
    <x v="6"/>
    <x v="0"/>
    <b v="0"/>
    <n v="1"/>
    <b v="0"/>
    <s v="publishing/art books"/>
    <x v="3"/>
  </r>
  <r>
    <n v="1565"/>
    <s v="The National Forests Passport Project (Canceled)"/>
    <s v="Award-winning artists compete to have their art featured in the National Forests Passport Book depicting 9 Forest Regions of the US."/>
    <x v="23"/>
    <n v="4"/>
    <x v="4"/>
    <n v="100"/>
    <x v="1"/>
    <s v="US"/>
    <s v="USD"/>
    <n v="1307554261"/>
    <d v="2011-06-08T17:31:01"/>
    <n v="1304962261"/>
    <d v="2011-05-09T17:31:01"/>
    <x v="5"/>
    <x v="6"/>
    <b v="0"/>
    <n v="1"/>
    <b v="0"/>
    <s v="publishing/art books"/>
    <x v="3"/>
  </r>
  <r>
    <n v="1566"/>
    <s v="DeVito Art Skull Island Kongstarter (Canceled)"/>
    <s v="Joe DeVito's first Art Book and original King Kong novellas available in both Limited and Deluxe Editions."/>
    <x v="11"/>
    <n v="30"/>
    <x v="5"/>
    <n v="6375"/>
    <x v="1"/>
    <s v="US"/>
    <s v="USD"/>
    <n v="1469656800"/>
    <d v="2016-07-27T22:00:00"/>
    <n v="1467151204"/>
    <d v="2016-06-28T22:00:04"/>
    <x v="0"/>
    <x v="2"/>
    <b v="0"/>
    <n v="59"/>
    <b v="0"/>
    <s v="publishing/art books"/>
    <x v="3"/>
  </r>
  <r>
    <n v="1567"/>
    <s v="Kickstart a Traveling Heart (Canceled)"/>
    <s v="Traveling to create a book of my photography! Help support my trip and buy a book! Also limited edition t-shirts and prints for sale!"/>
    <x v="0"/>
    <n v="8.5"/>
    <x v="0"/>
    <n v="350"/>
    <x v="1"/>
    <s v="US"/>
    <s v="USD"/>
    <n v="1392595200"/>
    <d v="2014-02-17T00:00:00"/>
    <n v="1391293745"/>
    <d v="2014-02-01T22:29:05"/>
    <x v="2"/>
    <x v="3"/>
    <b v="0"/>
    <n v="13"/>
    <b v="0"/>
    <s v="publishing/art books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25"/>
    <x v="9"/>
    <n v="3410"/>
    <x v="1"/>
    <s v="US"/>
    <s v="USD"/>
    <n v="1419384585"/>
    <d v="2014-12-24T01:29:45"/>
    <n v="1416360585"/>
    <d v="2014-11-19T01:29:45"/>
    <x v="4"/>
    <x v="3"/>
    <b v="0"/>
    <n v="22"/>
    <b v="0"/>
    <s v="publishing/art books"/>
    <x v="3"/>
  </r>
  <r>
    <n v="1569"/>
    <s v="to be removed (Canceled)"/>
    <s v="to be removed"/>
    <x v="11"/>
    <n v="30"/>
    <x v="5"/>
    <n v="0"/>
    <x v="1"/>
    <s v="US"/>
    <s v="USD"/>
    <n v="1369498714"/>
    <d v="2013-05-25T16:18:34"/>
    <n v="1366906714"/>
    <d v="2013-04-25T16:18:34"/>
    <x v="6"/>
    <x v="4"/>
    <b v="0"/>
    <n v="0"/>
    <b v="0"/>
    <s v="publishing/art books"/>
    <x v="3"/>
  </r>
  <r>
    <n v="1570"/>
    <s v="BEAUTIFUL DREAMERS: An Adult Coloring Book (Canceled)"/>
    <s v="A Coloring Book of Breathtaking Beauties_x000a_To Calm the Heart and Soul"/>
    <x v="12"/>
    <n v="6"/>
    <x v="0"/>
    <n v="2484"/>
    <x v="1"/>
    <s v="US"/>
    <s v="USD"/>
    <n v="1460140282"/>
    <d v="2016-04-08T18:31:22"/>
    <n v="1457551882"/>
    <d v="2016-03-09T19:31:22"/>
    <x v="7"/>
    <x v="2"/>
    <b v="0"/>
    <n v="52"/>
    <b v="0"/>
    <s v="publishing/art books"/>
    <x v="3"/>
  </r>
  <r>
    <n v="1571"/>
    <s v="CAUCASUS - on the untrodden roads (Canceled)"/>
    <s v="An inspiring photo book about an unique Caucasus Expedition by two backpackers - Erna Gaspar (photographer) &amp; Adrian Lorincz (writer)."/>
    <x v="271"/>
    <n v="12.1"/>
    <x v="1"/>
    <n v="80"/>
    <x v="1"/>
    <s v="GB"/>
    <s v="GBP"/>
    <n v="1434738483"/>
    <d v="2015-06-19T18:28:03"/>
    <n v="1432146483"/>
    <d v="2015-05-20T18:28:03"/>
    <x v="5"/>
    <x v="0"/>
    <b v="0"/>
    <n v="4"/>
    <b v="0"/>
    <s v="publishing/art books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2.5"/>
    <x v="4"/>
    <n v="125"/>
    <x v="1"/>
    <s v="GB"/>
    <s v="GBP"/>
    <n v="1456703940"/>
    <d v="2016-02-28T23:59:00"/>
    <n v="1454546859"/>
    <d v="2016-02-04T00:47:39"/>
    <x v="2"/>
    <x v="2"/>
    <b v="0"/>
    <n v="3"/>
    <b v="0"/>
    <s v="publishing/art books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9"/>
    <x v="0"/>
    <n v="223"/>
    <x v="1"/>
    <s v="CA"/>
    <s v="CAD"/>
    <n v="1491019140"/>
    <d v="2017-04-01T03:59:00"/>
    <n v="1487548802"/>
    <d v="2017-02-20T00:00:02"/>
    <x v="2"/>
    <x v="1"/>
    <b v="0"/>
    <n v="3"/>
    <b v="0"/>
    <s v="publishing/art books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10"/>
    <x v="1"/>
    <n v="506"/>
    <x v="1"/>
    <s v="US"/>
    <s v="USD"/>
    <n v="1424211329"/>
    <d v="2015-02-17T22:15:29"/>
    <n v="1421187329"/>
    <d v="2015-01-13T22:15:29"/>
    <x v="1"/>
    <x v="0"/>
    <b v="0"/>
    <n v="6"/>
    <b v="0"/>
    <s v="publishing/art books"/>
    <x v="3"/>
  </r>
  <r>
    <n v="1575"/>
    <s v="Underwater Colors Of The Channel Islands (Canceled)"/>
    <s v="A stunning, limited-edition photography book displaying the colorful and exotic marine life in the waters along the Channel Islands"/>
    <x v="3"/>
    <n v="10"/>
    <x v="1"/>
    <n v="2291"/>
    <x v="1"/>
    <s v="US"/>
    <s v="USD"/>
    <n v="1404909296"/>
    <d v="2014-07-09T12:34:56"/>
    <n v="1402317296"/>
    <d v="2014-06-09T12:34:56"/>
    <x v="0"/>
    <x v="3"/>
    <b v="0"/>
    <n v="35"/>
    <b v="0"/>
    <s v="publishing/art books"/>
    <x v="3"/>
  </r>
  <r>
    <n v="1576"/>
    <s v="The Obsessive Line Collection (Canceled)"/>
    <s v="For the publication of my first 3 books: an Art book, a graphic novel, and a coloring book"/>
    <x v="10"/>
    <n v="5"/>
    <x v="0"/>
    <n v="650"/>
    <x v="1"/>
    <s v="US"/>
    <s v="USD"/>
    <n v="1435698368"/>
    <d v="2015-06-30T21:06:08"/>
    <n v="1431810368"/>
    <d v="2015-05-16T21:06:08"/>
    <x v="5"/>
    <x v="0"/>
    <b v="0"/>
    <n v="10"/>
    <b v="0"/>
    <s v="publishing/art books"/>
    <x v="3"/>
  </r>
  <r>
    <n v="1577"/>
    <s v="Abstract Image Photography Coffee Table Book (Canceled)"/>
    <s v="I've been putting together a portfolio of fine abstract photography of the highest quality, color, and design. A vision of beauty!"/>
    <x v="3"/>
    <n v="10"/>
    <x v="1"/>
    <n v="55"/>
    <x v="1"/>
    <s v="US"/>
    <s v="USD"/>
    <n v="1343161248"/>
    <d v="2012-07-24T20:20:48"/>
    <n v="1337977248"/>
    <d v="2012-05-25T20:20:48"/>
    <x v="5"/>
    <x v="5"/>
    <b v="0"/>
    <n v="2"/>
    <b v="0"/>
    <s v="publishing/art books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1.897"/>
    <x v="4"/>
    <n v="205"/>
    <x v="1"/>
    <s v="US"/>
    <s v="USD"/>
    <n v="1283392800"/>
    <d v="2010-09-02T02:00:00"/>
    <n v="1281317691"/>
    <d v="2010-08-09T01:34:51"/>
    <x v="10"/>
    <x v="7"/>
    <b v="0"/>
    <n v="4"/>
    <b v="0"/>
    <s v="publishing/art books"/>
    <x v="3"/>
  </r>
  <r>
    <n v="1579"/>
    <s v="psyÂ·choÂ·miÂ·metÂ·ic: The EsÂ·sence of Life (Canceled)"/>
    <s v="'Compilation of visual and literary art through fine art photography, graphic art, and poetry."/>
    <x v="273"/>
    <n v="3.3330000000000002"/>
    <x v="4"/>
    <n v="28"/>
    <x v="1"/>
    <s v="US"/>
    <s v="USD"/>
    <n v="1377734091"/>
    <d v="2013-08-28T23:54:51"/>
    <n v="1374882891"/>
    <d v="2013-07-26T23:54:51"/>
    <x v="3"/>
    <x v="4"/>
    <b v="0"/>
    <n v="2"/>
    <b v="0"/>
    <s v="publishing/art books"/>
    <x v="3"/>
  </r>
  <r>
    <n v="1580"/>
    <s v="Faces &amp; Places In Brevard County (Canceled)"/>
    <s v="Creating my 2nd book depicting the people and places in Brevard County w/current images + traveling to obtain new ones."/>
    <x v="257"/>
    <n v="1.75"/>
    <x v="4"/>
    <n v="0"/>
    <x v="1"/>
    <s v="US"/>
    <s v="USD"/>
    <n v="1337562726"/>
    <d v="2012-05-21T01:12:06"/>
    <n v="1332378726"/>
    <d v="2012-03-22T01:12:06"/>
    <x v="7"/>
    <x v="5"/>
    <b v="0"/>
    <n v="0"/>
    <b v="0"/>
    <s v="publishing/art books"/>
    <x v="3"/>
  </r>
  <r>
    <n v="1581"/>
    <s v="The Sharper Image"/>
    <s v="Photographic canvas prints depicting different scenes from around the globe, including local images taken in Sussex England."/>
    <x v="28"/>
    <n v="1"/>
    <x v="4"/>
    <n v="5"/>
    <x v="2"/>
    <s v="GB"/>
    <s v="GBP"/>
    <n v="1450521990"/>
    <d v="2015-12-19T10:46:30"/>
    <n v="1447757190"/>
    <d v="2015-11-17T10:46:30"/>
    <x v="4"/>
    <x v="0"/>
    <b v="0"/>
    <n v="1"/>
    <b v="0"/>
    <s v="photography/places"/>
    <x v="8"/>
  </r>
  <r>
    <n v="1582"/>
    <s v="Scenes from New Orleans"/>
    <s v="I create canvas prints of images from in and around New Orleans"/>
    <x v="28"/>
    <n v="1"/>
    <x v="4"/>
    <n v="93"/>
    <x v="2"/>
    <s v="US"/>
    <s v="USD"/>
    <n v="1445894400"/>
    <d v="2015-10-26T21:20:00"/>
    <n v="1440961053"/>
    <d v="2015-08-30T18:57:33"/>
    <x v="10"/>
    <x v="0"/>
    <b v="0"/>
    <n v="3"/>
    <b v="0"/>
    <s v="photography/places"/>
    <x v="8"/>
  </r>
  <r>
    <n v="1583"/>
    <s v="Follow in footsteps an awesome book adventure"/>
    <s v="I am a photographer who is inspired by the original Jules Verne story. I will make a thousands of photo and video materials for You."/>
    <x v="22"/>
    <n v="20"/>
    <x v="8"/>
    <n v="15"/>
    <x v="2"/>
    <s v="GB"/>
    <s v="GBP"/>
    <n v="1411681391"/>
    <d v="2014-09-25T21:43:11"/>
    <n v="1409089391"/>
    <d v="2014-08-26T21:43:11"/>
    <x v="10"/>
    <x v="3"/>
    <b v="0"/>
    <n v="1"/>
    <b v="0"/>
    <s v="photography/places"/>
    <x v="8"/>
  </r>
  <r>
    <n v="1584"/>
    <s v="Lets see Kansas together!"/>
    <s v="25 Kansas State Parks in the next year. What a great adventure to take together. Join me. Together we can photo this beautiful state."/>
    <x v="38"/>
    <n v="1.2"/>
    <x v="4"/>
    <n v="0"/>
    <x v="2"/>
    <s v="US"/>
    <s v="USD"/>
    <n v="1401464101"/>
    <d v="2014-05-30T15:35:01"/>
    <n v="1400600101"/>
    <d v="2014-05-20T15:35:01"/>
    <x v="5"/>
    <x v="3"/>
    <b v="0"/>
    <n v="0"/>
    <b v="0"/>
    <s v="photography/places"/>
    <x v="8"/>
  </r>
  <r>
    <n v="1585"/>
    <s v="Live 4 The Rush: Palooza Pics"/>
    <s v="We've explored some of the most amazing places in New Zealand and can't think of a better way to share our experiences than a photo :)"/>
    <x v="13"/>
    <n v="2"/>
    <x v="4"/>
    <n v="1580"/>
    <x v="2"/>
    <s v="CA"/>
    <s v="CAD"/>
    <n v="1482663600"/>
    <d v="2016-12-25T11:00:00"/>
    <n v="1480800568"/>
    <d v="2016-12-03T21:29:28"/>
    <x v="11"/>
    <x v="2"/>
    <b v="0"/>
    <n v="12"/>
    <b v="0"/>
    <s v="photography/places"/>
    <x v="8"/>
  </r>
  <r>
    <n v="1586"/>
    <s v="Missouri In Pictures"/>
    <s v="Show the world the beauty that is in all of our back yards!"/>
    <x v="15"/>
    <n v="1.5"/>
    <x v="4"/>
    <n v="0"/>
    <x v="2"/>
    <s v="US"/>
    <s v="USD"/>
    <n v="1428197422"/>
    <d v="2015-04-05T01:30:22"/>
    <n v="1425609022"/>
    <d v="2015-03-06T02:30:22"/>
    <x v="7"/>
    <x v="0"/>
    <b v="0"/>
    <n v="0"/>
    <b v="0"/>
    <s v="photography/places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7.5"/>
    <x v="0"/>
    <n v="1"/>
    <x v="2"/>
    <s v="US"/>
    <s v="USD"/>
    <n v="1418510965"/>
    <d v="2014-12-13T22:49:25"/>
    <n v="1415918965"/>
    <d v="2014-11-13T22:49:25"/>
    <x v="4"/>
    <x v="3"/>
    <b v="0"/>
    <n v="1"/>
    <b v="0"/>
    <s v="photography/places"/>
    <x v="8"/>
  </r>
  <r>
    <n v="1588"/>
    <s v="The Right Side of Texas"/>
    <s v="Southeast Texas as seen through the lens of a cell phone camera"/>
    <x v="274"/>
    <n v="0.51600000000000001"/>
    <x v="2"/>
    <n v="0"/>
    <x v="2"/>
    <s v="US"/>
    <s v="USD"/>
    <n v="1422735120"/>
    <d v="2015-01-31T20:12:00"/>
    <n v="1420091999"/>
    <d v="2015-01-01T05:59:59"/>
    <x v="1"/>
    <x v="0"/>
    <b v="0"/>
    <n v="0"/>
    <b v="0"/>
    <s v="photography/places"/>
    <x v="8"/>
  </r>
  <r>
    <n v="1589"/>
    <s v="A Side Of The World In Canvas"/>
    <s v="I want to be able to have my own photography inside a canvas and have it be displayed everywhere."/>
    <x v="38"/>
    <n v="1.2"/>
    <x v="4"/>
    <n v="0"/>
    <x v="2"/>
    <s v="US"/>
    <s v="USD"/>
    <n v="1444433886"/>
    <d v="2015-10-09T23:38:06"/>
    <n v="1441841886"/>
    <d v="2015-09-09T23:38:06"/>
    <x v="8"/>
    <x v="0"/>
    <b v="0"/>
    <n v="0"/>
    <b v="0"/>
    <s v="photography/places"/>
    <x v="8"/>
  </r>
  <r>
    <n v="1590"/>
    <s v="An Italian Adventure"/>
    <s v="Discover Italy through photography."/>
    <x v="127"/>
    <n v="60"/>
    <x v="10"/>
    <n v="1020"/>
    <x v="2"/>
    <s v="IT"/>
    <s v="EUR"/>
    <n v="1443040464"/>
    <d v="2015-09-23T20:34:24"/>
    <n v="1440448464"/>
    <d v="2015-08-24T20:34:24"/>
    <x v="10"/>
    <x v="0"/>
    <b v="0"/>
    <n v="2"/>
    <b v="0"/>
    <s v="photography/places"/>
    <x v="8"/>
  </r>
  <r>
    <n v="1591"/>
    <s v="Ireland from a Kite, a unique photographic book"/>
    <s v="Hi, my name is CiarÃ¡n May &amp; i'm a photographer from Co Fermanagh, Ireland. With your support  we can bring this wonderful book to life."/>
    <x v="32"/>
    <n v="14"/>
    <x v="1"/>
    <n v="4092"/>
    <x v="2"/>
    <s v="GB"/>
    <s v="GBP"/>
    <n v="1459700741"/>
    <d v="2016-04-03T16:25:41"/>
    <n v="1457112341"/>
    <d v="2016-03-04T17:25:41"/>
    <x v="7"/>
    <x v="2"/>
    <b v="0"/>
    <n v="92"/>
    <b v="0"/>
    <s v="photography/places"/>
    <x v="8"/>
  </r>
  <r>
    <n v="1592"/>
    <s v="The Views of Pittsburgh"/>
    <s v="A portfolio collage of beautiful pictures of authentic Pittsburgh locations and scenery."/>
    <x v="251"/>
    <n v="2.5000000000000001E-2"/>
    <x v="2"/>
    <n v="0"/>
    <x v="2"/>
    <s v="US"/>
    <s v="USD"/>
    <n v="1427503485"/>
    <d v="2015-03-28T00:44:45"/>
    <n v="1423619085"/>
    <d v="2015-02-11T01:44:45"/>
    <x v="2"/>
    <x v="0"/>
    <b v="0"/>
    <n v="0"/>
    <b v="0"/>
    <s v="photography/places"/>
    <x v="8"/>
  </r>
  <r>
    <n v="1593"/>
    <s v="Picturing Italy"/>
    <s v="A trip to fulfill a dream of capturing the wonders and history of ancient Italy in person."/>
    <x v="29"/>
    <n v="22"/>
    <x v="8"/>
    <n v="3"/>
    <x v="2"/>
    <s v="US"/>
    <s v="USD"/>
    <n v="1425154655"/>
    <d v="2015-02-28T20:17:35"/>
    <n v="1422562655"/>
    <d v="2015-01-29T20:17:35"/>
    <x v="1"/>
    <x v="0"/>
    <b v="0"/>
    <n v="3"/>
    <b v="0"/>
    <s v="photography/places"/>
    <x v="8"/>
  </r>
  <r>
    <n v="1594"/>
    <s v="Scenes and Things from New Orleans"/>
    <s v="I photograph my love of New Orleans, create canvases and share those memories with you."/>
    <x v="28"/>
    <n v="1"/>
    <x v="4"/>
    <n v="205"/>
    <x v="2"/>
    <s v="US"/>
    <s v="USD"/>
    <n v="1463329260"/>
    <d v="2016-05-15T16:21:00"/>
    <n v="1458147982"/>
    <d v="2016-03-16T17:06:22"/>
    <x v="7"/>
    <x v="2"/>
    <b v="0"/>
    <n v="10"/>
    <b v="0"/>
    <s v="photography/places"/>
    <x v="8"/>
  </r>
  <r>
    <n v="1595"/>
    <s v="Civil war battlefields and forts"/>
    <s v="To make a coffee table book,  displaying civil war battlefields and forts,  taken at the same time of year the battles were fought."/>
    <x v="57"/>
    <n v="100"/>
    <x v="10"/>
    <n v="280"/>
    <x v="2"/>
    <s v="US"/>
    <s v="USD"/>
    <n v="1403122380"/>
    <d v="2014-06-18T20:13:00"/>
    <n v="1400634728"/>
    <d v="2014-05-21T01:12:08"/>
    <x v="5"/>
    <x v="3"/>
    <b v="0"/>
    <n v="7"/>
    <b v="0"/>
    <s v="photography/places"/>
    <x v="8"/>
  </r>
  <r>
    <n v="1596"/>
    <s v="The Town We Live In"/>
    <s v="London is beautiful. I want to create a book of stunning images from in and around our great city"/>
    <x v="53"/>
    <n v="3.25"/>
    <x v="4"/>
    <n v="75"/>
    <x v="2"/>
    <s v="GB"/>
    <s v="GBP"/>
    <n v="1418469569"/>
    <d v="2014-12-13T11:19:29"/>
    <n v="1414577969"/>
    <d v="2014-10-29T10:19:29"/>
    <x v="9"/>
    <x v="3"/>
    <b v="0"/>
    <n v="3"/>
    <b v="0"/>
    <s v="photography/places"/>
    <x v="8"/>
  </r>
  <r>
    <n v="1597"/>
    <s v="Vacation Days in Big Bear"/>
    <s v="We're starting up a new an improved way to do vacation rental management, but we need some funding to kick start it!"/>
    <x v="36"/>
    <n v="15"/>
    <x v="6"/>
    <n v="0"/>
    <x v="2"/>
    <s v="US"/>
    <s v="USD"/>
    <n v="1474360197"/>
    <d v="2016-09-20T08:29:57"/>
    <n v="1471768197"/>
    <d v="2016-08-21T08:29:57"/>
    <x v="10"/>
    <x v="2"/>
    <b v="0"/>
    <n v="0"/>
    <b v="0"/>
    <s v="photography/places"/>
    <x v="8"/>
  </r>
  <r>
    <n v="1598"/>
    <s v="Dream TRIP to Tornado Alley"/>
    <s v="I want to get our there and expand my photography skills and take a trip to Tornado alley to get more shots of storms and hopefully to"/>
    <x v="134"/>
    <n v="0.8"/>
    <x v="2"/>
    <n v="1"/>
    <x v="2"/>
    <s v="US"/>
    <s v="USD"/>
    <n v="1437926458"/>
    <d v="2015-07-26T16:00:58"/>
    <n v="1432742458"/>
    <d v="2015-05-27T16:00:58"/>
    <x v="5"/>
    <x v="0"/>
    <b v="0"/>
    <n v="1"/>
    <b v="0"/>
    <s v="photography/places"/>
    <x v="8"/>
  </r>
  <r>
    <n v="1599"/>
    <s v="The Londoner: Prints &amp; Canvas"/>
    <s v="A London photographer trekking 5,895m up Africa's Mount Kilimanjaro to pursue and enrich a career."/>
    <x v="2"/>
    <n v="0.5"/>
    <x v="2"/>
    <n v="0"/>
    <x v="2"/>
    <s v="GB"/>
    <s v="GBP"/>
    <n v="1460116576"/>
    <d v="2016-04-08T11:56:16"/>
    <n v="1457528176"/>
    <d v="2016-03-09T12:56:16"/>
    <x v="7"/>
    <x v="2"/>
    <b v="0"/>
    <n v="0"/>
    <b v="0"/>
    <s v="photography/places"/>
    <x v="8"/>
  </r>
  <r>
    <n v="1600"/>
    <s v="Organic in India"/>
    <s v="I plan to document volunteer work on an organic farm in rural India, and photograph the people and places I encounter during the trip."/>
    <x v="10"/>
    <n v="5"/>
    <x v="0"/>
    <n v="367"/>
    <x v="2"/>
    <s v="US"/>
    <s v="USD"/>
    <n v="1405401060"/>
    <d v="2014-07-15T05:11:00"/>
    <n v="1401585752"/>
    <d v="2014-06-01T01:22:32"/>
    <x v="0"/>
    <x v="3"/>
    <b v="0"/>
    <n v="9"/>
    <b v="0"/>
    <s v="photography/places"/>
    <x v="8"/>
  </r>
  <r>
    <n v="1601"/>
    <s v="Release Soundzero's Debut Album!"/>
    <s v="We're so close to releasing our long-awaited debut album! A little help will go a long way... let's do this!"/>
    <x v="30"/>
    <n v="2.5"/>
    <x v="4"/>
    <n v="2706.23"/>
    <x v="0"/>
    <s v="US"/>
    <s v="USD"/>
    <n v="1304561633"/>
    <d v="2011-05-05T02:13:53"/>
    <n v="1301969633"/>
    <d v="2011-04-05T02:13:53"/>
    <x v="6"/>
    <x v="6"/>
    <b v="0"/>
    <n v="56"/>
    <b v="1"/>
    <s v="music/rock"/>
    <x v="4"/>
  </r>
  <r>
    <n v="1602"/>
    <s v="The Material - Let You Down music video"/>
    <s v="We need the help of fans of both music and film alike to help us create our collective vision for this song."/>
    <x v="15"/>
    <n v="1.5"/>
    <x v="4"/>
    <n v="1502.5"/>
    <x v="0"/>
    <s v="US"/>
    <s v="USD"/>
    <n v="1318633200"/>
    <d v="2011-10-14T23:00:00"/>
    <n v="1314947317"/>
    <d v="2011-09-02T07:08:37"/>
    <x v="8"/>
    <x v="6"/>
    <b v="0"/>
    <n v="32"/>
    <b v="1"/>
    <s v="music/rock"/>
    <x v="4"/>
  </r>
  <r>
    <n v="1603"/>
    <s v="Max's First Solo Album!"/>
    <s v="An exercise in the wild and dangerous world of solo musicianship by Maxwell D Feinstein."/>
    <x v="13"/>
    <n v="2"/>
    <x v="4"/>
    <n v="2000.66"/>
    <x v="0"/>
    <s v="US"/>
    <s v="USD"/>
    <n v="1327723459"/>
    <d v="2012-01-28T04:04:19"/>
    <n v="1322539459"/>
    <d v="2011-11-29T04:04:19"/>
    <x v="4"/>
    <x v="6"/>
    <b v="0"/>
    <n v="30"/>
    <b v="1"/>
    <s v="music/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2.8"/>
    <x v="4"/>
    <n v="3419"/>
    <x v="0"/>
    <s v="US"/>
    <s v="USD"/>
    <n v="1332011835"/>
    <d v="2012-03-17T19:17:15"/>
    <n v="1328559435"/>
    <d v="2012-02-06T20:17:15"/>
    <x v="2"/>
    <x v="5"/>
    <b v="0"/>
    <n v="70"/>
    <b v="1"/>
    <s v="music/rock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"/>
    <x v="0"/>
    <n v="6041.6"/>
    <x v="0"/>
    <s v="US"/>
    <s v="USD"/>
    <n v="1312182000"/>
    <d v="2011-08-01T07:00:00"/>
    <n v="1311380313"/>
    <d v="2011-07-23T00:18:33"/>
    <x v="3"/>
    <x v="6"/>
    <b v="0"/>
    <n v="44"/>
    <b v="1"/>
    <s v="music/rock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"/>
    <x v="0"/>
    <n v="8080.33"/>
    <x v="0"/>
    <s v="US"/>
    <s v="USD"/>
    <n v="1300930838"/>
    <d v="2011-03-24T01:40:38"/>
    <n v="1293158438"/>
    <d v="2010-12-24T02:40:38"/>
    <x v="11"/>
    <x v="7"/>
    <b v="0"/>
    <n v="92"/>
    <b v="1"/>
    <s v="music/rock"/>
    <x v="4"/>
  </r>
  <r>
    <n v="1607"/>
    <s v="New Tour Bus for The Slants"/>
    <s v="The world's only all-Asian American dance rock band, The Slants, needs a bus to tour cons, shows, and festivals."/>
    <x v="3"/>
    <n v="10"/>
    <x v="1"/>
    <n v="14511"/>
    <x v="0"/>
    <s v="US"/>
    <s v="USD"/>
    <n v="1339701851"/>
    <d v="2012-06-14T19:24:11"/>
    <n v="1337887451"/>
    <d v="2012-05-24T19:24:11"/>
    <x v="5"/>
    <x v="5"/>
    <b v="0"/>
    <n v="205"/>
    <b v="1"/>
    <s v="music/rock"/>
    <x v="4"/>
  </r>
  <r>
    <n v="1608"/>
    <s v="The Devil &amp; Me Debut Album, &quot;...It's Not A Dream&quot;"/>
    <s v="The Devil &amp; Me's Debut album, &quot;...It's Not A Dream&quot;, featuring 9 original, Hard Rock songs."/>
    <x v="38"/>
    <n v="1.2"/>
    <x v="4"/>
    <n v="1215"/>
    <x v="0"/>
    <s v="US"/>
    <s v="USD"/>
    <n v="1388553960"/>
    <d v="2014-01-01T05:26:00"/>
    <n v="1385754986"/>
    <d v="2013-11-29T19:56:26"/>
    <x v="4"/>
    <x v="4"/>
    <b v="0"/>
    <n v="23"/>
    <b v="1"/>
    <s v="music/rock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.5"/>
    <x v="4"/>
    <n v="1775"/>
    <x v="0"/>
    <s v="US"/>
    <s v="USD"/>
    <n v="1320220800"/>
    <d v="2011-11-02T08:00:00"/>
    <n v="1315612909"/>
    <d v="2011-09-10T00:01:49"/>
    <x v="8"/>
    <x v="6"/>
    <b v="0"/>
    <n v="4"/>
    <b v="1"/>
    <s v="music/rock"/>
    <x v="4"/>
  </r>
  <r>
    <n v="1610"/>
    <s v="So The Story Goes: The New Album by &quot;Just Joe&quot; Altier"/>
    <s v="So The Story Goes is the upcoming album from &quot;Just Joe&quot; Altier."/>
    <x v="13"/>
    <n v="2"/>
    <x v="4"/>
    <n v="5437"/>
    <x v="0"/>
    <s v="US"/>
    <s v="USD"/>
    <n v="1355609510"/>
    <d v="2012-12-15T22:11:50"/>
    <n v="1353017510"/>
    <d v="2012-11-15T22:11:50"/>
    <x v="4"/>
    <x v="5"/>
    <b v="0"/>
    <n v="112"/>
    <b v="1"/>
    <s v="music/rock"/>
    <x v="4"/>
  </r>
  <r>
    <n v="1611"/>
    <s v="Skelton-Luns CD/7&quot;             No Big Deal."/>
    <s v="Skelton-Luns CD/7&quot; No Big Deal."/>
    <x v="134"/>
    <n v="0.8"/>
    <x v="2"/>
    <n v="1001"/>
    <x v="0"/>
    <s v="US"/>
    <s v="USD"/>
    <n v="1370390432"/>
    <d v="2013-06-05T00:00:32"/>
    <n v="1368576032"/>
    <d v="2013-05-15T00:00:32"/>
    <x v="5"/>
    <x v="4"/>
    <b v="0"/>
    <n v="27"/>
    <b v="1"/>
    <s v="music/rock"/>
    <x v="4"/>
  </r>
  <r>
    <n v="1612"/>
    <s v="Join AT THE WAYSIDE For The &quot;Ready...Set...Snow Tour!&quot;"/>
    <s v="Help us achieve our goal to get our van repaired, gassed up, and road-ready for our winter tour!"/>
    <x v="2"/>
    <n v="0.5"/>
    <x v="2"/>
    <n v="550"/>
    <x v="0"/>
    <s v="US"/>
    <s v="USD"/>
    <n v="1357160384"/>
    <d v="2013-01-02T20:59:44"/>
    <n v="1354568384"/>
    <d v="2012-12-03T20:59:44"/>
    <x v="11"/>
    <x v="5"/>
    <b v="0"/>
    <n v="11"/>
    <b v="1"/>
    <s v="music/rock"/>
    <x v="4"/>
  </r>
  <r>
    <n v="1613"/>
    <s v="New  E.P. mastering and recording"/>
    <s v="Ghosts and Paper Hearts are getting ready to release their new EP and we want it to be sent everywhere. Help us out PLEASE!!!!!"/>
    <x v="28"/>
    <n v="1"/>
    <x v="4"/>
    <n v="1015"/>
    <x v="0"/>
    <s v="US"/>
    <s v="USD"/>
    <n v="1342921202"/>
    <d v="2012-07-22T01:40:02"/>
    <n v="1340329202"/>
    <d v="2012-06-22T01:40:02"/>
    <x v="0"/>
    <x v="5"/>
    <b v="0"/>
    <n v="26"/>
    <b v="1"/>
    <s v="music/rock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"/>
    <x v="0"/>
    <n v="5135"/>
    <x v="0"/>
    <s v="US"/>
    <s v="USD"/>
    <n v="1407085200"/>
    <d v="2014-08-03T17:00:00"/>
    <n v="1401924769"/>
    <d v="2014-06-04T23:32:49"/>
    <x v="0"/>
    <x v="3"/>
    <b v="0"/>
    <n v="77"/>
    <b v="1"/>
    <s v="music/rock"/>
    <x v="4"/>
  </r>
  <r>
    <n v="1615"/>
    <s v="PRE ORDER Reno Divorce Digital CD &quot;Stuck On You&quot; $15 or more"/>
    <s v="We are Reno Divorce!! Here is a taste of our upcoming release and we invite you to be a part of it."/>
    <x v="6"/>
    <n v="8"/>
    <x v="0"/>
    <n v="9130"/>
    <x v="0"/>
    <s v="US"/>
    <s v="USD"/>
    <n v="1323742396"/>
    <d v="2011-12-13T02:13:16"/>
    <n v="1319850796"/>
    <d v="2011-10-29T01:13:16"/>
    <x v="9"/>
    <x v="6"/>
    <b v="0"/>
    <n v="136"/>
    <b v="1"/>
    <s v="music/rock"/>
    <x v="4"/>
  </r>
  <r>
    <n v="1616"/>
    <s v="Aly Jados: the New EP rOckNrOLLa"/>
    <s v="HELP! We don't have much time.....Join Aly Jados in making her new EP a reality before the world ends!!!!"/>
    <x v="3"/>
    <n v="10"/>
    <x v="1"/>
    <n v="10420"/>
    <x v="0"/>
    <s v="US"/>
    <s v="USD"/>
    <n v="1353621600"/>
    <d v="2012-11-22T22:00:00"/>
    <n v="1350061821"/>
    <d v="2012-10-12T17:10:21"/>
    <x v="9"/>
    <x v="5"/>
    <b v="0"/>
    <n v="157"/>
    <b v="1"/>
    <s v="music/rock"/>
    <x v="4"/>
  </r>
  <r>
    <n v="1617"/>
    <s v="The Coffis Brothers 2nd Album!"/>
    <s v="The Coffis Brothers &amp;The Mountain Men are recording a brand new full length record."/>
    <x v="39"/>
    <n v="7"/>
    <x v="0"/>
    <n v="10210"/>
    <x v="0"/>
    <s v="US"/>
    <s v="USD"/>
    <n v="1383332400"/>
    <d v="2013-11-01T19:00:00"/>
    <n v="1380470188"/>
    <d v="2013-09-29T15:56:28"/>
    <x v="8"/>
    <x v="4"/>
    <b v="0"/>
    <n v="158"/>
    <b v="1"/>
    <s v="music/rock"/>
    <x v="4"/>
  </r>
  <r>
    <n v="1618"/>
    <s v="Janus Word Album"/>
    <s v="Janus Word combines hard rock with melodic acoustic music for a unique and awesome sound."/>
    <x v="15"/>
    <n v="1.5"/>
    <x v="4"/>
    <n v="1576"/>
    <x v="0"/>
    <s v="US"/>
    <s v="USD"/>
    <n v="1362757335"/>
    <d v="2013-03-08T15:42:15"/>
    <n v="1359301335"/>
    <d v="2013-01-27T15:42:15"/>
    <x v="1"/>
    <x v="4"/>
    <b v="0"/>
    <n v="27"/>
    <b v="1"/>
    <s v="music/rock"/>
    <x v="4"/>
  </r>
  <r>
    <n v="1619"/>
    <s v="Casual Encounters: The Quest For a PA"/>
    <s v="Creating a live show experience that does justice to the musicianship and time spent rehearsing.  Help us weave this sonic tapestry!"/>
    <x v="15"/>
    <n v="1.5"/>
    <x v="4"/>
    <n v="2000"/>
    <x v="0"/>
    <s v="US"/>
    <s v="USD"/>
    <n v="1410755286"/>
    <d v="2014-09-15T04:28:06"/>
    <n v="1408940886"/>
    <d v="2014-08-25T04:28:06"/>
    <x v="10"/>
    <x v="3"/>
    <b v="0"/>
    <n v="23"/>
    <b v="1"/>
    <s v="music/rock"/>
    <x v="4"/>
  </r>
  <r>
    <n v="1620"/>
    <s v="Kickstart my music career with 300 CDs"/>
    <s v="Kickstarting my music career with 300 hard copy CDs of my first release."/>
    <x v="28"/>
    <n v="1"/>
    <x v="4"/>
    <n v="1130"/>
    <x v="0"/>
    <s v="US"/>
    <s v="USD"/>
    <n v="1361606940"/>
    <d v="2013-02-23T08:09:00"/>
    <n v="1361002140"/>
    <d v="2013-02-16T08:09:00"/>
    <x v="2"/>
    <x v="4"/>
    <b v="0"/>
    <n v="17"/>
    <b v="1"/>
    <s v="music/rock"/>
    <x v="4"/>
  </r>
  <r>
    <n v="1621"/>
    <s v="The First Full Length Fifth Freedom Album"/>
    <s v="Its long over due! Help us fund our debut album! We need all our friends and fans support on this! Lets make it happen!"/>
    <x v="10"/>
    <n v="5"/>
    <x v="0"/>
    <n v="6060"/>
    <x v="0"/>
    <s v="US"/>
    <s v="USD"/>
    <n v="1338177540"/>
    <d v="2012-05-28T03:59:00"/>
    <n v="1333550015"/>
    <d v="2012-04-04T14:33:35"/>
    <x v="6"/>
    <x v="5"/>
    <b v="0"/>
    <n v="37"/>
    <b v="1"/>
    <s v="music/rock"/>
    <x v="4"/>
  </r>
  <r>
    <n v="1622"/>
    <s v="PrincessFrank's MASTERSLAVE Album, EP &amp; Tour"/>
    <s v="Join in PrincessFrank's conquest of the Rock&amp;Roll kingdom! Pledge your support and help him claim the throne of Rock!"/>
    <x v="275"/>
    <n v="6.9"/>
    <x v="0"/>
    <n v="7019"/>
    <x v="0"/>
    <s v="US"/>
    <s v="USD"/>
    <n v="1418803140"/>
    <d v="2014-12-17T07:59:00"/>
    <n v="1415343874"/>
    <d v="2014-11-07T07:04:34"/>
    <x v="4"/>
    <x v="3"/>
    <b v="0"/>
    <n v="65"/>
    <b v="1"/>
    <s v="music/rock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0.75"/>
    <x v="2"/>
    <n v="758"/>
    <x v="0"/>
    <s v="GB"/>
    <s v="GBP"/>
    <n v="1377621089"/>
    <d v="2013-08-27T16:31:29"/>
    <n v="1372437089"/>
    <d v="2013-06-28T16:31:29"/>
    <x v="0"/>
    <x v="4"/>
    <b v="0"/>
    <n v="18"/>
    <b v="1"/>
    <s v="music/rock"/>
    <x v="4"/>
  </r>
  <r>
    <n v="1624"/>
    <s v="Joey De Noble needs YOUR help!"/>
    <s v="Joey De Noble is raising money to help record his latest music, and he wants YOU to be a part of it!"/>
    <x v="28"/>
    <n v="1"/>
    <x v="4"/>
    <n v="1180"/>
    <x v="0"/>
    <s v="US"/>
    <s v="USD"/>
    <n v="1357721335"/>
    <d v="2013-01-09T08:48:55"/>
    <n v="1354265335"/>
    <d v="2012-11-30T08:48:55"/>
    <x v="4"/>
    <x v="5"/>
    <b v="0"/>
    <n v="25"/>
    <b v="1"/>
    <s v="music/rock"/>
    <x v="4"/>
  </r>
  <r>
    <n v="1625"/>
    <s v="Redemption's New DVD!"/>
    <s v="Progressive metal band Redemption is preparing to film its second live DVD at the Progpower festival in Atlanta, GA in September, 2012."/>
    <x v="51"/>
    <n v="7.5"/>
    <x v="0"/>
    <n v="11650"/>
    <x v="0"/>
    <s v="US"/>
    <s v="USD"/>
    <n v="1347382053"/>
    <d v="2012-09-11T16:47:33"/>
    <n v="1344962853"/>
    <d v="2012-08-14T16:47:33"/>
    <x v="10"/>
    <x v="5"/>
    <b v="0"/>
    <n v="104"/>
    <b v="1"/>
    <s v="music/rock"/>
    <x v="4"/>
  </r>
  <r>
    <n v="1626"/>
    <s v="The Protest's Next Album"/>
    <s v="Help Christian Rock Band &quot;The Protest&quot; fund their new album and further their mission of positively impacting lives."/>
    <x v="6"/>
    <n v="8"/>
    <x v="0"/>
    <n v="8095"/>
    <x v="0"/>
    <s v="US"/>
    <s v="USD"/>
    <n v="1385932867"/>
    <d v="2013-12-01T21:21:07"/>
    <n v="1383337267"/>
    <d v="2013-11-01T20:21:07"/>
    <x v="4"/>
    <x v="4"/>
    <b v="0"/>
    <n v="108"/>
    <b v="1"/>
    <s v="music/rock"/>
    <x v="4"/>
  </r>
  <r>
    <n v="1627"/>
    <s v="River Of Thorns - First CD Release"/>
    <s v="River of Thorns is a recording duo based in southeast Michigan.  We're releasing a great sounding cd recorded in a tiny home studio!"/>
    <x v="13"/>
    <n v="2"/>
    <x v="4"/>
    <n v="2340"/>
    <x v="0"/>
    <s v="US"/>
    <s v="USD"/>
    <n v="1353905940"/>
    <d v="2012-11-26T04:59:00"/>
    <n v="1351011489"/>
    <d v="2012-10-23T16:58:09"/>
    <x v="9"/>
    <x v="5"/>
    <b v="0"/>
    <n v="38"/>
    <b v="1"/>
    <s v="music/rock"/>
    <x v="4"/>
  </r>
  <r>
    <n v="1628"/>
    <s v="&quot;Songs for Tsippora&quot; Byronâ€™s DEBUT EP"/>
    <s v="Original Jewish rock music on human relationships and identity"/>
    <x v="23"/>
    <n v="4"/>
    <x v="4"/>
    <n v="4037"/>
    <x v="0"/>
    <s v="US"/>
    <s v="USD"/>
    <n v="1403026882"/>
    <d v="2014-06-17T17:41:22"/>
    <n v="1400175682"/>
    <d v="2014-05-15T17:41:22"/>
    <x v="5"/>
    <x v="3"/>
    <b v="0"/>
    <n v="88"/>
    <b v="1"/>
    <s v="music/rock"/>
    <x v="4"/>
  </r>
  <r>
    <n v="1629"/>
    <s v="Off The Turnpike | A Loud New Way to Release Loud New Music"/>
    <s v="Help Off The Turnpike release new music, and set fire to everything!"/>
    <x v="12"/>
    <n v="6"/>
    <x v="0"/>
    <n v="6220"/>
    <x v="0"/>
    <s v="US"/>
    <s v="USD"/>
    <n v="1392929333"/>
    <d v="2014-02-20T20:48:53"/>
    <n v="1389041333"/>
    <d v="2014-01-06T20:48:53"/>
    <x v="1"/>
    <x v="3"/>
    <b v="0"/>
    <n v="82"/>
    <b v="1"/>
    <s v="music/rock"/>
    <x v="4"/>
  </r>
  <r>
    <n v="1630"/>
    <s v="Golden Grenade Records Their Debut EP"/>
    <s v="Inspired by the legacy of Tex Tucker, Golden Grenade is setting out to record their first CD with heavy hearts and intense purpose."/>
    <x v="23"/>
    <n v="4"/>
    <x v="4"/>
    <n v="10610"/>
    <x v="0"/>
    <s v="US"/>
    <s v="USD"/>
    <n v="1330671540"/>
    <d v="2012-03-02T06:59:00"/>
    <n v="1328040375"/>
    <d v="2012-01-31T20:06:15"/>
    <x v="1"/>
    <x v="5"/>
    <b v="0"/>
    <n v="126"/>
    <b v="1"/>
    <s v="music/rock"/>
    <x v="4"/>
  </r>
  <r>
    <n v="1631"/>
    <s v="The Sweet Remains record their sophomore studio album!"/>
    <s v="We're putting together our next studio album, and we want you to be a part of it. Check out the video for some clips from the studio."/>
    <x v="3"/>
    <n v="10"/>
    <x v="1"/>
    <n v="15591"/>
    <x v="0"/>
    <s v="US"/>
    <s v="USD"/>
    <n v="1350074261"/>
    <d v="2012-10-12T20:37:41"/>
    <n v="1347482261"/>
    <d v="2012-09-12T20:37:41"/>
    <x v="8"/>
    <x v="5"/>
    <b v="0"/>
    <n v="133"/>
    <b v="1"/>
    <s v="music/rock"/>
    <x v="4"/>
  </r>
  <r>
    <n v="1632"/>
    <s v="Culprit needs a van!"/>
    <s v="Hey everyone! If you don't already know, we're Culprit, a 4-piece rock band from Los Angeles &amp; we are in dire need of a new tour van!"/>
    <x v="23"/>
    <n v="4"/>
    <x v="4"/>
    <n v="4065"/>
    <x v="0"/>
    <s v="US"/>
    <s v="USD"/>
    <n v="1316851854"/>
    <d v="2011-09-24T08:10:54"/>
    <n v="1311667854"/>
    <d v="2011-07-26T08:10:54"/>
    <x v="3"/>
    <x v="6"/>
    <b v="0"/>
    <n v="47"/>
    <b v="1"/>
    <s v="music/rock"/>
    <x v="4"/>
  </r>
  <r>
    <n v="1633"/>
    <s v="ELIZABETH REX"/>
    <s v="We are a four piece rock band that has played shows in and around NYC including Mercury Lounge.  Two of our members are now in LA."/>
    <x v="3"/>
    <n v="10"/>
    <x v="1"/>
    <n v="10000"/>
    <x v="0"/>
    <s v="US"/>
    <s v="USD"/>
    <n v="1326690000"/>
    <d v="2012-01-16T05:00:00"/>
    <n v="1324329156"/>
    <d v="2011-12-19T21:12:36"/>
    <x v="11"/>
    <x v="6"/>
    <b v="0"/>
    <n v="58"/>
    <b v="1"/>
    <s v="music/rock"/>
    <x v="4"/>
  </r>
  <r>
    <n v="1634"/>
    <s v="RUBEDO: Debut Full Length Album"/>
    <s v="Recording Debut  Album w/ Producer Ikey Owens from Free Moral Agents/ The Mars Volta"/>
    <x v="13"/>
    <n v="2"/>
    <x v="4"/>
    <n v="2010"/>
    <x v="0"/>
    <s v="US"/>
    <s v="USD"/>
    <n v="1306994340"/>
    <d v="2011-06-02T05:59:00"/>
    <n v="1303706001"/>
    <d v="2011-04-25T04:33:21"/>
    <x v="6"/>
    <x v="6"/>
    <b v="0"/>
    <n v="32"/>
    <b v="1"/>
    <s v="music/rock"/>
    <x v="4"/>
  </r>
  <r>
    <n v="1635"/>
    <s v="The World Over's New EP, &quot;MOUNTAINS&quot;."/>
    <s v="TWO will be recording their next album, MOUNTAINS, in July and need your help to make their vision a reality. Many perks are available!"/>
    <x v="13"/>
    <n v="2"/>
    <x v="4"/>
    <n v="2506"/>
    <x v="0"/>
    <s v="US"/>
    <s v="USD"/>
    <n v="1468270261"/>
    <d v="2016-07-11T20:51:01"/>
    <n v="1463086261"/>
    <d v="2016-05-12T20:51:01"/>
    <x v="5"/>
    <x v="2"/>
    <b v="0"/>
    <n v="37"/>
    <b v="1"/>
    <s v="music/rock"/>
    <x v="4"/>
  </r>
  <r>
    <n v="1636"/>
    <s v="Butch County Rocks San Francisco Pride"/>
    <s v="Butch County is a hard rockin bunch of girls and boy-girls from Austin.  Help us show San Francisco  Pride how we do it in Texas!"/>
    <x v="37"/>
    <n v="4.5"/>
    <x v="4"/>
    <n v="4660"/>
    <x v="0"/>
    <s v="US"/>
    <s v="USD"/>
    <n v="1307851200"/>
    <d v="2011-06-12T04:00:00"/>
    <n v="1304129088"/>
    <d v="2011-04-30T02:04:48"/>
    <x v="6"/>
    <x v="6"/>
    <b v="0"/>
    <n v="87"/>
    <b v="1"/>
    <s v="music/rock"/>
    <x v="4"/>
  </r>
  <r>
    <n v="1637"/>
    <s v="We Fly to Philly / Release new album / Tour west coast"/>
    <s v="We (the band Sunset) has been invited to play in Philadelphia.   Help us get there and you will receive special prizes."/>
    <x v="2"/>
    <n v="0.5"/>
    <x v="2"/>
    <n v="519"/>
    <x v="0"/>
    <s v="US"/>
    <s v="USD"/>
    <n v="1262302740"/>
    <d v="2009-12-31T23:39:00"/>
    <n v="1257444140"/>
    <d v="2009-11-05T18:02:20"/>
    <x v="4"/>
    <x v="8"/>
    <b v="0"/>
    <n v="15"/>
    <b v="1"/>
    <s v="music/rock"/>
    <x v="4"/>
  </r>
  <r>
    <n v="1638"/>
    <s v="Avenues EP 2013"/>
    <s v="Avenues will be going in to the studio to record a new EP with Matt Allison!"/>
    <x v="28"/>
    <n v="1"/>
    <x v="4"/>
    <n v="1050"/>
    <x v="0"/>
    <s v="US"/>
    <s v="USD"/>
    <n v="1362086700"/>
    <d v="2013-02-28T21:25:00"/>
    <n v="1358180968"/>
    <d v="2013-01-14T16:29:28"/>
    <x v="1"/>
    <x v="4"/>
    <b v="0"/>
    <n v="27"/>
    <b v="1"/>
    <s v="music/rock"/>
    <x v="4"/>
  </r>
  <r>
    <n v="1639"/>
    <s v="The One Two 7s Are Recording an Album!"/>
    <s v="We've written the music and now it's time to record. We're excited to work with Nic at Different Fur studios but we need your help!"/>
    <x v="40"/>
    <n v="1.8"/>
    <x v="4"/>
    <n v="1800"/>
    <x v="0"/>
    <s v="US"/>
    <s v="USD"/>
    <n v="1330789165"/>
    <d v="2012-03-03T15:39:25"/>
    <n v="1328197165"/>
    <d v="2012-02-02T15:39:25"/>
    <x v="2"/>
    <x v="5"/>
    <b v="0"/>
    <n v="19"/>
    <b v="1"/>
    <s v="music/rock"/>
    <x v="4"/>
  </r>
  <r>
    <n v="1640"/>
    <s v="Lovers and Poets- music video"/>
    <s v="We are a friendly neighborhood electronic pop duo from Los Angeles. We want to shoot a music video for a song from our debut album."/>
    <x v="44"/>
    <n v="0.4"/>
    <x v="2"/>
    <n v="679.44"/>
    <x v="0"/>
    <s v="US"/>
    <s v="USD"/>
    <n v="1280800740"/>
    <d v="2010-08-03T01:59:00"/>
    <n v="1279603955"/>
    <d v="2010-07-20T05:32:35"/>
    <x v="3"/>
    <x v="7"/>
    <b v="0"/>
    <n v="17"/>
    <b v="1"/>
    <s v="music/rock"/>
    <x v="4"/>
  </r>
  <r>
    <n v="1641"/>
    <s v="Tanya Dartson- Run for Your Life music video"/>
    <s v="Music Video For Upbeat and Inspiring Song - Run For Your Life"/>
    <x v="30"/>
    <n v="2.5"/>
    <x v="4"/>
    <n v="2535"/>
    <x v="0"/>
    <s v="US"/>
    <s v="USD"/>
    <n v="1418998744"/>
    <d v="2014-12-19T14:19:04"/>
    <n v="1416406744"/>
    <d v="2014-11-19T14:19:04"/>
    <x v="4"/>
    <x v="3"/>
    <b v="0"/>
    <n v="26"/>
    <b v="1"/>
    <s v="music/pop"/>
    <x v="4"/>
  </r>
  <r>
    <n v="1642"/>
    <s v="Pop Garden Radio Presents: Season 2 CD"/>
    <s v="Pop Garden Radio Presents: The Rock on the Road Tour Season 2 CD. 23 great Pop tracks from independent Pop artists."/>
    <x v="38"/>
    <n v="1.2"/>
    <x v="4"/>
    <n v="1200"/>
    <x v="0"/>
    <s v="US"/>
    <s v="USD"/>
    <n v="1308011727"/>
    <d v="2011-06-14T00:35:27"/>
    <n v="1306283727"/>
    <d v="2011-05-25T00:35:27"/>
    <x v="5"/>
    <x v="6"/>
    <b v="0"/>
    <n v="28"/>
    <b v="1"/>
    <s v="music/pop"/>
    <x v="4"/>
  </r>
  <r>
    <n v="1643"/>
    <s v="This Is All Now's Brand New Album!!"/>
    <s v="This Is All Now is putting out a brand new record, and we need YOUR help to do it!"/>
    <x v="10"/>
    <n v="5"/>
    <x v="0"/>
    <n v="6235"/>
    <x v="0"/>
    <s v="US"/>
    <s v="USD"/>
    <n v="1348516012"/>
    <d v="2012-09-24T19:46:52"/>
    <n v="1345924012"/>
    <d v="2012-08-25T19:46:52"/>
    <x v="10"/>
    <x v="5"/>
    <b v="0"/>
    <n v="37"/>
    <b v="1"/>
    <s v="music/pop"/>
    <x v="4"/>
  </r>
  <r>
    <n v="1644"/>
    <s v="Kevin Wood - Out Among The Wolves"/>
    <s v="Be a part of helping Singer/Songwriter Kevin Wood bring his 3rd Album &quot;Out Among The Wolves&quot; from the studio to you!"/>
    <x v="3"/>
    <n v="10"/>
    <x v="1"/>
    <n v="10950"/>
    <x v="0"/>
    <s v="US"/>
    <s v="USD"/>
    <n v="1353551160"/>
    <d v="2012-11-22T02:26:00"/>
    <n v="1348363560"/>
    <d v="2012-09-23T01:26:00"/>
    <x v="8"/>
    <x v="5"/>
    <b v="0"/>
    <n v="128"/>
    <b v="1"/>
    <s v="music/pop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"/>
    <x v="0"/>
    <n v="5540"/>
    <x v="0"/>
    <s v="US"/>
    <s v="USD"/>
    <n v="1379515740"/>
    <d v="2013-09-18T14:49:00"/>
    <n v="1378306140"/>
    <d v="2013-09-04T14:49:00"/>
    <x v="8"/>
    <x v="4"/>
    <b v="0"/>
    <n v="10"/>
    <b v="1"/>
    <s v="music/pop"/>
    <x v="4"/>
  </r>
  <r>
    <n v="1646"/>
    <s v="MADAM Album"/>
    <s v="Album 3 funds.We have 13 amazing songs ready to go . a fantastic engineer to mix them, James Aparicio(Depeche Mode/Liars.We need you xx"/>
    <x v="13"/>
    <n v="2"/>
    <x v="4"/>
    <n v="2204"/>
    <x v="0"/>
    <s v="GB"/>
    <s v="GBP"/>
    <n v="1408039860"/>
    <d v="2014-08-14T18:11:00"/>
    <n v="1405248503"/>
    <d v="2014-07-13T10:48:23"/>
    <x v="3"/>
    <x v="3"/>
    <b v="0"/>
    <n v="83"/>
    <b v="1"/>
    <s v="music/pop"/>
    <x v="4"/>
  </r>
  <r>
    <n v="1647"/>
    <s v="JAYSIN + HOT MUSIC VIDEO = EPICNESS!! GRAMMY POP SOUL"/>
    <s v="Grammy Pop Soul Artist Jaysin is raising funds to make the most EPIC Music Video ever and he wants to PUT YOU IN IT!"/>
    <x v="10"/>
    <n v="5"/>
    <x v="0"/>
    <n v="5236"/>
    <x v="0"/>
    <s v="US"/>
    <s v="USD"/>
    <n v="1339235377"/>
    <d v="2012-06-09T09:49:37"/>
    <n v="1336643377"/>
    <d v="2012-05-10T09:49:37"/>
    <x v="5"/>
    <x v="5"/>
    <b v="0"/>
    <n v="46"/>
    <b v="1"/>
    <s v="music/pop"/>
    <x v="4"/>
  </r>
  <r>
    <n v="1648"/>
    <s v="Arches - Wide Awake on Vinyl "/>
    <s v="We've finished recording our debut LP &quot;Wide Awake&quot; and would love to have it pressed on vinyl, but we need your help"/>
    <x v="98"/>
    <n v="2.2999999999999998"/>
    <x v="4"/>
    <n v="2881"/>
    <x v="0"/>
    <s v="US"/>
    <s v="USD"/>
    <n v="1300636482"/>
    <d v="2011-03-20T15:54:42"/>
    <n v="1298048082"/>
    <d v="2011-02-18T16:54:42"/>
    <x v="2"/>
    <x v="6"/>
    <b v="0"/>
    <n v="90"/>
    <b v="1"/>
    <s v="music/pop"/>
    <x v="4"/>
  </r>
  <r>
    <n v="1649"/>
    <s v="Sam Lyons New Album - 2014"/>
    <s v="This is it! The new Sam Lyons album #3. Help me make it happen by pledging today - pre-order the CD and other cool stuff right here."/>
    <x v="276"/>
    <n v="3.8"/>
    <x v="4"/>
    <n v="3822.33"/>
    <x v="0"/>
    <s v="US"/>
    <s v="USD"/>
    <n v="1400862355"/>
    <d v="2014-05-23T16:25:55"/>
    <n v="1396974355"/>
    <d v="2014-04-08T16:25:55"/>
    <x v="6"/>
    <x v="3"/>
    <b v="0"/>
    <n v="81"/>
    <b v="1"/>
    <s v="music/pop"/>
    <x v="4"/>
  </r>
  <r>
    <n v="1650"/>
    <s v="The Psalm Praise Project, Vol. 2"/>
    <s v="Help me record a CD that uses pop styling to give a fresh sound to ancient wisdom from scripture!"/>
    <x v="13"/>
    <n v="2"/>
    <x v="4"/>
    <n v="2831"/>
    <x v="0"/>
    <s v="US"/>
    <s v="USD"/>
    <n v="1381314437"/>
    <d v="2013-10-09T10:27:17"/>
    <n v="1378722437"/>
    <d v="2013-09-09T10:27:17"/>
    <x v="8"/>
    <x v="4"/>
    <b v="0"/>
    <n v="32"/>
    <b v="1"/>
    <s v="music/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"/>
    <x v="4"/>
    <n v="2015"/>
    <x v="0"/>
    <s v="US"/>
    <s v="USD"/>
    <n v="1303801140"/>
    <d v="2011-04-26T06:59:00"/>
    <n v="1300916220"/>
    <d v="2011-03-23T21:37:00"/>
    <x v="7"/>
    <x v="6"/>
    <b v="0"/>
    <n v="20"/>
    <b v="1"/>
    <s v="music/pop"/>
    <x v="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.5"/>
    <x v="4"/>
    <n v="4530"/>
    <x v="0"/>
    <s v="US"/>
    <s v="USD"/>
    <n v="1385297393"/>
    <d v="2013-11-24T12:49:53"/>
    <n v="1382701793"/>
    <d v="2013-10-25T11:49:53"/>
    <x v="9"/>
    <x v="4"/>
    <b v="0"/>
    <n v="70"/>
    <b v="1"/>
    <s v="music/pop"/>
    <x v="4"/>
  </r>
  <r>
    <n v="1653"/>
    <s v="The Narrative 2011 Spring Tour with Eisley"/>
    <s v="On 4/26, The Narrative will head out on their 1st full US tour with Eisley and aim to raise $7,500 to cover tour expenses. "/>
    <x v="10"/>
    <n v="5"/>
    <x v="0"/>
    <n v="8711.52"/>
    <x v="0"/>
    <s v="US"/>
    <s v="USD"/>
    <n v="1303675296"/>
    <d v="2011-04-24T20:01:36"/>
    <n v="1300996896"/>
    <d v="2011-03-24T20:01:36"/>
    <x v="7"/>
    <x v="6"/>
    <b v="0"/>
    <n v="168"/>
    <b v="1"/>
    <s v="music/pop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.1000000000000001"/>
    <x v="4"/>
    <n v="1319"/>
    <x v="0"/>
    <s v="US"/>
    <s v="USD"/>
    <n v="1334784160"/>
    <d v="2012-04-18T21:22:40"/>
    <n v="1332192160"/>
    <d v="2012-03-19T21:22:40"/>
    <x v="7"/>
    <x v="5"/>
    <b v="0"/>
    <n v="34"/>
    <b v="1"/>
    <s v="music/pop"/>
    <x v="4"/>
  </r>
  <r>
    <n v="1655"/>
    <s v="Meg Porter Debut EP!"/>
    <s v="Berklee College of Music student, Meg Porter needs YOUR help to fund her very first EP!"/>
    <x v="15"/>
    <n v="1.5"/>
    <x v="4"/>
    <n v="2143"/>
    <x v="0"/>
    <s v="US"/>
    <s v="USD"/>
    <n v="1333648820"/>
    <d v="2012-04-05T18:00:20"/>
    <n v="1331060420"/>
    <d v="2012-03-06T19:00:20"/>
    <x v="7"/>
    <x v="5"/>
    <b v="0"/>
    <n v="48"/>
    <b v="1"/>
    <s v="music/pop"/>
    <x v="4"/>
  </r>
  <r>
    <n v="1656"/>
    <s v="Jared Mitchell: The Maiden Voyage"/>
    <s v="The making of a quality, full length album journeying through a pop/folk/rock/americana sound_x000a_noisetrade.com/jaredmitchellmusic"/>
    <x v="51"/>
    <n v="7.5"/>
    <x v="0"/>
    <n v="7525.12"/>
    <x v="0"/>
    <s v="US"/>
    <s v="USD"/>
    <n v="1355437052"/>
    <d v="2012-12-13T22:17:32"/>
    <n v="1352845052"/>
    <d v="2012-11-13T22:17:32"/>
    <x v="4"/>
    <x v="5"/>
    <b v="0"/>
    <n v="48"/>
    <b v="1"/>
    <s v="music/pop"/>
    <x v="4"/>
  </r>
  <r>
    <n v="1657"/>
    <s v="The Debut Album from Lynette!"/>
    <s v="The long anticipated debut album from singer/songwriter Lynette will be recorded this June in Nashville! You can help make it happen!"/>
    <x v="31"/>
    <n v="25"/>
    <x v="9"/>
    <n v="26233.45"/>
    <x v="0"/>
    <s v="US"/>
    <s v="USD"/>
    <n v="1337885168"/>
    <d v="2012-05-24T18:46:08"/>
    <n v="1335293168"/>
    <d v="2012-04-24T18:46:08"/>
    <x v="6"/>
    <x v="5"/>
    <b v="0"/>
    <n v="221"/>
    <b v="1"/>
    <s v="music/pop"/>
    <x v="4"/>
  </r>
  <r>
    <n v="1658"/>
    <s v="New Amy Rivard album!!!"/>
    <s v="I've had numerous song ideas spinning around in my head for years now, please help me get them out- into a studio and into your homes!"/>
    <x v="12"/>
    <n v="6"/>
    <x v="0"/>
    <n v="7934"/>
    <x v="0"/>
    <s v="US"/>
    <s v="USD"/>
    <n v="1355840400"/>
    <d v="2012-12-18T14:20:00"/>
    <n v="1352524767"/>
    <d v="2012-11-10T05:19:27"/>
    <x v="4"/>
    <x v="5"/>
    <b v="0"/>
    <n v="107"/>
    <b v="1"/>
    <s v="music/pop"/>
    <x v="4"/>
  </r>
  <r>
    <n v="1659"/>
    <s v="The Penny Arcade Quartet's Christmas EP"/>
    <s v="The long awaited Christmas EP is in session! We need your help to get it professionally mixed, produced and manufactured."/>
    <x v="2"/>
    <n v="0.5"/>
    <x v="2"/>
    <n v="564"/>
    <x v="0"/>
    <s v="GB"/>
    <s v="GBP"/>
    <n v="1387281600"/>
    <d v="2013-12-17T12:00:00"/>
    <n v="1384811721"/>
    <d v="2013-11-18T21:55:21"/>
    <x v="4"/>
    <x v="4"/>
    <b v="0"/>
    <n v="45"/>
    <b v="1"/>
    <s v="music/pop"/>
    <x v="4"/>
  </r>
  <r>
    <n v="1660"/>
    <s v="Risotto fragole e champagne"/>
    <s v="Vogliamo realizzare un risotto fragole e champagne e condividerlo con i nostri fan. Faremo il risotto durante un concerto casalingo."/>
    <x v="277"/>
    <n v="0.08"/>
    <x v="2"/>
    <n v="1003"/>
    <x v="0"/>
    <s v="IT"/>
    <s v="EUR"/>
    <n v="1462053540"/>
    <d v="2016-04-30T21:59:00"/>
    <n v="1459355950"/>
    <d v="2016-03-30T16:39:10"/>
    <x v="7"/>
    <x v="2"/>
    <b v="0"/>
    <n v="36"/>
    <b v="1"/>
    <s v="music/pop"/>
    <x v="4"/>
  </r>
  <r>
    <n v="1661"/>
    <s v="Kyana"/>
    <s v="I am excited to present my debut pop project Kyana!_x000a_Piano and vocal sounds embedded in sophisticated, bold arrangements &amp; brisk beats"/>
    <x v="278"/>
    <n v="7.9"/>
    <x v="0"/>
    <n v="8098"/>
    <x v="0"/>
    <s v="AT"/>
    <s v="EUR"/>
    <n v="1453064400"/>
    <d v="2016-01-17T21:00:00"/>
    <n v="1449359831"/>
    <d v="2015-12-05T23:57:11"/>
    <x v="11"/>
    <x v="0"/>
    <b v="0"/>
    <n v="101"/>
    <b v="1"/>
    <s v="music/pop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"/>
    <x v="0"/>
    <n v="8211"/>
    <x v="0"/>
    <s v="US"/>
    <s v="USD"/>
    <n v="1325310336"/>
    <d v="2011-12-31T05:45:36"/>
    <n v="1320122736"/>
    <d v="2011-11-01T04:45:36"/>
    <x v="4"/>
    <x v="6"/>
    <b v="0"/>
    <n v="62"/>
    <b v="1"/>
    <s v="music/pop"/>
    <x v="4"/>
  </r>
  <r>
    <n v="1663"/>
    <s v="ghost -- a music video"/>
    <s v="music is as important to the eyes as it is to the ears. help bring ghost to life in front of your eyes."/>
    <x v="28"/>
    <n v="1"/>
    <x v="4"/>
    <n v="1080"/>
    <x v="0"/>
    <s v="US"/>
    <s v="USD"/>
    <n v="1422750707"/>
    <d v="2015-02-01T00:31:47"/>
    <n v="1420158707"/>
    <d v="2015-01-02T00:31:47"/>
    <x v="1"/>
    <x v="0"/>
    <b v="0"/>
    <n v="32"/>
    <b v="1"/>
    <s v="music/pop"/>
    <x v="4"/>
  </r>
  <r>
    <n v="1664"/>
    <s v="Grace Sings Grace"/>
    <s v="Korean-American Soprano Grace's Debut Album - coming up in June 2012. Come and be part of this exciting project!"/>
    <x v="30"/>
    <n v="2.5"/>
    <x v="4"/>
    <n v="3060.22"/>
    <x v="0"/>
    <s v="US"/>
    <s v="USD"/>
    <n v="1331870340"/>
    <d v="2012-03-16T03:59:00"/>
    <n v="1328033818"/>
    <d v="2012-01-31T18:16:58"/>
    <x v="1"/>
    <x v="5"/>
    <b v="0"/>
    <n v="89"/>
    <b v="1"/>
    <s v="music/pop"/>
    <x v="4"/>
  </r>
  <r>
    <n v="1665"/>
    <s v="Simply Put is recording an album!"/>
    <s v="Simply Put is recording our debut album and needs to raise funds for studio time, printing and possibly the start of a sound system.  "/>
    <x v="8"/>
    <n v="3.5"/>
    <x v="4"/>
    <n v="4181"/>
    <x v="0"/>
    <s v="US"/>
    <s v="USD"/>
    <n v="1298343600"/>
    <d v="2011-02-22T03:00:00"/>
    <n v="1295624113"/>
    <d v="2011-01-21T15:35:13"/>
    <x v="1"/>
    <x v="6"/>
    <b v="0"/>
    <n v="93"/>
    <b v="1"/>
    <s v="music/pop"/>
    <x v="4"/>
  </r>
  <r>
    <n v="1666"/>
    <s v="Venus On Fire + Extraordinary Producer = Legendary New EP"/>
    <s v="Play a KEY role in Venus On Fire's success - Working with a World Class Producer to make a memorable EP."/>
    <x v="30"/>
    <n v="2.5"/>
    <x v="4"/>
    <n v="4022"/>
    <x v="0"/>
    <s v="US"/>
    <s v="USD"/>
    <n v="1364447073"/>
    <d v="2013-03-28T05:04:33"/>
    <n v="1361858673"/>
    <d v="2013-02-26T06:04:33"/>
    <x v="2"/>
    <x v="4"/>
    <b v="0"/>
    <n v="98"/>
    <b v="1"/>
    <s v="music/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3.4"/>
    <x v="4"/>
    <n v="4313"/>
    <x v="0"/>
    <s v="US"/>
    <s v="USD"/>
    <n v="1394521140"/>
    <d v="2014-03-11T06:59:00"/>
    <n v="1392169298"/>
    <d v="2014-02-12T01:41:38"/>
    <x v="2"/>
    <x v="3"/>
    <b v="0"/>
    <n v="82"/>
    <b v="1"/>
    <s v="music/pop"/>
    <x v="4"/>
  </r>
  <r>
    <n v="1668"/>
    <s v="Jonathan Cody White Makes His Debut EP!!!"/>
    <s v="Making my debut EP &quot;Words Left In My Mind&quot; with the help of Kickstarter and all you awesome people! Thanks for the support!!"/>
    <x v="6"/>
    <n v="8"/>
    <x v="0"/>
    <n v="8211"/>
    <x v="0"/>
    <s v="US"/>
    <s v="USD"/>
    <n v="1322454939"/>
    <d v="2011-11-28T04:35:39"/>
    <n v="1319859339"/>
    <d v="2011-10-29T03:35:39"/>
    <x v="9"/>
    <x v="6"/>
    <b v="0"/>
    <n v="116"/>
    <b v="1"/>
    <s v="music/pop"/>
    <x v="4"/>
  </r>
  <r>
    <n v="1669"/>
    <s v="Summer Gill 'Stormy Weather' EP"/>
    <s v="Hi guys! I'll be recording a 6-7 song EP this summer and I need your help to make it happen! _x000a_Any support is appreciated!"/>
    <x v="13"/>
    <n v="2"/>
    <x v="4"/>
    <n v="2795"/>
    <x v="0"/>
    <s v="US"/>
    <s v="USD"/>
    <n v="1464729276"/>
    <d v="2016-05-31T21:14:36"/>
    <n v="1459545276"/>
    <d v="2016-04-01T21:14:36"/>
    <x v="6"/>
    <x v="2"/>
    <b v="0"/>
    <n v="52"/>
    <b v="1"/>
    <s v="music/pop"/>
    <x v="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"/>
    <x v="4"/>
    <n v="1026"/>
    <x v="0"/>
    <s v="US"/>
    <s v="USD"/>
    <n v="1278302400"/>
    <d v="2010-07-05T04:00:00"/>
    <n v="1273961999"/>
    <d v="2010-05-15T22:19:59"/>
    <x v="5"/>
    <x v="7"/>
    <b v="0"/>
    <n v="23"/>
    <b v="1"/>
    <s v="music/pop"/>
    <x v="4"/>
  </r>
  <r>
    <n v="1671"/>
    <s v="Luke O'Brien's Kickstarter"/>
    <s v="I am seeking funding in order to help take my music from a hobby to a career."/>
    <x v="13"/>
    <n v="2"/>
    <x v="4"/>
    <n v="2013.47"/>
    <x v="0"/>
    <s v="US"/>
    <s v="USD"/>
    <n v="1470056614"/>
    <d v="2016-08-01T13:03:34"/>
    <n v="1467464614"/>
    <d v="2016-07-02T13:03:34"/>
    <x v="3"/>
    <x v="2"/>
    <b v="0"/>
    <n v="77"/>
    <b v="1"/>
    <s v="music/pop"/>
    <x v="4"/>
  </r>
  <r>
    <n v="1672"/>
    <s v="High Altotude Debut Album"/>
    <s v="Sweet, sweet harmonies from Portland Oregon's premiere high school women's a cappella group."/>
    <x v="180"/>
    <n v="1.7"/>
    <x v="4"/>
    <n v="1920"/>
    <x v="0"/>
    <s v="US"/>
    <s v="USD"/>
    <n v="1338824730"/>
    <d v="2012-06-04T15:45:30"/>
    <n v="1336232730"/>
    <d v="2012-05-05T15:45:30"/>
    <x v="5"/>
    <x v="5"/>
    <b v="0"/>
    <n v="49"/>
    <b v="1"/>
    <s v="music/pop"/>
    <x v="4"/>
  </r>
  <r>
    <n v="1673"/>
    <s v="Mastering and Vinyl Production for The Astronomer LP"/>
    <s v="After our exciting mixing session at the Wilco loft, we're ready to master and press vinyl for The Astronomer's newest record!"/>
    <x v="190"/>
    <n v="2.1"/>
    <x v="4"/>
    <n v="2690"/>
    <x v="0"/>
    <s v="US"/>
    <s v="USD"/>
    <n v="1425675892"/>
    <d v="2015-03-06T21:04:52"/>
    <n v="1423083892"/>
    <d v="2015-02-04T21:04:52"/>
    <x v="2"/>
    <x v="0"/>
    <b v="0"/>
    <n v="59"/>
    <b v="1"/>
    <s v="music/pop"/>
    <x v="4"/>
  </r>
  <r>
    <n v="1674"/>
    <s v="Candice Russell New EP: IGNITE"/>
    <s v="This is my biggest project YET! The songs are recorded &amp; I need your help to package &amp; promote this music. Let's finish this together!"/>
    <x v="10"/>
    <n v="5"/>
    <x v="0"/>
    <n v="10085"/>
    <x v="0"/>
    <s v="US"/>
    <s v="USD"/>
    <n v="1471503540"/>
    <d v="2016-08-18T06:59:00"/>
    <n v="1468852306"/>
    <d v="2016-07-18T14:31:46"/>
    <x v="3"/>
    <x v="2"/>
    <b v="0"/>
    <n v="113"/>
    <b v="1"/>
    <s v="music/pop"/>
    <x v="4"/>
  </r>
  <r>
    <n v="1675"/>
    <s v="The Great Party's Debut Album!"/>
    <s v="The Great Party is releasing their debut album. Here's your chance to be a part of it!"/>
    <x v="28"/>
    <n v="1"/>
    <x v="4"/>
    <n v="1374.16"/>
    <x v="0"/>
    <s v="US"/>
    <s v="USD"/>
    <n v="1318802580"/>
    <d v="2011-10-16T22:03:00"/>
    <n v="1316194540"/>
    <d v="2011-09-16T17:35:40"/>
    <x v="8"/>
    <x v="6"/>
    <b v="0"/>
    <n v="34"/>
    <b v="1"/>
    <s v="music/pop"/>
    <x v="4"/>
  </r>
  <r>
    <n v="1676"/>
    <s v="Bridge 19 CD Release Tour"/>
    <s v="Help fund Bridge 19's tour in support of their first duo record, to be released in May 2012."/>
    <x v="9"/>
    <n v="3"/>
    <x v="4"/>
    <n v="3460"/>
    <x v="0"/>
    <s v="US"/>
    <s v="USD"/>
    <n v="1334980740"/>
    <d v="2012-04-21T03:59:00"/>
    <n v="1330968347"/>
    <d v="2012-03-05T17:25:47"/>
    <x v="7"/>
    <x v="5"/>
    <b v="0"/>
    <n v="42"/>
    <b v="1"/>
    <s v="music/pop"/>
    <x v="4"/>
  </r>
  <r>
    <n v="1677"/>
    <s v="Andrius Pojavis new album &quot;Seven&quot;"/>
    <s v="It's time to record my new album. Studio, musicians and arranger are ready, are you coming on this journey with me?"/>
    <x v="12"/>
    <n v="6"/>
    <x v="0"/>
    <n v="6700"/>
    <x v="0"/>
    <s v="ES"/>
    <s v="EUR"/>
    <n v="1460786340"/>
    <d v="2016-04-16T05:59:00"/>
    <n v="1455615976"/>
    <d v="2016-02-16T09:46:16"/>
    <x v="2"/>
    <x v="2"/>
    <b v="0"/>
    <n v="42"/>
    <b v="1"/>
    <s v="music/pop"/>
    <x v="4"/>
  </r>
  <r>
    <n v="1678"/>
    <s v="Cassandra Violet &quot;Beyond the Fray&quot; Music Video"/>
    <s v="Help me make an amazing music video so that I can take my music to the next level and get a manager!"/>
    <x v="15"/>
    <n v="1.5"/>
    <x v="4"/>
    <n v="1776"/>
    <x v="0"/>
    <s v="US"/>
    <s v="USD"/>
    <n v="1391718671"/>
    <d v="2014-02-06T20:31:11"/>
    <n v="1390509071"/>
    <d v="2014-01-23T20:31:11"/>
    <x v="1"/>
    <x v="3"/>
    <b v="0"/>
    <n v="49"/>
    <b v="1"/>
    <s v="music/pop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2"/>
    <x v="4"/>
    <n v="3500"/>
    <x v="0"/>
    <s v="US"/>
    <s v="USD"/>
    <n v="1311298745"/>
    <d v="2011-07-22T01:39:05"/>
    <n v="1309311545"/>
    <d v="2011-06-29T01:39:05"/>
    <x v="0"/>
    <x v="6"/>
    <b v="0"/>
    <n v="56"/>
    <b v="1"/>
    <s v="music/pop"/>
    <x v="4"/>
  </r>
  <r>
    <n v="1680"/>
    <s v="Kick Out a Record"/>
    <s v="Working Musician dilemma #164: how the taxman put Kick the Record 2.0 on hold"/>
    <x v="28"/>
    <n v="1"/>
    <x v="4"/>
    <n v="1175"/>
    <x v="0"/>
    <s v="US"/>
    <s v="USD"/>
    <n v="1405188667"/>
    <d v="2014-07-12T18:11:07"/>
    <n v="1402596667"/>
    <d v="2014-06-12T18:11:07"/>
    <x v="0"/>
    <x v="3"/>
    <b v="0"/>
    <n v="25"/>
    <b v="1"/>
    <s v="music/pop"/>
    <x v="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"/>
    <x v="10"/>
    <n v="65924.38"/>
    <x v="3"/>
    <s v="US"/>
    <s v="USD"/>
    <n v="1490752800"/>
    <d v="2017-03-29T02:00:00"/>
    <n v="1486522484"/>
    <d v="2017-02-08T02:54:44"/>
    <x v="2"/>
    <x v="1"/>
    <b v="0"/>
    <n v="884"/>
    <b v="0"/>
    <s v="music/faith"/>
    <x v="4"/>
  </r>
  <r>
    <n v="1682"/>
    <s v="Looking Up &amp; Holding On CD Project - Christian songwriter"/>
    <s v="Christian singer-wongerwriter searching for funding to record CD of original Christian music."/>
    <x v="12"/>
    <n v="6"/>
    <x v="0"/>
    <n v="0"/>
    <x v="3"/>
    <s v="US"/>
    <s v="USD"/>
    <n v="1492142860"/>
    <d v="2017-04-14T04:07:40"/>
    <n v="1486962460"/>
    <d v="2017-02-13T05:07:40"/>
    <x v="2"/>
    <x v="1"/>
    <b v="0"/>
    <n v="0"/>
    <b v="0"/>
    <s v="music/faith"/>
    <x v="4"/>
  </r>
  <r>
    <n v="1683"/>
    <s v="Manman doudou tÃ©moignage d'une mÃ¨re Album"/>
    <s v="Rendre tÃ©moignage de ce que Dieu fait chaque jour pour moi et venir en  aide  aux autres, c'est  mon but."/>
    <x v="8"/>
    <n v="3.5"/>
    <x v="4"/>
    <n v="760"/>
    <x v="3"/>
    <s v="FR"/>
    <s v="EUR"/>
    <n v="1491590738"/>
    <d v="2017-04-07T18:45:38"/>
    <n v="1489517138"/>
    <d v="2017-03-14T18:45:38"/>
    <x v="7"/>
    <x v="1"/>
    <b v="0"/>
    <n v="10"/>
    <b v="0"/>
    <s v="music/faith"/>
    <x v="4"/>
  </r>
  <r>
    <n v="1684"/>
    <s v="Goodness &amp; Mercy EP - Marty Mikles"/>
    <s v="New Music from Marty Mikles!  A new EP all about God's Goodness &amp; Mercy."/>
    <x v="6"/>
    <n v="8"/>
    <x v="0"/>
    <n v="8730"/>
    <x v="3"/>
    <s v="US"/>
    <s v="USD"/>
    <n v="1489775641"/>
    <d v="2017-03-17T18:34:01"/>
    <n v="1487360041"/>
    <d v="2017-02-17T19:34:01"/>
    <x v="2"/>
    <x v="1"/>
    <b v="0"/>
    <n v="101"/>
    <b v="0"/>
    <s v="music/faith"/>
    <x v="4"/>
  </r>
  <r>
    <n v="1685"/>
    <s v="Help Support Brad Dassey's Music"/>
    <s v="My name is Brad Dassey.  I've been composing and making music for 18 years now.  I want to get my music out there even further."/>
    <x v="18"/>
    <n v="0.35"/>
    <x v="2"/>
    <n v="360"/>
    <x v="3"/>
    <s v="US"/>
    <s v="USD"/>
    <n v="1490331623"/>
    <d v="2017-03-24T05:00:23"/>
    <n v="1487743223"/>
    <d v="2017-02-22T06:00:23"/>
    <x v="2"/>
    <x v="1"/>
    <b v="0"/>
    <n v="15"/>
    <b v="0"/>
    <s v="music/faith"/>
    <x v="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5"/>
    <x v="0"/>
    <n v="18"/>
    <x v="3"/>
    <s v="CA"/>
    <s v="CAD"/>
    <n v="1493320519"/>
    <d v="2017-04-27T19:15:19"/>
    <n v="1488140119"/>
    <d v="2017-02-26T20:15:19"/>
    <x v="2"/>
    <x v="1"/>
    <b v="0"/>
    <n v="1"/>
    <b v="0"/>
    <s v="music/faith"/>
    <x v="4"/>
  </r>
  <r>
    <n v="1687"/>
    <s v="Fike // You Say Speak We Say Move"/>
    <s v="Be a part of bringing &quot;YOU SAY SPEAK WE SAY MOVE&quot; into existence with FIKE. This is our first album since moving back to Baton Rouge!"/>
    <x v="3"/>
    <n v="10"/>
    <x v="1"/>
    <n v="3125"/>
    <x v="3"/>
    <s v="US"/>
    <s v="USD"/>
    <n v="1491855300"/>
    <d v="2017-04-10T20:15:00"/>
    <n v="1488935245"/>
    <d v="2017-03-08T01:07:25"/>
    <x v="7"/>
    <x v="1"/>
    <b v="0"/>
    <n v="39"/>
    <b v="0"/>
    <s v="music/faith"/>
    <x v="4"/>
  </r>
  <r>
    <n v="1688"/>
    <s v="Christofer Scott: Dive In EP"/>
    <s v="Professionally recording a worship and contemporary Christian music album that connects to people and connects their heart to God."/>
    <x v="23"/>
    <n v="4"/>
    <x v="4"/>
    <n v="1772"/>
    <x v="3"/>
    <s v="US"/>
    <s v="USD"/>
    <n v="1491738594"/>
    <d v="2017-04-09T11:49:54"/>
    <n v="1489150194"/>
    <d v="2017-03-10T12:49:54"/>
    <x v="7"/>
    <x v="1"/>
    <b v="0"/>
    <n v="7"/>
    <b v="0"/>
    <s v="music/faith"/>
    <x v="4"/>
  </r>
  <r>
    <n v="1689"/>
    <s v="Fly Away"/>
    <s v="Praising the Living God in the second half of life."/>
    <x v="262"/>
    <n v="2.4"/>
    <x v="4"/>
    <n v="2400"/>
    <x v="3"/>
    <s v="US"/>
    <s v="USD"/>
    <n v="1489700230"/>
    <d v="2017-03-16T21:37:10"/>
    <n v="1487111830"/>
    <d v="2017-02-14T22:37:10"/>
    <x v="2"/>
    <x v="1"/>
    <b v="0"/>
    <n v="14"/>
    <b v="0"/>
    <s v="music/faith"/>
    <x v="4"/>
  </r>
  <r>
    <n v="1690"/>
    <s v="NewKings Album &quot;Rise Up&quot;"/>
    <s v="Our newest project! We are hard at it trying to bring music that uplifts the spirit, and tells a story of life-changing love."/>
    <x v="30"/>
    <n v="2.5"/>
    <x v="4"/>
    <n v="635"/>
    <x v="3"/>
    <s v="US"/>
    <s v="USD"/>
    <n v="1491470442"/>
    <d v="2017-04-06T09:20:42"/>
    <n v="1488882042"/>
    <d v="2017-03-07T10:20:42"/>
    <x v="7"/>
    <x v="1"/>
    <b v="0"/>
    <n v="11"/>
    <b v="0"/>
    <s v="music/faith"/>
    <x v="4"/>
  </r>
  <r>
    <n v="1691"/>
    <s v="Sing Like You Were Meant To!"/>
    <s v="TUV Online is making highly effective vocal training available &amp; affordable to churches, worship leaders and singers around the world!"/>
    <x v="11"/>
    <n v="30"/>
    <x v="5"/>
    <n v="10042"/>
    <x v="3"/>
    <s v="US"/>
    <s v="USD"/>
    <n v="1491181200"/>
    <d v="2017-04-03T01:00:00"/>
    <n v="1488387008"/>
    <d v="2017-03-01T16:50:08"/>
    <x v="7"/>
    <x v="1"/>
    <b v="0"/>
    <n v="38"/>
    <b v="0"/>
    <s v="music/faith"/>
    <x v="4"/>
  </r>
  <r>
    <n v="1692"/>
    <s v="Get Your Hopes Up"/>
    <s v="After 3 years.....It's time for some new music! Album #2 is in motion and I can't wait to share it with all of you!"/>
    <x v="10"/>
    <n v="5"/>
    <x v="0"/>
    <n v="2390"/>
    <x v="3"/>
    <s v="US"/>
    <s v="USD"/>
    <n v="1490572740"/>
    <d v="2017-03-26T23:59:00"/>
    <n v="1487734667"/>
    <d v="2017-02-22T03:37:47"/>
    <x v="2"/>
    <x v="1"/>
    <b v="0"/>
    <n v="15"/>
    <b v="0"/>
    <s v="music/faith"/>
    <x v="4"/>
  </r>
  <r>
    <n v="1693"/>
    <s v="Debut Studio EP // Sam Hibbard"/>
    <s v="Creating and playing music is what i love. I long to produce &amp; release fresh, raw and relevant songs that come straight from the heart."/>
    <x v="9"/>
    <n v="3"/>
    <x v="4"/>
    <n v="280"/>
    <x v="3"/>
    <s v="GB"/>
    <s v="GBP"/>
    <n v="1491768000"/>
    <d v="2017-04-09T20:00:00"/>
    <n v="1489097112"/>
    <d v="2017-03-09T22:05:12"/>
    <x v="7"/>
    <x v="1"/>
    <b v="0"/>
    <n v="8"/>
    <b v="0"/>
    <s v="music/faith"/>
    <x v="4"/>
  </r>
  <r>
    <n v="1694"/>
    <s v="Thundercreek Studios"/>
    <s v="Hey all I'm building out my Christian Recording studio in a new building. I have the building but lack the funds to build it out!!!"/>
    <x v="3"/>
    <n v="10"/>
    <x v="1"/>
    <n v="5"/>
    <x v="3"/>
    <s v="US"/>
    <s v="USD"/>
    <n v="1490589360"/>
    <d v="2017-03-27T04:36:00"/>
    <n v="1488038674"/>
    <d v="2017-02-25T16:04:34"/>
    <x v="2"/>
    <x v="1"/>
    <b v="0"/>
    <n v="1"/>
    <b v="0"/>
    <s v="music/faith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2"/>
    <x v="1"/>
    <n v="1405"/>
    <x v="3"/>
    <s v="US"/>
    <s v="USD"/>
    <n v="1491786000"/>
    <d v="2017-04-10T01:00:00"/>
    <n v="1488847514"/>
    <d v="2017-03-07T00:45:14"/>
    <x v="7"/>
    <x v="1"/>
    <b v="0"/>
    <n v="23"/>
    <b v="0"/>
    <s v="music/faith"/>
    <x v="4"/>
  </r>
  <r>
    <n v="1696"/>
    <s v="Angel Talking truth to share with the world."/>
    <s v="I was dying. No will to live. Angel spoke to me. Changed my life. Help me to Share the message with the world. My life changing story."/>
    <x v="82"/>
    <n v="300"/>
    <x v="10"/>
    <n v="0"/>
    <x v="3"/>
    <s v="US"/>
    <s v="USD"/>
    <n v="1491007211"/>
    <d v="2017-04-01T00:40:11"/>
    <n v="1488418811"/>
    <d v="2017-03-02T01:40:11"/>
    <x v="7"/>
    <x v="1"/>
    <b v="0"/>
    <n v="0"/>
    <b v="0"/>
    <s v="music/faith"/>
    <x v="4"/>
  </r>
  <r>
    <n v="1697"/>
    <s v="Undivided Heart - a worship album by John Gabriel Arends"/>
    <s v="You can help create an awesome new worship album and in return get exclusive rewards ONLY for backers of this project."/>
    <x v="78"/>
    <n v="12.5"/>
    <x v="1"/>
    <n v="2526"/>
    <x v="3"/>
    <s v="US"/>
    <s v="USD"/>
    <n v="1491781648"/>
    <d v="2017-04-09T23:47:28"/>
    <n v="1489193248"/>
    <d v="2017-03-11T00:47:28"/>
    <x v="7"/>
    <x v="1"/>
    <b v="0"/>
    <n v="22"/>
    <b v="0"/>
    <s v="music/faith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125"/>
    <x v="10"/>
    <n v="0"/>
    <x v="3"/>
    <s v="US"/>
    <s v="USD"/>
    <n v="1490499180"/>
    <d v="2017-03-26T03:33:00"/>
    <n v="1488430760"/>
    <d v="2017-03-02T04:59:20"/>
    <x v="7"/>
    <x v="1"/>
    <b v="0"/>
    <n v="0"/>
    <b v="0"/>
    <s v="music/faith"/>
    <x v="4"/>
  </r>
  <r>
    <n v="1699"/>
    <s v="THE WORSHIP ALBUM!"/>
    <s v="Friends! Will you help me create a new worship album??! I want this album to give God the worship he deserves and draw people to Him."/>
    <x v="279"/>
    <n v="5.1050000000000004"/>
    <x v="0"/>
    <n v="216"/>
    <x v="3"/>
    <s v="US"/>
    <s v="USD"/>
    <n v="1491943445"/>
    <d v="2017-04-11T20:44:05"/>
    <n v="1489351445"/>
    <d v="2017-03-12T20:44:05"/>
    <x v="7"/>
    <x v="1"/>
    <b v="0"/>
    <n v="4"/>
    <b v="0"/>
    <s v="music/faith"/>
    <x v="4"/>
  </r>
  <r>
    <n v="1700"/>
    <s v="Camp Songs: original worship songs inspired by summer camp"/>
    <s v="My debut full-length album. This album will be a new direction as we hope to capture the worship that happens when you're at camp."/>
    <x v="22"/>
    <n v="20"/>
    <x v="8"/>
    <n v="5212"/>
    <x v="3"/>
    <s v="US"/>
    <s v="USD"/>
    <n v="1491019200"/>
    <d v="2017-04-01T04:00:00"/>
    <n v="1488418990"/>
    <d v="2017-03-02T01:43:10"/>
    <x v="7"/>
    <x v="1"/>
    <b v="0"/>
    <n v="79"/>
    <b v="0"/>
    <s v="music/faith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5.05"/>
    <x v="0"/>
    <n v="10"/>
    <x v="2"/>
    <s v="US"/>
    <s v="USD"/>
    <n v="1421337405"/>
    <d v="2015-01-15T15:56:45"/>
    <n v="1418745405"/>
    <d v="2014-12-16T15:56:45"/>
    <x v="11"/>
    <x v="3"/>
    <b v="0"/>
    <n v="2"/>
    <b v="0"/>
    <s v="music/faith"/>
    <x v="4"/>
  </r>
  <r>
    <n v="1702"/>
    <s v="lyndale lewis and new vision prosper cd release"/>
    <s v="I can do all things through christ jesus"/>
    <x v="281"/>
    <n v="16.5"/>
    <x v="6"/>
    <n v="1"/>
    <x v="2"/>
    <s v="US"/>
    <s v="USD"/>
    <n v="1427745150"/>
    <d v="2015-03-30T19:52:30"/>
    <n v="1425156750"/>
    <d v="2015-02-28T20:52:30"/>
    <x v="2"/>
    <x v="0"/>
    <b v="0"/>
    <n v="1"/>
    <b v="0"/>
    <s v="music/faith"/>
    <x v="4"/>
  </r>
  <r>
    <n v="1703"/>
    <s v="Joy Full Noise!"/>
    <s v="I would love for you to be a part of helping me raise money for music and video production to launch my first Worship album!"/>
    <x v="10"/>
    <n v="5"/>
    <x v="0"/>
    <n v="51"/>
    <x v="2"/>
    <s v="US"/>
    <s v="USD"/>
    <n v="1441003537"/>
    <d v="2015-08-31T06:45:37"/>
    <n v="1435819537"/>
    <d v="2015-07-02T06:45:37"/>
    <x v="3"/>
    <x v="0"/>
    <b v="0"/>
    <n v="2"/>
    <b v="0"/>
    <s v="music/faith"/>
    <x v="4"/>
  </r>
  <r>
    <n v="1704"/>
    <s v="Jericho Down Worship Album"/>
    <s v="We want to record an album of popular praise &amp; worship songs with our own influence and style."/>
    <x v="13"/>
    <n v="2"/>
    <x v="4"/>
    <n v="1302"/>
    <x v="2"/>
    <s v="US"/>
    <s v="USD"/>
    <n v="1424056873"/>
    <d v="2015-02-16T03:21:13"/>
    <n v="1421464873"/>
    <d v="2015-01-17T03:21:13"/>
    <x v="1"/>
    <x v="0"/>
    <b v="0"/>
    <n v="11"/>
    <b v="0"/>
    <s v="music/faith"/>
    <x v="4"/>
  </r>
  <r>
    <n v="1705"/>
    <s v="Piano Prayer Album - Russ James"/>
    <s v="An instrumental album that ranges from hymns to contemporary music. All the music is recorded by myself."/>
    <x v="13"/>
    <n v="2"/>
    <x v="4"/>
    <n v="0"/>
    <x v="2"/>
    <s v="US"/>
    <s v="USD"/>
    <n v="1441814400"/>
    <d v="2015-09-09T16:00:00"/>
    <n v="1440807846"/>
    <d v="2015-08-29T00:24:06"/>
    <x v="10"/>
    <x v="0"/>
    <b v="0"/>
    <n v="0"/>
    <b v="0"/>
    <s v="music/faith"/>
    <x v="4"/>
  </r>
  <r>
    <n v="1706"/>
    <s v="Gemeinde in Bremen"/>
    <s v="Unsere &quot;Aufgabe&quot; ist es, fÃ¼r Christen da zu sein die keiner Gemeinde angehÃ¶ren. Zudem spielt Lobpreis eine Zentrale Rolle."/>
    <x v="62"/>
    <n v="5.5"/>
    <x v="0"/>
    <n v="0"/>
    <x v="2"/>
    <s v="DE"/>
    <s v="EUR"/>
    <n v="1440314472"/>
    <d v="2015-08-23T07:21:12"/>
    <n v="1435130472"/>
    <d v="2015-06-24T07:21:12"/>
    <x v="0"/>
    <x v="0"/>
    <b v="0"/>
    <n v="0"/>
    <b v="0"/>
    <s v="music/faith"/>
    <x v="4"/>
  </r>
  <r>
    <n v="1707"/>
    <s v="Hurricanes and Coastal Storms- Chapel Studio Project"/>
    <s v="We exist to proclaim the love of Christ through music! Partner with our ministry and help us spread God's love with a new studio album!"/>
    <x v="10"/>
    <n v="5"/>
    <x v="0"/>
    <n v="487"/>
    <x v="2"/>
    <s v="US"/>
    <s v="USD"/>
    <n v="1459181895"/>
    <d v="2016-03-28T16:18:15"/>
    <n v="1456593495"/>
    <d v="2016-02-27T17:18:15"/>
    <x v="2"/>
    <x v="2"/>
    <b v="0"/>
    <n v="9"/>
    <b v="0"/>
    <s v="music/faith"/>
    <x v="4"/>
  </r>
  <r>
    <n v="1708"/>
    <s v="Praise: It's what we do"/>
    <s v="A debut album for the New Gate Church's praise team; making a cd filled with original songs from a team of misfits with 1 goal in mind"/>
    <x v="39"/>
    <n v="7"/>
    <x v="0"/>
    <n v="0"/>
    <x v="2"/>
    <s v="US"/>
    <s v="USD"/>
    <n v="1462135706"/>
    <d v="2016-05-01T20:48:26"/>
    <n v="1458679706"/>
    <d v="2016-03-22T20:48:26"/>
    <x v="7"/>
    <x v="2"/>
    <b v="0"/>
    <n v="0"/>
    <b v="0"/>
    <s v="music/faith"/>
    <x v="4"/>
  </r>
  <r>
    <n v="1709"/>
    <s v="Psalms"/>
    <s v="A project to set psalms to music. The psalms are taken from the English Standard Version (ESV) of the Bible."/>
    <x v="257"/>
    <n v="1.75"/>
    <x v="4"/>
    <n v="85"/>
    <x v="2"/>
    <s v="US"/>
    <s v="USD"/>
    <n v="1409513940"/>
    <d v="2014-08-31T19:39:00"/>
    <n v="1405949514"/>
    <d v="2014-07-21T13:31:54"/>
    <x v="3"/>
    <x v="3"/>
    <b v="0"/>
    <n v="4"/>
    <b v="0"/>
    <s v="music/faith"/>
    <x v="4"/>
  </r>
  <r>
    <n v="1710"/>
    <s v="Producing a live album of our upcoming Europe tour"/>
    <s v="We want to create a gospel live album which has never been produced before."/>
    <x v="10"/>
    <n v="5"/>
    <x v="0"/>
    <n v="34"/>
    <x v="2"/>
    <s v="DE"/>
    <s v="EUR"/>
    <n v="1453122000"/>
    <d v="2016-01-18T13:00:00"/>
    <n v="1449151888"/>
    <d v="2015-12-03T14:11:28"/>
    <x v="11"/>
    <x v="0"/>
    <b v="0"/>
    <n v="1"/>
    <b v="0"/>
    <s v="music/faith"/>
    <x v="4"/>
  </r>
  <r>
    <n v="1711"/>
    <s v="Redemption - Debut Multi-cultural Worship Album"/>
    <s v="&quot;Redemption&quot; is a multi-cultural worship album aimed at giving you an 'around-the-world' experience of Jesus-focused worship."/>
    <x v="3"/>
    <n v="10"/>
    <x v="1"/>
    <n v="1050"/>
    <x v="2"/>
    <s v="US"/>
    <s v="USD"/>
    <n v="1409585434"/>
    <d v="2014-09-01T15:30:34"/>
    <n v="1406907034"/>
    <d v="2014-08-01T15:30:34"/>
    <x v="10"/>
    <x v="3"/>
    <b v="0"/>
    <n v="2"/>
    <b v="0"/>
    <s v="music/faith"/>
    <x v="4"/>
  </r>
  <r>
    <n v="1712"/>
    <s v="Midwest Cowboy Ministries"/>
    <s v="Recording/equipment for MCM - a team of musicians who will help your local musicians to hold your own Cowboy Church with Gospel Music"/>
    <x v="10"/>
    <n v="5"/>
    <x v="0"/>
    <n v="0"/>
    <x v="2"/>
    <s v="US"/>
    <s v="USD"/>
    <n v="1435701353"/>
    <d v="2015-06-30T21:55:53"/>
    <n v="1430517353"/>
    <d v="2015-05-01T21:55:53"/>
    <x v="5"/>
    <x v="0"/>
    <b v="0"/>
    <n v="0"/>
    <b v="0"/>
    <s v="music/faith"/>
    <x v="4"/>
  </r>
  <r>
    <n v="1713"/>
    <s v="&quot;UNCOVERED ME&quot;"/>
    <s v="This music project is a compilation to my up-coming book UNCOVERED ME, I need your support to help me go to New York and complete it."/>
    <x v="9"/>
    <n v="3"/>
    <x v="4"/>
    <n v="50"/>
    <x v="2"/>
    <s v="US"/>
    <s v="USD"/>
    <n v="1412536412"/>
    <d v="2014-10-05T19:13:32"/>
    <n v="1409944412"/>
    <d v="2014-09-05T19:13:32"/>
    <x v="8"/>
    <x v="3"/>
    <b v="0"/>
    <n v="1"/>
    <b v="0"/>
    <s v="music/faith"/>
    <x v="4"/>
  </r>
  <r>
    <n v="1714"/>
    <s v="Positive music. Zachary Freedoms NEW album, campaign."/>
    <s v="Change the world. Music should be more fun, positive, and compassionate. What goes into your ears is important- same for your kids."/>
    <x v="31"/>
    <n v="25"/>
    <x v="9"/>
    <n v="1967"/>
    <x v="2"/>
    <s v="US"/>
    <s v="USD"/>
    <n v="1430517761"/>
    <d v="2015-05-01T22:02:41"/>
    <n v="1427925761"/>
    <d v="2015-04-01T22:02:41"/>
    <x v="6"/>
    <x v="0"/>
    <b v="0"/>
    <n v="17"/>
    <b v="0"/>
    <s v="music/faith"/>
    <x v="4"/>
  </r>
  <r>
    <n v="1715"/>
    <s v="The Heart of a P.K."/>
    <s v="Kimberly Stokes the daughter of Elder Baby Stokes Jr, of Bibleway C.O.G.I.C, is currently working on a EP. She is sharing her heart"/>
    <x v="10"/>
    <n v="5"/>
    <x v="0"/>
    <n v="11"/>
    <x v="2"/>
    <s v="US"/>
    <s v="USD"/>
    <n v="1427772120"/>
    <d v="2015-03-31T03:22:00"/>
    <n v="1425186785"/>
    <d v="2015-03-01T05:13:05"/>
    <x v="7"/>
    <x v="0"/>
    <b v="0"/>
    <n v="2"/>
    <b v="0"/>
    <s v="music/faith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2"/>
    <x v="4"/>
    <n v="150"/>
    <x v="2"/>
    <s v="US"/>
    <s v="USD"/>
    <n v="1481295099"/>
    <d v="2016-12-09T14:51:39"/>
    <n v="1477835499"/>
    <d v="2016-10-30T13:51:39"/>
    <x v="9"/>
    <x v="2"/>
    <b v="0"/>
    <n v="3"/>
    <b v="0"/>
    <s v="music/faith"/>
    <x v="4"/>
  </r>
  <r>
    <n v="1717"/>
    <s v="Shift Records A New EP!"/>
    <s v="Our first record created to reach, inspire, and ultimately express the love of Jesus to our generation."/>
    <x v="282"/>
    <n v="3.2650000000000001"/>
    <x v="4"/>
    <n v="1395"/>
    <x v="2"/>
    <s v="US"/>
    <s v="USD"/>
    <n v="1461211200"/>
    <d v="2016-04-21T04:00:00"/>
    <n v="1459467238"/>
    <d v="2016-03-31T23:33:58"/>
    <x v="7"/>
    <x v="2"/>
    <b v="0"/>
    <n v="41"/>
    <b v="0"/>
    <s v="music/faith"/>
    <x v="4"/>
  </r>
  <r>
    <n v="1718"/>
    <s v="The Prodigal Son"/>
    <s v="A melody for the galaxy."/>
    <x v="19"/>
    <n v="35"/>
    <x v="7"/>
    <n v="75"/>
    <x v="2"/>
    <s v="US"/>
    <s v="USD"/>
    <n v="1463201940"/>
    <d v="2016-05-14T04:59:00"/>
    <n v="1459435149"/>
    <d v="2016-03-31T14:39:09"/>
    <x v="7"/>
    <x v="2"/>
    <b v="0"/>
    <n v="2"/>
    <b v="0"/>
    <s v="music/faith"/>
    <x v="4"/>
  </r>
  <r>
    <n v="1719"/>
    <s v="Messiah's Call &quot;He'll Do It Today&quot; 2014"/>
    <s v="Building the foundation for a great work! Join us on our journey to bring a fresh approach to ministry through song and testimony!"/>
    <x v="23"/>
    <n v="4"/>
    <x v="4"/>
    <n v="35"/>
    <x v="2"/>
    <s v="US"/>
    <s v="USD"/>
    <n v="1410958191"/>
    <d v="2014-09-17T12:49:51"/>
    <n v="1408366191"/>
    <d v="2014-08-18T12:49:51"/>
    <x v="10"/>
    <x v="3"/>
    <b v="0"/>
    <n v="3"/>
    <b v="0"/>
    <s v="music/faith"/>
    <x v="4"/>
  </r>
  <r>
    <n v="1720"/>
    <s v="Justin &amp; Elly Heckel DEBUT ALBUM!"/>
    <s v="Justin and Elly Heckel just finished recording their Debut Album and need your help to release it to the rest of the World!"/>
    <x v="23"/>
    <n v="4"/>
    <x v="4"/>
    <n v="225"/>
    <x v="2"/>
    <s v="US"/>
    <s v="USD"/>
    <n v="1415562471"/>
    <d v="2014-11-09T19:47:51"/>
    <n v="1412966871"/>
    <d v="2014-10-10T18:47:51"/>
    <x v="9"/>
    <x v="3"/>
    <b v="0"/>
    <n v="8"/>
    <b v="0"/>
    <s v="music/faith"/>
    <x v="4"/>
  </r>
  <r>
    <n v="1721"/>
    <s v="&quot;HEAVEN'S CALLING&quot;"/>
    <s v="Heavens calling is an album for people all over the world in need of a healing for the soul, positive mindset and total prosperity"/>
    <x v="10"/>
    <n v="5"/>
    <x v="0"/>
    <n v="0"/>
    <x v="2"/>
    <s v="US"/>
    <s v="USD"/>
    <n v="1449831863"/>
    <d v="2015-12-11T11:04:23"/>
    <n v="1447239863"/>
    <d v="2015-11-11T11:04:23"/>
    <x v="4"/>
    <x v="0"/>
    <b v="0"/>
    <n v="0"/>
    <b v="0"/>
    <s v="music/faith"/>
    <x v="4"/>
  </r>
  <r>
    <n v="1722"/>
    <s v="Preserving the DC Gospel Stars"/>
    <s v="I am raising money to leave a legacy for the DC Gospel Stars and preserve this art form for music lovers of this style."/>
    <x v="283"/>
    <n v="2.88"/>
    <x v="4"/>
    <n v="1"/>
    <x v="2"/>
    <s v="US"/>
    <s v="USD"/>
    <n v="1459642200"/>
    <d v="2016-04-03T00:10:00"/>
    <n v="1456441429"/>
    <d v="2016-02-25T23:03:49"/>
    <x v="2"/>
    <x v="2"/>
    <b v="0"/>
    <n v="1"/>
    <b v="0"/>
    <s v="music/faith"/>
    <x v="4"/>
  </r>
  <r>
    <n v="1723"/>
    <s v="Straighter Road Album Fundraiser"/>
    <s v="We are a vocal group from the Northwest looking to create a gospel, jazz, a cappella ablum and would love the support of music lovers."/>
    <x v="3"/>
    <n v="10"/>
    <x v="1"/>
    <n v="650"/>
    <x v="2"/>
    <s v="US"/>
    <s v="USD"/>
    <n v="1435730400"/>
    <d v="2015-07-01T06:00:00"/>
    <n v="1430855315"/>
    <d v="2015-05-05T19:48:35"/>
    <x v="5"/>
    <x v="0"/>
    <b v="0"/>
    <n v="3"/>
    <b v="0"/>
    <s v="music/faith"/>
    <x v="4"/>
  </r>
  <r>
    <n v="1724"/>
    <s v="Die Another Day 1st CD (Christian Rock)"/>
    <s v="We are just some guys who Love the Lord and want to share our personal experiences of what GOD has done for us through our music."/>
    <x v="12"/>
    <n v="6"/>
    <x v="0"/>
    <n v="35"/>
    <x v="2"/>
    <s v="US"/>
    <s v="USD"/>
    <n v="1414707762"/>
    <d v="2014-10-30T22:22:42"/>
    <n v="1412115762"/>
    <d v="2014-09-30T22:22:42"/>
    <x v="8"/>
    <x v="3"/>
    <b v="0"/>
    <n v="4"/>
    <b v="0"/>
    <s v="music/faith"/>
    <x v="4"/>
  </r>
  <r>
    <n v="1725"/>
    <s v="Unveiled Debut Album"/>
    <s v="Christian band signed to VECA Records to release their debut album in Spring 2015.  This ministry is relying on faith-based donations."/>
    <x v="62"/>
    <n v="5.5"/>
    <x v="0"/>
    <n v="560"/>
    <x v="2"/>
    <s v="US"/>
    <s v="USD"/>
    <n v="1408922049"/>
    <d v="2014-08-24T23:14:09"/>
    <n v="1406330049"/>
    <d v="2014-07-25T23:14:09"/>
    <x v="3"/>
    <x v="3"/>
    <b v="0"/>
    <n v="9"/>
    <b v="0"/>
    <s v="music/faith"/>
    <x v="4"/>
  </r>
  <r>
    <n v="1726"/>
    <s v="&quot;Every Day&quot; CD by Amanda Joy Hall"/>
    <s v="Amanda Joy Hall's sophomore album, &quot;Every Day&quot;. Release expected July 2014"/>
    <x v="115"/>
    <n v="6.5"/>
    <x v="0"/>
    <n v="2196"/>
    <x v="2"/>
    <s v="US"/>
    <s v="USD"/>
    <n v="1403906664"/>
    <d v="2014-06-27T22:04:24"/>
    <n v="1401401064"/>
    <d v="2014-05-29T22:04:24"/>
    <x v="5"/>
    <x v="3"/>
    <b v="0"/>
    <n v="16"/>
    <b v="0"/>
    <s v="music/faith"/>
    <x v="4"/>
  </r>
  <r>
    <n v="1727"/>
    <s v="New album - Prophetic guitar soundscapes, Volume 2"/>
    <s v="Please help fund my second Prophetic Guitar album. Be a part of a pioneering and groundbreaking sound released from Heaven."/>
    <x v="9"/>
    <n v="3"/>
    <x v="4"/>
    <n v="1"/>
    <x v="2"/>
    <s v="GB"/>
    <s v="GBP"/>
    <n v="1428231600"/>
    <d v="2015-04-05T11:00:00"/>
    <n v="1423520177"/>
    <d v="2015-02-09T22:16:17"/>
    <x v="2"/>
    <x v="0"/>
    <b v="0"/>
    <n v="1"/>
    <b v="0"/>
    <s v="music/faith"/>
    <x v="4"/>
  </r>
  <r>
    <n v="1728"/>
    <s v="With His Presence"/>
    <s v="Be in God's presence through instrumental covers of hymns. Help me build a home studio to freely distribute this album."/>
    <x v="21"/>
    <n v="1.25"/>
    <x v="4"/>
    <n v="855"/>
    <x v="2"/>
    <s v="US"/>
    <s v="USD"/>
    <n v="1445439674"/>
    <d v="2015-10-21T15:01:14"/>
    <n v="1442847674"/>
    <d v="2015-09-21T15:01:14"/>
    <x v="8"/>
    <x v="0"/>
    <b v="0"/>
    <n v="7"/>
    <b v="0"/>
    <s v="music/faith"/>
    <x v="4"/>
  </r>
  <r>
    <n v="1729"/>
    <s v="Message from Beyond - A Gospel Music Project"/>
    <s v="A few years back, I was inspired to write some songs, turned out the messages are real but a little scary, I need help to produce."/>
    <x v="3"/>
    <n v="10"/>
    <x v="1"/>
    <n v="0"/>
    <x v="2"/>
    <s v="US"/>
    <s v="USD"/>
    <n v="1465521306"/>
    <d v="2016-06-10T01:15:06"/>
    <n v="1460337306"/>
    <d v="2016-04-11T01:15:06"/>
    <x v="6"/>
    <x v="2"/>
    <b v="0"/>
    <n v="0"/>
    <b v="0"/>
    <s v="music/faith"/>
    <x v="4"/>
  </r>
  <r>
    <n v="1730"/>
    <s v="Triumph Over Trials/ Hope Through the Hurt"/>
    <s v="Hello, I am raising money to fund my first solo Album.  This project is my testimony that God is truly our shelter in the storm."/>
    <x v="9"/>
    <n v="3"/>
    <x v="4"/>
    <n v="0"/>
    <x v="2"/>
    <s v="US"/>
    <s v="USD"/>
    <n v="1445738783"/>
    <d v="2015-10-25T02:06:23"/>
    <n v="1443146783"/>
    <d v="2015-09-25T02:06:23"/>
    <x v="8"/>
    <x v="0"/>
    <b v="0"/>
    <n v="0"/>
    <b v="0"/>
    <s v="music/faith"/>
    <x v="4"/>
  </r>
  <r>
    <n v="1731"/>
    <s v="Sam Cox Band First Christian Tour"/>
    <s v="We are a Christin Worship band looking to midwest tour. God Bless!"/>
    <x v="28"/>
    <n v="1"/>
    <x v="4"/>
    <n v="0"/>
    <x v="2"/>
    <s v="US"/>
    <s v="USD"/>
    <n v="1434034800"/>
    <d v="2015-06-11T15:00:00"/>
    <n v="1432849552"/>
    <d v="2015-05-28T21:45:52"/>
    <x v="5"/>
    <x v="0"/>
    <b v="0"/>
    <n v="0"/>
    <b v="0"/>
    <s v="music/faith"/>
    <x v="4"/>
  </r>
  <r>
    <n v="1732"/>
    <s v="Christian Lifestyle Multicultural Expo"/>
    <s v="This event will be free to the public with approximately 20 Christian vocalist and choirs from several genres. Rock,Blue Grass,Hip Hop."/>
    <x v="23"/>
    <n v="4"/>
    <x v="4"/>
    <n v="0"/>
    <x v="2"/>
    <s v="US"/>
    <s v="USD"/>
    <n v="1452920400"/>
    <d v="2016-01-16T05:00:00"/>
    <n v="1447777481"/>
    <d v="2015-11-17T16:24:41"/>
    <x v="4"/>
    <x v="0"/>
    <b v="0"/>
    <n v="0"/>
    <b v="0"/>
    <s v="music/faith"/>
    <x v="4"/>
  </r>
  <r>
    <n v="1733"/>
    <s v="What Faith Is EP/Album"/>
    <s v="I am trying to share the music I am blessed to have written. https://www.johncox4.com or https://reverbnation.com/johncox4"/>
    <x v="3"/>
    <n v="10"/>
    <x v="1"/>
    <n v="0"/>
    <x v="2"/>
    <s v="US"/>
    <s v="USD"/>
    <n v="1473802200"/>
    <d v="2016-09-13T21:30:00"/>
    <n v="1472746374"/>
    <d v="2016-09-01T16:12:54"/>
    <x v="8"/>
    <x v="2"/>
    <b v="0"/>
    <n v="0"/>
    <b v="0"/>
    <s v="music/faith"/>
    <x v="4"/>
  </r>
  <r>
    <n v="1734"/>
    <s v="Street Prophet Los CD and new book"/>
    <s v="This is a double venture project. I have finished a new manuscript and currently working on creating a Christian rap CD."/>
    <x v="37"/>
    <n v="4.5"/>
    <x v="4"/>
    <n v="1"/>
    <x v="2"/>
    <s v="US"/>
    <s v="USD"/>
    <n v="1431046356"/>
    <d v="2015-05-08T00:52:36"/>
    <n v="1428454356"/>
    <d v="2015-04-08T00:52:36"/>
    <x v="6"/>
    <x v="0"/>
    <b v="0"/>
    <n v="1"/>
    <b v="0"/>
    <s v="music/faith"/>
    <x v="4"/>
  </r>
  <r>
    <n v="1735"/>
    <s v="Leo's RainSong Artist program"/>
    <s v="RainSong is letting my buy a discounted guitar. I will use this to offer my talents to the ministry programs I'm a part of."/>
    <x v="28"/>
    <n v="1"/>
    <x v="4"/>
    <n v="110"/>
    <x v="2"/>
    <s v="US"/>
    <s v="USD"/>
    <n v="1470598345"/>
    <d v="2016-08-07T19:32:25"/>
    <n v="1468006345"/>
    <d v="2016-07-08T19:32:25"/>
    <x v="3"/>
    <x v="2"/>
    <b v="0"/>
    <n v="2"/>
    <b v="0"/>
    <s v="music/faith"/>
    <x v="4"/>
  </r>
  <r>
    <n v="1736"/>
    <s v="In His Presence"/>
    <s v="A unique meditative album reflecting on the life of Christ, inviting Him into your presence"/>
    <x v="9"/>
    <n v="3"/>
    <x v="4"/>
    <n v="22"/>
    <x v="2"/>
    <s v="US"/>
    <s v="USD"/>
    <n v="1447018833"/>
    <d v="2015-11-08T21:40:33"/>
    <n v="1444423233"/>
    <d v="2015-10-09T20:40:33"/>
    <x v="9"/>
    <x v="0"/>
    <b v="0"/>
    <n v="1"/>
    <b v="0"/>
    <s v="music/faith"/>
    <x v="4"/>
  </r>
  <r>
    <n v="1737"/>
    <s v="Healing"/>
    <s v="An instrumental project in which all songs are incorporated around the healing power of our God. Used for times of prayer &amp; devotion"/>
    <x v="23"/>
    <n v="4"/>
    <x v="4"/>
    <n v="850"/>
    <x v="2"/>
    <s v="US"/>
    <s v="USD"/>
    <n v="1437432392"/>
    <d v="2015-07-20T22:46:32"/>
    <n v="1434840392"/>
    <d v="2015-06-20T22:46:32"/>
    <x v="0"/>
    <x v="0"/>
    <b v="0"/>
    <n v="15"/>
    <b v="0"/>
    <s v="music/faith"/>
    <x v="4"/>
  </r>
  <r>
    <n v="1738"/>
    <s v="The Flashing Lights"/>
    <s v="Music that inspires and gives hope for overcoming and change. And it is good music."/>
    <x v="10"/>
    <n v="5"/>
    <x v="0"/>
    <n v="20"/>
    <x v="2"/>
    <s v="US"/>
    <s v="USD"/>
    <n v="1412283542"/>
    <d v="2014-10-02T20:59:02"/>
    <n v="1409691542"/>
    <d v="2014-09-02T20:59:02"/>
    <x v="8"/>
    <x v="3"/>
    <b v="0"/>
    <n v="1"/>
    <b v="0"/>
    <s v="music/faith"/>
    <x v="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4"/>
    <n v="1"/>
    <x v="2"/>
    <s v="US"/>
    <s v="USD"/>
    <n v="1462391932"/>
    <d v="2016-05-04T19:58:52"/>
    <n v="1457297932"/>
    <d v="2016-03-06T20:58:52"/>
    <x v="7"/>
    <x v="2"/>
    <b v="0"/>
    <n v="1"/>
    <b v="0"/>
    <s v="music/faith"/>
    <x v="4"/>
  </r>
  <r>
    <n v="1740"/>
    <s v="Recording Studio Time"/>
    <s v="I recently recorded a new single. With your help I can return to the studio. Would you like to be part of my next worship project?"/>
    <x v="9"/>
    <n v="3"/>
    <x v="4"/>
    <n v="0"/>
    <x v="2"/>
    <s v="US"/>
    <s v="USD"/>
    <n v="1437075422"/>
    <d v="2015-07-16T19:37:02"/>
    <n v="1434483422"/>
    <d v="2015-06-16T19:37:02"/>
    <x v="0"/>
    <x v="0"/>
    <b v="0"/>
    <n v="0"/>
    <b v="0"/>
    <s v="music/faith"/>
    <x v="4"/>
  </r>
  <r>
    <n v="1741"/>
    <s v="Caught off Guard"/>
    <s v="A photo journal documenting my experiences and travels across New Zealand"/>
    <x v="38"/>
    <n v="1.2"/>
    <x v="4"/>
    <n v="1330"/>
    <x v="0"/>
    <s v="GB"/>
    <s v="GBP"/>
    <n v="1433948671"/>
    <d v="2015-06-10T15:04:31"/>
    <n v="1430060671"/>
    <d v="2015-04-26T15:04:31"/>
    <x v="6"/>
    <x v="0"/>
    <b v="0"/>
    <n v="52"/>
    <b v="1"/>
    <s v="photography/photobooks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"/>
    <x v="4"/>
    <n v="2175"/>
    <x v="0"/>
    <s v="US"/>
    <s v="USD"/>
    <n v="1483822800"/>
    <d v="2017-01-07T21:00:00"/>
    <n v="1481058170"/>
    <d v="2016-12-06T21:02:50"/>
    <x v="11"/>
    <x v="2"/>
    <b v="0"/>
    <n v="34"/>
    <b v="1"/>
    <s v="photography/photobooks"/>
    <x v="8"/>
  </r>
  <r>
    <n v="1743"/>
    <s v="The Fringes Project: Photobook of a Dying Language"/>
    <s v="Visual documentation of the endangered IÃ±upiat language, captured in the form of a printed photography book."/>
    <x v="12"/>
    <n v="6"/>
    <x v="0"/>
    <n v="6025"/>
    <x v="0"/>
    <s v="US"/>
    <s v="USD"/>
    <n v="1472270340"/>
    <d v="2016-08-27T03:59:00"/>
    <n v="1470348775"/>
    <d v="2016-08-04T22:12:55"/>
    <x v="10"/>
    <x v="2"/>
    <b v="0"/>
    <n v="67"/>
    <b v="1"/>
    <s v="photography/photobooks"/>
    <x v="8"/>
  </r>
  <r>
    <n v="1744"/>
    <s v="Water World"/>
    <s v="This book is the embodiment of my passion for water &amp; photography, which I hope will inspire you to pick up your camera and explore."/>
    <x v="62"/>
    <n v="5.5"/>
    <x v="0"/>
    <n v="6515"/>
    <x v="0"/>
    <s v="GB"/>
    <s v="GBP"/>
    <n v="1425821477"/>
    <d v="2015-03-08T13:31:17"/>
    <n v="1421937077"/>
    <d v="2015-01-22T14:31:17"/>
    <x v="1"/>
    <x v="0"/>
    <b v="0"/>
    <n v="70"/>
    <b v="1"/>
    <s v="photography/photobooks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"/>
    <x v="0"/>
    <n v="7981"/>
    <x v="0"/>
    <s v="US"/>
    <s v="USD"/>
    <n v="1482372000"/>
    <d v="2016-12-22T02:00:00"/>
    <n v="1479276838"/>
    <d v="2016-11-16T06:13:58"/>
    <x v="4"/>
    <x v="2"/>
    <b v="0"/>
    <n v="89"/>
    <b v="1"/>
    <s v="photography/photobooks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15"/>
    <x v="6"/>
    <n v="22215"/>
    <x v="0"/>
    <s v="US"/>
    <s v="USD"/>
    <n v="1479952800"/>
    <d v="2016-11-24T02:00:00"/>
    <n v="1477368867"/>
    <d v="2016-10-25T04:14:27"/>
    <x v="9"/>
    <x v="2"/>
    <b v="0"/>
    <n v="107"/>
    <b v="1"/>
    <s v="photography/photobooks"/>
    <x v="8"/>
  </r>
  <r>
    <n v="1747"/>
    <s v="'Tulip, my mother's favourite flower' - A Photo Book."/>
    <s v="A beautiful, limited edition, photobook about the story of the last year of my mother's life, to be published by Dewi Lewis."/>
    <x v="7"/>
    <n v="9"/>
    <x v="0"/>
    <n v="9446"/>
    <x v="0"/>
    <s v="GB"/>
    <s v="GBP"/>
    <n v="1447426800"/>
    <d v="2015-11-13T15:00:00"/>
    <n v="1444904830"/>
    <d v="2015-10-15T10:27:10"/>
    <x v="9"/>
    <x v="0"/>
    <b v="0"/>
    <n v="159"/>
    <b v="1"/>
    <s v="photography/photobooks"/>
    <x v="8"/>
  </r>
  <r>
    <n v="1748"/>
    <s v="So It Is: Vancouver"/>
    <s v="Telling the story of the city through remarkable people who live in Vancouver today."/>
    <x v="63"/>
    <n v="50"/>
    <x v="10"/>
    <n v="64974"/>
    <x v="0"/>
    <s v="CA"/>
    <s v="CAD"/>
    <n v="1441234143"/>
    <d v="2015-09-02T22:49:03"/>
    <n v="1438642143"/>
    <d v="2015-08-03T22:49:03"/>
    <x v="10"/>
    <x v="0"/>
    <b v="0"/>
    <n v="181"/>
    <b v="1"/>
    <s v="photography/photobooks"/>
    <x v="8"/>
  </r>
  <r>
    <n v="1749"/>
    <s v="E FOTOGRAFESCHE RECKBLECK - 367 DEEG AM AUSLAND ASAZ"/>
    <s v="Help me fund the production run of my first book by local Photographer Sandro Ortolani."/>
    <x v="284"/>
    <n v="10.050000000000001"/>
    <x v="1"/>
    <n v="12410.5"/>
    <x v="0"/>
    <s v="LU"/>
    <s v="EUR"/>
    <n v="1488394800"/>
    <d v="2017-03-01T19:00:00"/>
    <n v="1485213921"/>
    <d v="2017-01-23T23:25:21"/>
    <x v="1"/>
    <x v="1"/>
    <b v="0"/>
    <n v="131"/>
    <b v="1"/>
    <s v="photography/photobooks"/>
    <x v="8"/>
  </r>
  <r>
    <n v="1750"/>
    <s v="Love Wins- A Powerful Book of LGBTQ Love Stories"/>
    <s v="A book of portraits and histories making LGBT (Lesbian, Gay, Transgender, Bisexual) loving relationships visible, normal, and accepted."/>
    <x v="10"/>
    <n v="5"/>
    <x v="0"/>
    <n v="10081"/>
    <x v="0"/>
    <s v="US"/>
    <s v="USD"/>
    <n v="1461096304"/>
    <d v="2016-04-19T20:05:04"/>
    <n v="1458936304"/>
    <d v="2016-03-25T20:05:04"/>
    <x v="7"/>
    <x v="2"/>
    <b v="0"/>
    <n v="125"/>
    <b v="1"/>
    <s v="photography/photobooks"/>
    <x v="8"/>
  </r>
  <r>
    <n v="1751"/>
    <s v="Daily Bread: Stories from Rural Greece"/>
    <s v="Photographs and stories culled from 10 years of road trips through rural Greece"/>
    <x v="3"/>
    <n v="10"/>
    <x v="1"/>
    <n v="10290"/>
    <x v="0"/>
    <s v="US"/>
    <s v="USD"/>
    <n v="1426787123"/>
    <d v="2015-03-19T17:45:23"/>
    <n v="1424198723"/>
    <d v="2015-02-17T18:45:23"/>
    <x v="2"/>
    <x v="0"/>
    <b v="0"/>
    <n v="61"/>
    <b v="1"/>
    <s v="photography/photobooks"/>
    <x v="8"/>
  </r>
  <r>
    <n v="1752"/>
    <s v="Adfectus Book"/>
    <s v="A little book of calm, in picture form, that will soothe the soul and un-furrow the brow."/>
    <x v="38"/>
    <n v="1.2"/>
    <x v="4"/>
    <n v="3122"/>
    <x v="0"/>
    <s v="GB"/>
    <s v="GBP"/>
    <n v="1476425082"/>
    <d v="2016-10-14T06:04:42"/>
    <n v="1473833082"/>
    <d v="2016-09-14T06:04:42"/>
    <x v="8"/>
    <x v="2"/>
    <b v="0"/>
    <n v="90"/>
    <b v="1"/>
    <s v="photography/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5"/>
    <x v="6"/>
    <n v="16200"/>
    <x v="0"/>
    <s v="DK"/>
    <s v="DKK"/>
    <n v="1458579568"/>
    <d v="2016-03-21T16:59:28"/>
    <n v="1455991168"/>
    <d v="2016-02-20T17:59:28"/>
    <x v="2"/>
    <x v="2"/>
    <b v="0"/>
    <n v="35"/>
    <b v="1"/>
    <s v="photography/photobooks"/>
    <x v="8"/>
  </r>
  <r>
    <n v="1754"/>
    <s v="OFFICIAL OTTAWA (an unofficial portrait)"/>
    <s v="A photography publication that looks behind the myths, clichÃ©s and fairytales that surround Ottawa, the capital of Canada."/>
    <x v="0"/>
    <n v="8.5"/>
    <x v="0"/>
    <n v="9395"/>
    <x v="0"/>
    <s v="CA"/>
    <s v="CAD"/>
    <n v="1428091353"/>
    <d v="2015-04-03T20:02:33"/>
    <n v="1425502953"/>
    <d v="2015-03-04T21:02:33"/>
    <x v="7"/>
    <x v="0"/>
    <b v="0"/>
    <n v="90"/>
    <b v="1"/>
    <s v="photography/photobooks"/>
    <x v="8"/>
  </r>
  <r>
    <n v="1755"/>
    <s v="Just One Block: The Extraordinary Journey Around The Block"/>
    <s v="For about a year I've been taking pictures while walking around the block with my dog. Want to publish a ebook of what I captured."/>
    <x v="251"/>
    <n v="2.5000000000000001E-2"/>
    <x v="2"/>
    <n v="30"/>
    <x v="0"/>
    <s v="US"/>
    <s v="USD"/>
    <n v="1444071361"/>
    <d v="2015-10-05T18:56:01"/>
    <n v="1441479361"/>
    <d v="2015-09-05T18:56:01"/>
    <x v="8"/>
    <x v="0"/>
    <b v="0"/>
    <n v="4"/>
    <b v="1"/>
    <s v="photography/photobooks"/>
    <x v="8"/>
  </r>
  <r>
    <n v="1756"/>
    <s v="214: A Photobook of Dallas Hip Hop"/>
    <s v="214 is a photobook about the local hip hop culture in Dallas, Texas between 2012 and 2014 by photographer, Mariah Tyler."/>
    <x v="62"/>
    <n v="5.5"/>
    <x v="0"/>
    <n v="5655.6"/>
    <x v="0"/>
    <s v="US"/>
    <s v="USD"/>
    <n v="1472443269"/>
    <d v="2016-08-29T04:01:09"/>
    <n v="1468987269"/>
    <d v="2016-07-20T04:01:09"/>
    <x v="3"/>
    <x v="2"/>
    <b v="0"/>
    <n v="120"/>
    <b v="1"/>
    <s v="photography/photobooks"/>
    <x v="8"/>
  </r>
  <r>
    <n v="1757"/>
    <s v="The Resurgence of Femininity Photo Thesis"/>
    <s v="I want to create a self published photo art book on the topic of the resurgence of femininity."/>
    <x v="10"/>
    <n v="5"/>
    <x v="0"/>
    <n v="5800"/>
    <x v="0"/>
    <s v="US"/>
    <s v="USD"/>
    <n v="1485631740"/>
    <d v="2017-01-28T19:29:00"/>
    <n v="1483041083"/>
    <d v="2016-12-29T19:51:23"/>
    <x v="11"/>
    <x v="2"/>
    <b v="0"/>
    <n v="14"/>
    <b v="1"/>
    <s v="photography/photobooks"/>
    <x v="8"/>
  </r>
  <r>
    <n v="1758"/>
    <s v="Yashica TLR Cameras History -Playing Cards"/>
    <s v="Yashica TLRs (Twin Lens Reflex) history cards are a cool way to present Yashica TLR collections in a fun way: by playing cards. Enjoy!"/>
    <x v="28"/>
    <n v="1"/>
    <x v="4"/>
    <n v="1147"/>
    <x v="0"/>
    <s v="US"/>
    <s v="USD"/>
    <n v="1468536992"/>
    <d v="2016-07-14T22:56:32"/>
    <n v="1463352992"/>
    <d v="2016-05-15T22:56:32"/>
    <x v="5"/>
    <x v="2"/>
    <b v="0"/>
    <n v="27"/>
    <b v="1"/>
    <s v="photography/photobooks"/>
    <x v="8"/>
  </r>
  <r>
    <n v="1759"/>
    <s v="Death Valley"/>
    <s v="Death Valley will be the first photo book of Andi State"/>
    <x v="10"/>
    <n v="5"/>
    <x v="0"/>
    <n v="5330"/>
    <x v="0"/>
    <s v="US"/>
    <s v="USD"/>
    <n v="1427309629"/>
    <d v="2015-03-25T18:53:49"/>
    <n v="1425585229"/>
    <d v="2015-03-05T19:53:49"/>
    <x v="7"/>
    <x v="0"/>
    <b v="0"/>
    <n v="49"/>
    <b v="1"/>
    <s v="photography/photobooks"/>
    <x v="8"/>
  </r>
  <r>
    <n v="1760"/>
    <s v="Portraits by Aris Jerome"/>
    <s v="Thank you all so much for your pledges! We reached the goal! To continue supporting or for any questions email arisjerome@gmail.com"/>
    <x v="10"/>
    <n v="5"/>
    <x v="0"/>
    <n v="8272"/>
    <x v="0"/>
    <s v="US"/>
    <s v="USD"/>
    <n v="1456416513"/>
    <d v="2016-02-25T16:08:33"/>
    <n v="1454688513"/>
    <d v="2016-02-05T16:08:33"/>
    <x v="2"/>
    <x v="2"/>
    <b v="0"/>
    <n v="102"/>
    <b v="1"/>
    <s v="photography/photobooks"/>
    <x v="8"/>
  </r>
  <r>
    <n v="1761"/>
    <s v="I Wanted To See Boobs"/>
    <s v="A hardcover photobook telling the naked truth of a young photographers journey."/>
    <x v="213"/>
    <n v="0.1"/>
    <x v="2"/>
    <n v="155"/>
    <x v="0"/>
    <s v="GB"/>
    <s v="GBP"/>
    <n v="1442065060"/>
    <d v="2015-09-12T13:37:40"/>
    <n v="1437745060"/>
    <d v="2015-07-24T13:37:40"/>
    <x v="3"/>
    <x v="0"/>
    <b v="0"/>
    <n v="3"/>
    <b v="1"/>
    <s v="photography/photobooks"/>
    <x v="8"/>
  </r>
  <r>
    <n v="1762"/>
    <s v="&quot;The Naked Pixel&quot; Ali Pakele"/>
    <s v="Project rewards $25 gets you 190+ digital images"/>
    <x v="213"/>
    <n v="0.1"/>
    <x v="2"/>
    <n v="885"/>
    <x v="0"/>
    <s v="US"/>
    <s v="USD"/>
    <n v="1457739245"/>
    <d v="2016-03-11T23:34:05"/>
    <n v="1455147245"/>
    <d v="2016-02-10T23:34:05"/>
    <x v="2"/>
    <x v="2"/>
    <b v="0"/>
    <n v="25"/>
    <b v="1"/>
    <s v="photography/photobooks"/>
    <x v="8"/>
  </r>
  <r>
    <n v="1763"/>
    <s v="Coffee Table Girls Exclusive Art Photography Book"/>
    <s v="Hardcover photo book featuring bold, beautiful, confident models and coffee tables in outrageous juxtaposition with the backgrounds."/>
    <x v="14"/>
    <n v="12"/>
    <x v="1"/>
    <n v="12229"/>
    <x v="0"/>
    <s v="US"/>
    <s v="USD"/>
    <n v="1477255840"/>
    <d v="2016-10-23T20:50:40"/>
    <n v="1474663840"/>
    <d v="2016-09-23T20:50:40"/>
    <x v="8"/>
    <x v="2"/>
    <b v="0"/>
    <n v="118"/>
    <b v="1"/>
    <s v="photography/photobooks"/>
    <x v="8"/>
  </r>
  <r>
    <n v="1764"/>
    <s v="Blood, Sweat &amp; Tears - Photobook"/>
    <s v="Individual sportspeople are masters of their own destiny. This book is a gritty behind the scenes look at boxers striving for success"/>
    <x v="34"/>
    <n v="11"/>
    <x v="1"/>
    <n v="2156"/>
    <x v="2"/>
    <s v="GB"/>
    <s v="GBP"/>
    <n v="1407065979"/>
    <d v="2014-08-03T11:39:39"/>
    <n v="1404560379"/>
    <d v="2014-07-05T11:39:39"/>
    <x v="3"/>
    <x v="3"/>
    <b v="1"/>
    <n v="39"/>
    <b v="0"/>
    <s v="photography/photobooks"/>
    <x v="8"/>
  </r>
  <r>
    <n v="1765"/>
    <s v="Oklahoma, The Way I See It; The Book"/>
    <s v="Everyday I meet new people and everyday I learn a new story. These are the most popular of those stories from the first year of OTWISI."/>
    <x v="78"/>
    <n v="12.5"/>
    <x v="1"/>
    <n v="7433.48"/>
    <x v="2"/>
    <s v="US"/>
    <s v="USD"/>
    <n v="1407972712"/>
    <d v="2014-08-13T23:31:52"/>
    <n v="1405380712"/>
    <d v="2014-07-14T23:31:52"/>
    <x v="3"/>
    <x v="3"/>
    <b v="1"/>
    <n v="103"/>
    <b v="0"/>
    <s v="photography/photobooks"/>
    <x v="8"/>
  </r>
  <r>
    <n v="1766"/>
    <s v="Photographic book on Melbourne's music scene"/>
    <s v="I want to create a beautiful book which documents the Melbourne music scene."/>
    <x v="15"/>
    <n v="1.5"/>
    <x v="4"/>
    <n v="0"/>
    <x v="2"/>
    <s v="AU"/>
    <s v="AUD"/>
    <n v="1408999088"/>
    <d v="2014-08-25T20:38:08"/>
    <n v="1407184688"/>
    <d v="2014-08-04T20:38:08"/>
    <x v="10"/>
    <x v="3"/>
    <b v="1"/>
    <n v="0"/>
    <b v="0"/>
    <s v="photography/photobooks"/>
    <x v="8"/>
  </r>
  <r>
    <n v="1767"/>
    <s v="OR-GÃ“L-HO -A search for meaning during the World Cup"/>
    <s v="A photographic search for the true meaning of pride for ones country during the World Cup"/>
    <x v="10"/>
    <n v="5"/>
    <x v="0"/>
    <n v="2286"/>
    <x v="2"/>
    <s v="US"/>
    <s v="USD"/>
    <n v="1407080884"/>
    <d v="2014-08-03T15:48:04"/>
    <n v="1404488884"/>
    <d v="2014-07-04T15:48:04"/>
    <x v="3"/>
    <x v="3"/>
    <b v="1"/>
    <n v="39"/>
    <b v="0"/>
    <s v="photography/photobooks"/>
    <x v="8"/>
  </r>
  <r>
    <n v="1768"/>
    <s v="SWFTTR: Southwest Farm-to-Table Recipes"/>
    <s v="My goal is to create a catalog of farm-to-table recipes with stunning images from restaurants and farms in the southwest."/>
    <x v="10"/>
    <n v="5"/>
    <x v="0"/>
    <n v="187"/>
    <x v="2"/>
    <s v="US"/>
    <s v="USD"/>
    <n v="1411824444"/>
    <d v="2014-09-27T13:27:24"/>
    <n v="1406640444"/>
    <d v="2014-07-29T13:27:24"/>
    <x v="3"/>
    <x v="3"/>
    <b v="1"/>
    <n v="15"/>
    <b v="0"/>
    <s v="photography/photobooks"/>
    <x v="8"/>
  </r>
  <r>
    <n v="1769"/>
    <s v="Navajo Textile Project"/>
    <s v="To create a publication, and exhibition documenting the collection of Jamie Ross, longtime collector of Navajo Textiles"/>
    <x v="79"/>
    <n v="40"/>
    <x v="3"/>
    <n v="1081"/>
    <x v="2"/>
    <s v="US"/>
    <s v="USD"/>
    <n v="1421177959"/>
    <d v="2015-01-13T19:39:19"/>
    <n v="1418585959"/>
    <d v="2014-12-14T19:39:19"/>
    <x v="11"/>
    <x v="3"/>
    <b v="1"/>
    <n v="22"/>
    <b v="0"/>
    <s v="photography/photobooks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24.5"/>
    <x v="8"/>
    <n v="13846"/>
    <x v="2"/>
    <s v="US"/>
    <s v="USD"/>
    <n v="1413312194"/>
    <d v="2014-10-14T18:43:14"/>
    <n v="1410288194"/>
    <d v="2014-09-09T18:43:14"/>
    <x v="8"/>
    <x v="3"/>
    <b v="1"/>
    <n v="92"/>
    <b v="0"/>
    <s v="photography/photobooks"/>
    <x v="8"/>
  </r>
  <r>
    <n v="1771"/>
    <s v="&quot;Drakes Folly&quot;"/>
    <s v="Photographic book on the historic oil region of Pennsylvania where Edwin Drake drilled the well that started the modern oil industry."/>
    <x v="285"/>
    <n v="4.2"/>
    <x v="4"/>
    <n v="895"/>
    <x v="2"/>
    <s v="GB"/>
    <s v="GBP"/>
    <n v="1414107040"/>
    <d v="2014-10-23T23:30:40"/>
    <n v="1411515040"/>
    <d v="2014-09-23T23:30:40"/>
    <x v="8"/>
    <x v="3"/>
    <b v="1"/>
    <n v="25"/>
    <b v="0"/>
    <s v="photography/photobooks"/>
    <x v="8"/>
  </r>
  <r>
    <n v="1772"/>
    <s v="White Mountain"/>
    <s v="A photobook and a short documentary film telling the story of Holocaust in Northwestern Lithuania"/>
    <x v="62"/>
    <n v="5.5"/>
    <x v="0"/>
    <n v="858"/>
    <x v="2"/>
    <s v="GB"/>
    <s v="GBP"/>
    <n v="1404666836"/>
    <d v="2014-07-06T17:13:56"/>
    <n v="1399482836"/>
    <d v="2014-05-07T17:13:56"/>
    <x v="5"/>
    <x v="3"/>
    <b v="1"/>
    <n v="19"/>
    <b v="0"/>
    <s v="photography/photobooks"/>
    <x v="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30"/>
    <x v="5"/>
    <n v="1877"/>
    <x v="2"/>
    <s v="US"/>
    <s v="USD"/>
    <n v="1421691298"/>
    <d v="2015-01-19T18:14:58"/>
    <n v="1417803298"/>
    <d v="2014-12-05T18:14:58"/>
    <x v="11"/>
    <x v="3"/>
    <b v="1"/>
    <n v="19"/>
    <b v="0"/>
    <s v="photography/photobooks"/>
    <x v="8"/>
  </r>
  <r>
    <n v="1774"/>
    <s v="The World Upside Down: Portraits"/>
    <s v="A photo book of the artist's present and future portraits from 2013 to 2015, including actor and human rights activist George Takei."/>
    <x v="30"/>
    <n v="2.5"/>
    <x v="4"/>
    <n v="1148"/>
    <x v="2"/>
    <s v="US"/>
    <s v="USD"/>
    <n v="1417273140"/>
    <d v="2014-11-29T14:59:00"/>
    <n v="1413609292"/>
    <d v="2014-10-18T05:14:52"/>
    <x v="9"/>
    <x v="3"/>
    <b v="1"/>
    <n v="13"/>
    <b v="0"/>
    <s v="photography/photobooks"/>
    <x v="8"/>
  </r>
  <r>
    <n v="1775"/>
    <s v="Muhammad Ali - The Comeback"/>
    <s v="Rarely seen images of Muhammad Ali in his prime as he trained in Miami Beach at the famous 5th Street Gym in the early 70s"/>
    <x v="286"/>
    <n v="32.5"/>
    <x v="5"/>
    <n v="21158"/>
    <x v="2"/>
    <s v="US"/>
    <s v="USD"/>
    <n v="1414193160"/>
    <d v="2014-10-24T23:26:00"/>
    <n v="1410305160"/>
    <d v="2014-09-09T23:26:00"/>
    <x v="8"/>
    <x v="3"/>
    <b v="1"/>
    <n v="124"/>
    <b v="0"/>
    <s v="photography/photobooks"/>
    <x v="8"/>
  </r>
  <r>
    <n v="1776"/>
    <s v="Dubai: A Synthetic City - Photobook &amp; Journal"/>
    <s v="A documentation of the implications of hedonistic architectural ventures in Dubai, the fastest growing city on the planet."/>
    <x v="10"/>
    <n v="5"/>
    <x v="0"/>
    <n v="335"/>
    <x v="2"/>
    <s v="GB"/>
    <s v="GBP"/>
    <n v="1414623471"/>
    <d v="2014-10-29T22:57:51"/>
    <n v="1411513071"/>
    <d v="2014-09-23T22:57:51"/>
    <x v="8"/>
    <x v="3"/>
    <b v="1"/>
    <n v="4"/>
    <b v="0"/>
    <s v="photography/photobooks"/>
    <x v="8"/>
  </r>
  <r>
    <n v="1777"/>
    <s v="All along the Control Tower"/>
    <s v="Photobook â€˜All along the Control Towerâ€™ by Theo and Frans Barten. Photos of more than 50 disused WW2 Control Towers in the UK."/>
    <x v="225"/>
    <n v="4.8"/>
    <x v="4"/>
    <n v="651"/>
    <x v="2"/>
    <s v="NL"/>
    <s v="EUR"/>
    <n v="1424421253"/>
    <d v="2015-02-20T08:34:13"/>
    <n v="1421829253"/>
    <d v="2015-01-21T08:34:13"/>
    <x v="1"/>
    <x v="0"/>
    <b v="1"/>
    <n v="10"/>
    <b v="0"/>
    <s v="photography/photobooks"/>
    <x v="8"/>
  </r>
  <r>
    <n v="1778"/>
    <s v="Portrait of Cuban Resilience: Faces and Voices of a Blockade"/>
    <s v="This book combines portraits of Cuban life and and society with quotes from a diverse group of Cubans that live in Cuba now."/>
    <x v="63"/>
    <n v="50"/>
    <x v="10"/>
    <n v="995"/>
    <x v="2"/>
    <s v="US"/>
    <s v="USD"/>
    <n v="1427485395"/>
    <d v="2015-03-27T19:43:15"/>
    <n v="1423600995"/>
    <d v="2015-02-10T20:43:15"/>
    <x v="2"/>
    <x v="0"/>
    <b v="1"/>
    <n v="15"/>
    <b v="0"/>
    <s v="photography/photobooks"/>
    <x v="8"/>
  </r>
  <r>
    <n v="1779"/>
    <s v="Ozymandias : a photo book"/>
    <s v="Publication of an award-winning photographic series that explores the endless and beautiful dance between creation and destruction."/>
    <x v="34"/>
    <n v="11"/>
    <x v="1"/>
    <n v="3986"/>
    <x v="2"/>
    <s v="US"/>
    <s v="USD"/>
    <n v="1472834180"/>
    <d v="2016-09-02T16:36:20"/>
    <n v="1470242180"/>
    <d v="2016-08-03T16:36:20"/>
    <x v="10"/>
    <x v="2"/>
    <b v="1"/>
    <n v="38"/>
    <b v="0"/>
    <s v="photography/photobooks"/>
    <x v="8"/>
  </r>
  <r>
    <n v="1780"/>
    <s v="Native Nation"/>
    <s v="It is time to recognize and give to the indigenus groups the credit they deserve. It is time to understand where we come from."/>
    <x v="11"/>
    <n v="30"/>
    <x v="5"/>
    <n v="11923"/>
    <x v="2"/>
    <s v="US"/>
    <s v="USD"/>
    <n v="1467469510"/>
    <d v="2016-07-02T14:25:10"/>
    <n v="1462285510"/>
    <d v="2016-05-03T14:25:10"/>
    <x v="5"/>
    <x v="2"/>
    <b v="1"/>
    <n v="152"/>
    <b v="0"/>
    <s v="photography/photobooks"/>
    <x v="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5.5"/>
    <x v="0"/>
    <n v="1417"/>
    <x v="2"/>
    <s v="US"/>
    <s v="USD"/>
    <n v="1473950945"/>
    <d v="2016-09-15T14:49:05"/>
    <n v="1471272545"/>
    <d v="2016-08-15T14:49:05"/>
    <x v="10"/>
    <x v="2"/>
    <b v="1"/>
    <n v="24"/>
    <b v="0"/>
    <s v="photography/photobooks"/>
    <x v="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35"/>
    <x v="7"/>
    <n v="5422"/>
    <x v="2"/>
    <s v="US"/>
    <s v="USD"/>
    <n v="1456062489"/>
    <d v="2016-02-21T13:48:09"/>
    <n v="1453211289"/>
    <d v="2016-01-19T13:48:09"/>
    <x v="1"/>
    <x v="2"/>
    <b v="1"/>
    <n v="76"/>
    <b v="0"/>
    <s v="photography/photobooks"/>
    <x v="8"/>
  </r>
  <r>
    <n v="1783"/>
    <s v="Hues of my Vision"/>
    <s v="My Buddy Spirit and I, Ara, camping full time camera on hand for a bit over nine years. &quot;Hue of my Vision&quot; is our Photo Book."/>
    <x v="79"/>
    <n v="40"/>
    <x v="3"/>
    <n v="9477"/>
    <x v="2"/>
    <s v="US"/>
    <s v="USD"/>
    <n v="1432248478"/>
    <d v="2015-05-21T22:47:58"/>
    <n v="1429656478"/>
    <d v="2015-04-21T22:47:58"/>
    <x v="6"/>
    <x v="0"/>
    <b v="1"/>
    <n v="185"/>
    <b v="0"/>
    <s v="photography/photobooks"/>
    <x v="8"/>
  </r>
  <r>
    <n v="1784"/>
    <s v="Vantage Point: Photographs of Milwaukee from on high"/>
    <s v="I want to publish my first photo book and make prints based on a series of rooftop cityscapes I took in 2014 of the city that I love."/>
    <x v="10"/>
    <n v="5"/>
    <x v="0"/>
    <n v="1988"/>
    <x v="2"/>
    <s v="US"/>
    <s v="USD"/>
    <n v="1422674700"/>
    <d v="2015-01-31T03:25:00"/>
    <n v="1419954240"/>
    <d v="2014-12-30T15:44:00"/>
    <x v="11"/>
    <x v="3"/>
    <b v="1"/>
    <n v="33"/>
    <b v="0"/>
    <s v="photography/photobooks"/>
    <x v="8"/>
  </r>
  <r>
    <n v="1785"/>
    <s v="Hank Bought A Bus - A photobook of our bus and adventure."/>
    <s v="A book about a school bus converted into a living space, and the adventure shared by friends on its maiden voyage."/>
    <x v="95"/>
    <n v="24"/>
    <x v="8"/>
    <n v="4853"/>
    <x v="2"/>
    <s v="US"/>
    <s v="USD"/>
    <n v="1413417600"/>
    <d v="2014-10-16T00:00:00"/>
    <n v="1410750855"/>
    <d v="2014-09-15T03:14:15"/>
    <x v="8"/>
    <x v="3"/>
    <b v="1"/>
    <n v="108"/>
    <b v="0"/>
    <s v="photography/photobooks"/>
    <x v="8"/>
  </r>
  <r>
    <n v="1786"/>
    <s v="Observations in 6x6"/>
    <s v="A photo book that shows a timeless trip from Portugal to Sri Lanka in a subjective point of view through an old Hasselblad objective."/>
    <x v="168"/>
    <n v="1.9"/>
    <x v="4"/>
    <n v="905"/>
    <x v="2"/>
    <s v="NL"/>
    <s v="EUR"/>
    <n v="1418649177"/>
    <d v="2014-12-15T13:12:57"/>
    <n v="1416057177"/>
    <d v="2014-11-15T13:12:57"/>
    <x v="4"/>
    <x v="3"/>
    <b v="1"/>
    <n v="29"/>
    <b v="0"/>
    <s v="photography/photobooks"/>
    <x v="8"/>
  </r>
  <r>
    <n v="1787"/>
    <s v="Alpamayo to Yerupaja"/>
    <s v="Raising awareness to the effects of global warming through photographs of the high mountains of Peru."/>
    <x v="3"/>
    <n v="10"/>
    <x v="1"/>
    <n v="1533"/>
    <x v="2"/>
    <s v="US"/>
    <s v="USD"/>
    <n v="1428158637"/>
    <d v="2015-04-04T14:43:57"/>
    <n v="1425570237"/>
    <d v="2015-03-05T15:43:57"/>
    <x v="7"/>
    <x v="0"/>
    <b v="1"/>
    <n v="24"/>
    <b v="0"/>
    <s v="photography/photobooks"/>
    <x v="8"/>
  </r>
  <r>
    <n v="1788"/>
    <s v="Beyond the Pale"/>
    <s v="A photo book celebrating Goths, exploring their lives and giving an insight into what Goth is for them."/>
    <x v="62"/>
    <n v="5.5"/>
    <x v="0"/>
    <n v="76"/>
    <x v="2"/>
    <s v="GB"/>
    <s v="GBP"/>
    <n v="1414795542"/>
    <d v="2014-10-31T22:45:42"/>
    <n v="1412203542"/>
    <d v="2014-10-01T22:45:42"/>
    <x v="9"/>
    <x v="3"/>
    <b v="1"/>
    <n v="4"/>
    <b v="0"/>
    <s v="photography/photobooks"/>
    <x v="8"/>
  </r>
  <r>
    <n v="1789"/>
    <s v="Paintball: Beyond The Paint"/>
    <s v="I want to create a portfolio to show all the aspects of the adrenaline filled game of paintball. Focusing on tournament players"/>
    <x v="6"/>
    <n v="8"/>
    <x v="0"/>
    <n v="40"/>
    <x v="2"/>
    <s v="US"/>
    <s v="USD"/>
    <n v="1421042403"/>
    <d v="2015-01-12T06:00:03"/>
    <n v="1415858403"/>
    <d v="2014-11-13T06:00:03"/>
    <x v="4"/>
    <x v="3"/>
    <b v="1"/>
    <n v="4"/>
    <b v="0"/>
    <s v="photography/photobooks"/>
    <x v="8"/>
  </r>
  <r>
    <n v="1790"/>
    <s v="Return to Relevance: The Scott Hyde Archive"/>
    <s v="70 years of incredible photography sits patiently in old film sheet boxes, waiting for a return to relevance."/>
    <x v="287"/>
    <n v="33"/>
    <x v="5"/>
    <n v="1636"/>
    <x v="2"/>
    <s v="US"/>
    <s v="USD"/>
    <n v="1423152678"/>
    <d v="2015-02-05T16:11:18"/>
    <n v="1420560678"/>
    <d v="2015-01-06T16:11:18"/>
    <x v="1"/>
    <x v="0"/>
    <b v="1"/>
    <n v="15"/>
    <b v="0"/>
    <s v="photography/photobooks"/>
    <x v="8"/>
  </r>
  <r>
    <n v="1791"/>
    <s v="disCover: Napoli"/>
    <s v="For the love of street photography and the beauty of traditional cultures in southern Italy."/>
    <x v="9"/>
    <n v="3"/>
    <x v="4"/>
    <n v="107"/>
    <x v="2"/>
    <s v="GB"/>
    <s v="GBP"/>
    <n v="1422553565"/>
    <d v="2015-01-29T17:46:05"/>
    <n v="1417369565"/>
    <d v="2014-11-30T17:46:05"/>
    <x v="4"/>
    <x v="3"/>
    <b v="1"/>
    <n v="4"/>
    <b v="0"/>
    <s v="photography/photobooks"/>
    <x v="8"/>
  </r>
  <r>
    <n v="1792"/>
    <s v="Bensinger's: Photographs by Helaine Garren"/>
    <s v="In 1970 Helaine Garren shot a series of images at Bensingerâ€™s Pool Hall in Chicago, Illinois."/>
    <x v="31"/>
    <n v="25"/>
    <x v="9"/>
    <n v="15281"/>
    <x v="2"/>
    <s v="US"/>
    <s v="USD"/>
    <n v="1439189940"/>
    <d v="2015-08-10T06:59:00"/>
    <n v="1435970682"/>
    <d v="2015-07-04T00:44:42"/>
    <x v="3"/>
    <x v="0"/>
    <b v="1"/>
    <n v="139"/>
    <b v="0"/>
    <s v="photography/photobooks"/>
    <x v="8"/>
  </r>
  <r>
    <n v="1793"/>
    <s v="Live to Learn, Learn to Fight, Fight to Live - The Karen"/>
    <s v="The beginning of a long term project to document life of the Karen ethnic group on the border of Thailand and Burma."/>
    <x v="9"/>
    <n v="3"/>
    <x v="4"/>
    <n v="40"/>
    <x v="2"/>
    <s v="AU"/>
    <s v="AUD"/>
    <n v="1417127040"/>
    <d v="2014-11-27T22:24:00"/>
    <n v="1414531440"/>
    <d v="2014-10-28T21:24:00"/>
    <x v="9"/>
    <x v="3"/>
    <b v="1"/>
    <n v="2"/>
    <b v="0"/>
    <s v="photography/photobooks"/>
    <x v="8"/>
  </r>
  <r>
    <n v="1794"/>
    <s v="Venus as Men"/>
    <s v="&quot;Venus as Menâ€ is a book about beauty of masculine nude. Is a reflection about men as a sensitive and sensual being and gender equity."/>
    <x v="7"/>
    <n v="9"/>
    <x v="0"/>
    <n v="997"/>
    <x v="2"/>
    <s v="US"/>
    <s v="USD"/>
    <n v="1423660422"/>
    <d v="2015-02-11T13:13:42"/>
    <n v="1420636422"/>
    <d v="2015-01-07T13:13:42"/>
    <x v="1"/>
    <x v="0"/>
    <b v="1"/>
    <n v="18"/>
    <b v="0"/>
    <s v="photography/photobooks"/>
    <x v="8"/>
  </r>
  <r>
    <n v="1795"/>
    <s v="THE AFGHANS - A Photo Book"/>
    <s v="A photography book documenting the impact of the ISAF mission on the Afghan people of Mazar-e Sharif."/>
    <x v="89"/>
    <n v="28"/>
    <x v="9"/>
    <n v="10846"/>
    <x v="2"/>
    <s v="DE"/>
    <s v="EUR"/>
    <n v="1476460800"/>
    <d v="2016-10-14T16:00:00"/>
    <n v="1473922541"/>
    <d v="2016-09-15T06:55:41"/>
    <x v="8"/>
    <x v="2"/>
    <b v="1"/>
    <n v="81"/>
    <b v="0"/>
    <s v="photography/photobooks"/>
    <x v="8"/>
  </r>
  <r>
    <n v="1796"/>
    <s v="Kenema"/>
    <s v="Kenema is a stunning portrait photography book by British Photographer, Peter Dibdin, capturing community life in Kenema, Sierra Leone."/>
    <x v="266"/>
    <n v="19"/>
    <x v="6"/>
    <n v="4190"/>
    <x v="2"/>
    <s v="GB"/>
    <s v="GBP"/>
    <n v="1469356366"/>
    <d v="2016-07-24T10:32:46"/>
    <n v="1464172366"/>
    <d v="2016-05-25T10:32:46"/>
    <x v="5"/>
    <x v="2"/>
    <b v="1"/>
    <n v="86"/>
    <b v="0"/>
    <s v="photography/photobooks"/>
    <x v="8"/>
  </r>
  <r>
    <n v="1797"/>
    <s v="Remnants, A Photography Book to Send to Congress"/>
    <s v="A photography book that serves as a call to action for Congress to stand up for survivors of domestic and sexual assault."/>
    <x v="3"/>
    <n v="10"/>
    <x v="1"/>
    <n v="6755"/>
    <x v="2"/>
    <s v="US"/>
    <s v="USD"/>
    <n v="1481809189"/>
    <d v="2016-12-15T13:39:49"/>
    <n v="1479217189"/>
    <d v="2016-11-15T13:39:49"/>
    <x v="4"/>
    <x v="2"/>
    <b v="1"/>
    <n v="140"/>
    <b v="0"/>
    <s v="photography/photobooks"/>
    <x v="8"/>
  </r>
  <r>
    <n v="1798"/>
    <s v="Amoung Charros and Poetry/Entre Charros y Poesias"/>
    <s v="A photographic series on Mexican cowboys that I want to have published as a fine art book that will also include cowboy poetry."/>
    <x v="194"/>
    <n v="16"/>
    <x v="6"/>
    <n v="2182"/>
    <x v="2"/>
    <s v="US"/>
    <s v="USD"/>
    <n v="1454572233"/>
    <d v="2016-02-04T07:50:33"/>
    <n v="1449388233"/>
    <d v="2015-12-06T07:50:33"/>
    <x v="11"/>
    <x v="0"/>
    <b v="1"/>
    <n v="37"/>
    <b v="0"/>
    <s v="photography/photobooks"/>
    <x v="8"/>
  </r>
  <r>
    <n v="1799"/>
    <s v="The UnDiscovered Image"/>
    <s v="The UnDiscovered Image, a monthly publication dedicated to photographers."/>
    <x v="23"/>
    <n v="4"/>
    <x v="4"/>
    <n v="69.83"/>
    <x v="2"/>
    <s v="GB"/>
    <s v="GBP"/>
    <n v="1415740408"/>
    <d v="2014-11-11T21:13:28"/>
    <n v="1414008808"/>
    <d v="2014-10-22T20:13:28"/>
    <x v="9"/>
    <x v="3"/>
    <b v="1"/>
    <n v="6"/>
    <b v="0"/>
    <s v="photography/photobooks"/>
    <x v="8"/>
  </r>
  <r>
    <n v="1800"/>
    <s v="The Sikh Project Book"/>
    <s v="Shot over 3 years in the U.K &amp; U.S, and featured in press worldwide, we need your help to back the highly anticipated Sikh Project book"/>
    <x v="288"/>
    <n v="46.26"/>
    <x v="11"/>
    <n v="9460"/>
    <x v="2"/>
    <s v="GB"/>
    <s v="GBP"/>
    <n v="1476109970"/>
    <d v="2016-10-10T14:32:50"/>
    <n v="1473517970"/>
    <d v="2016-09-10T14:32:50"/>
    <x v="8"/>
    <x v="2"/>
    <b v="1"/>
    <n v="113"/>
    <b v="0"/>
    <s v="photography/photobooks"/>
    <x v="8"/>
  </r>
  <r>
    <n v="1801"/>
    <s v="Come, Bring, Punish"/>
    <s v="Get involved in Come, Bring, Punish, a new photo book by Ewen Spencer, documenting the European Ballroom scene and the life around it"/>
    <x v="73"/>
    <n v="17"/>
    <x v="6"/>
    <n v="2355"/>
    <x v="2"/>
    <s v="GB"/>
    <s v="GBP"/>
    <n v="1450181400"/>
    <d v="2015-12-15T12:10:00"/>
    <n v="1447429868"/>
    <d v="2015-11-13T15:51:08"/>
    <x v="4"/>
    <x v="0"/>
    <b v="1"/>
    <n v="37"/>
    <b v="0"/>
    <s v="photography/photobooks"/>
    <x v="8"/>
  </r>
  <r>
    <n v="1802"/>
    <s v="Out Of The Dark"/>
    <s v="Inner Darkness turned into a photobook. Personal work i shot during my recovery...in Berlin."/>
    <x v="8"/>
    <n v="3.5"/>
    <x v="4"/>
    <n v="1697"/>
    <x v="2"/>
    <s v="DE"/>
    <s v="EUR"/>
    <n v="1435442340"/>
    <d v="2015-06-27T21:59:00"/>
    <n v="1433416830"/>
    <d v="2015-06-04T11:20:30"/>
    <x v="0"/>
    <x v="0"/>
    <b v="1"/>
    <n v="18"/>
    <b v="0"/>
    <s v="photography/photobooks"/>
    <x v="8"/>
  </r>
  <r>
    <n v="1803"/>
    <s v="On the Verge, the book."/>
    <s v="Photographs capture fleeting experiences, where childhood is our past and adulthood is our future. In between. On the verge."/>
    <x v="178"/>
    <n v="17.5"/>
    <x v="6"/>
    <n v="5390"/>
    <x v="2"/>
    <s v="US"/>
    <s v="USD"/>
    <n v="1423878182"/>
    <d v="2015-02-14T01:43:02"/>
    <n v="1421199782"/>
    <d v="2015-01-14T01:43:02"/>
    <x v="1"/>
    <x v="0"/>
    <b v="1"/>
    <n v="75"/>
    <b v="0"/>
    <s v="photography/photobooks"/>
    <x v="8"/>
  </r>
  <r>
    <n v="1804"/>
    <s v="No Dar Papaya:  Photographs from Colombia 2003-2013"/>
    <s v="A beautiful book of Polaroid photographs which celebrates the beauty, diversity, and distinctive character of Colombia"/>
    <x v="289"/>
    <n v="15.5"/>
    <x v="6"/>
    <n v="5452"/>
    <x v="2"/>
    <s v="US"/>
    <s v="USD"/>
    <n v="1447521404"/>
    <d v="2015-11-14T17:16:44"/>
    <n v="1444061804"/>
    <d v="2015-10-05T16:16:44"/>
    <x v="9"/>
    <x v="0"/>
    <b v="1"/>
    <n v="52"/>
    <b v="0"/>
    <s v="photography/photobooks"/>
    <x v="8"/>
  </r>
  <r>
    <n v="1805"/>
    <s v="Book &quot;The Travellers&quot;"/>
    <s v="The production of the book about my long term project &quot;The Travellers&quot;, Ireland`s biggest minority group with a nomadic origin."/>
    <x v="290"/>
    <n v="22.5"/>
    <x v="8"/>
    <n v="8191"/>
    <x v="2"/>
    <s v="DE"/>
    <s v="EUR"/>
    <n v="1443808800"/>
    <d v="2015-10-02T18:00:00"/>
    <n v="1441048658"/>
    <d v="2015-08-31T19:17:38"/>
    <x v="10"/>
    <x v="0"/>
    <b v="1"/>
    <n v="122"/>
    <b v="0"/>
    <s v="photography/photobooks"/>
    <x v="8"/>
  </r>
  <r>
    <n v="1806"/>
    <s v="American Presidents Naked"/>
    <s v="Join me in publishing an amazing and unprecedented book with full frontal photopraphs of 8 American Presidents Naked"/>
    <x v="22"/>
    <n v="20"/>
    <x v="8"/>
    <n v="591"/>
    <x v="2"/>
    <s v="GB"/>
    <s v="GBP"/>
    <n v="1412090349"/>
    <d v="2014-09-30T15:19:09"/>
    <n v="1409066349"/>
    <d v="2014-08-26T15:19:09"/>
    <x v="10"/>
    <x v="3"/>
    <b v="1"/>
    <n v="8"/>
    <b v="0"/>
    <s v="photography/photobooks"/>
    <x v="8"/>
  </r>
  <r>
    <n v="1807"/>
    <s v="Anywhere but Here"/>
    <s v="I want to explore alternative cultures and lifestyles in America."/>
    <x v="10"/>
    <n v="5"/>
    <x v="0"/>
    <n v="553"/>
    <x v="2"/>
    <s v="US"/>
    <s v="USD"/>
    <n v="1411868313"/>
    <d v="2014-09-28T01:38:33"/>
    <n v="1409276313"/>
    <d v="2014-08-29T01:38:33"/>
    <x v="10"/>
    <x v="3"/>
    <b v="1"/>
    <n v="8"/>
    <b v="0"/>
    <s v="photography/photobooks"/>
    <x v="8"/>
  </r>
  <r>
    <n v="1808"/>
    <s v="An Iranian Journey"/>
    <s v="An Iranian Journey exposes the duality of life in modern Iran where youth navigate a thicket of Islamic laws and customs to live freely"/>
    <x v="89"/>
    <n v="28"/>
    <x v="9"/>
    <n v="11594"/>
    <x v="2"/>
    <s v="US"/>
    <s v="USD"/>
    <n v="1486830030"/>
    <d v="2017-02-11T16:20:30"/>
    <n v="1483806030"/>
    <d v="2017-01-07T16:20:30"/>
    <x v="1"/>
    <x v="1"/>
    <b v="1"/>
    <n v="96"/>
    <b v="0"/>
    <s v="photography/photobooks"/>
    <x v="8"/>
  </r>
  <r>
    <n v="1809"/>
    <s v="Hamilton: A Different Perspective"/>
    <s v="A stunning photo book highlighting the visual diversity of the City of Hamilton and showcasing it in a new light."/>
    <x v="8"/>
    <n v="3.5"/>
    <x v="4"/>
    <n v="380"/>
    <x v="2"/>
    <s v="CA"/>
    <s v="CAD"/>
    <n v="1425246439"/>
    <d v="2015-03-01T21:47:19"/>
    <n v="1422222439"/>
    <d v="2015-01-25T21:47:19"/>
    <x v="1"/>
    <x v="0"/>
    <b v="1"/>
    <n v="9"/>
    <b v="0"/>
    <s v="photography/photobooks"/>
    <x v="8"/>
  </r>
  <r>
    <n v="1810"/>
    <s v="Film Speed"/>
    <s v="Film Speed is a series of Zines focusing on architecture shot completely on 35 and 120mm film."/>
    <x v="52"/>
    <n v="0.45"/>
    <x v="2"/>
    <n v="15"/>
    <x v="2"/>
    <s v="US"/>
    <s v="USD"/>
    <n v="1408657826"/>
    <d v="2014-08-21T21:50:26"/>
    <n v="1407621026"/>
    <d v="2014-08-09T21:50:26"/>
    <x v="10"/>
    <x v="3"/>
    <b v="0"/>
    <n v="2"/>
    <b v="0"/>
    <s v="photography/photobooks"/>
    <x v="8"/>
  </r>
  <r>
    <n v="1811"/>
    <s v="The Year of Sunsets"/>
    <s v="A collection of 365 color photographs of sunsets in 2014, beautifully presented in a hardcover book."/>
    <x v="214"/>
    <n v="54"/>
    <x v="10"/>
    <n v="40"/>
    <x v="2"/>
    <s v="US"/>
    <s v="USD"/>
    <n v="1414123200"/>
    <d v="2014-10-24T04:00:00"/>
    <n v="1408962270"/>
    <d v="2014-08-25T10:24:30"/>
    <x v="10"/>
    <x v="3"/>
    <b v="0"/>
    <n v="26"/>
    <b v="0"/>
    <s v="photography/photobooks"/>
    <x v="8"/>
  </r>
  <r>
    <n v="1812"/>
    <s v="Run Rwanda: A Photo Book showcasing contemporary Rwanda"/>
    <s v="Run Rwanda - 211 miles, 100 photos:  An intimate visual documentation  of the inspiring and innovative reality of modern day Rwanda"/>
    <x v="115"/>
    <n v="6.5"/>
    <x v="0"/>
    <n v="865"/>
    <x v="2"/>
    <s v="GB"/>
    <s v="GBP"/>
    <n v="1467531536"/>
    <d v="2016-07-03T07:38:56"/>
    <n v="1464939536"/>
    <d v="2016-06-03T07:38:56"/>
    <x v="0"/>
    <x v="2"/>
    <b v="0"/>
    <n v="23"/>
    <b v="0"/>
    <s v="photography/photobooks"/>
    <x v="8"/>
  </r>
  <r>
    <n v="1813"/>
    <s v="Libya : The Lost Days"/>
    <s v="This project aims to document, Libyan photographic history; through both print and artisan mediums ."/>
    <x v="222"/>
    <n v="8.75"/>
    <x v="0"/>
    <n v="0"/>
    <x v="2"/>
    <s v="GB"/>
    <s v="GBP"/>
    <n v="1407532812"/>
    <d v="2014-08-08T21:20:12"/>
    <n v="1404940812"/>
    <d v="2014-07-09T21:20:12"/>
    <x v="3"/>
    <x v="3"/>
    <b v="0"/>
    <n v="0"/>
    <b v="0"/>
    <s v="photography/photobooks"/>
    <x v="8"/>
  </r>
  <r>
    <n v="1814"/>
    <s v="My Favourite Colour Was Yellow"/>
    <s v="A self published photo book documenting the overwhelming presence of the colour pink, in young girls lives here in the UK."/>
    <x v="14"/>
    <n v="12"/>
    <x v="1"/>
    <n v="5902"/>
    <x v="2"/>
    <s v="GB"/>
    <s v="GBP"/>
    <n v="1425108736"/>
    <d v="2015-02-28T07:32:16"/>
    <n v="1422516736"/>
    <d v="2015-01-29T07:32:16"/>
    <x v="1"/>
    <x v="0"/>
    <b v="0"/>
    <n v="140"/>
    <b v="0"/>
    <s v="photography/photobooks"/>
    <x v="8"/>
  </r>
  <r>
    <n v="1815"/>
    <s v="Texas to Florida"/>
    <s v="Photographic roadtrip from Dallas/Ft Worth, Texas to Florida's beaches. A summer photography roadtrip project to include 5 states."/>
    <x v="9"/>
    <n v="3"/>
    <x v="4"/>
    <n v="0"/>
    <x v="2"/>
    <s v="US"/>
    <s v="USD"/>
    <n v="1435787137"/>
    <d v="2015-07-01T21:45:37"/>
    <n v="1434577537"/>
    <d v="2015-06-17T21:45:37"/>
    <x v="0"/>
    <x v="0"/>
    <b v="0"/>
    <n v="0"/>
    <b v="0"/>
    <s v="photography/photobooks"/>
    <x v="8"/>
  </r>
  <r>
    <n v="1816"/>
    <s v="Moments of Passion"/>
    <s v="A unique Photographic Book Project about the Passionate Moments and Strong Emotions that lie within Karate"/>
    <x v="31"/>
    <n v="25"/>
    <x v="9"/>
    <n v="509"/>
    <x v="2"/>
    <s v="CH"/>
    <s v="CHF"/>
    <n v="1469473200"/>
    <d v="2016-07-25T19:00:00"/>
    <n v="1467061303"/>
    <d v="2016-06-27T21:01:43"/>
    <x v="0"/>
    <x v="2"/>
    <b v="0"/>
    <n v="6"/>
    <b v="0"/>
    <s v="photography/photobooks"/>
    <x v="8"/>
  </r>
  <r>
    <n v="1817"/>
    <s v="Through the Lens of Jerry Gustafson"/>
    <s v="Hundreds of breathtaking rodeo photographs collected in a beautiful coffee table book."/>
    <x v="102"/>
    <n v="18"/>
    <x v="6"/>
    <n v="9419"/>
    <x v="2"/>
    <s v="US"/>
    <s v="USD"/>
    <n v="1485759540"/>
    <d v="2017-01-30T06:59:00"/>
    <n v="1480607607"/>
    <d v="2016-12-01T15:53:27"/>
    <x v="11"/>
    <x v="2"/>
    <b v="0"/>
    <n v="100"/>
    <b v="0"/>
    <s v="photography/photobooks"/>
    <x v="8"/>
  </r>
  <r>
    <n v="1818"/>
    <s v="Give Me Your Goofy-ist"/>
    <s v="We are all different, this is a way to honor and celebrate the authenticity in being different."/>
    <x v="36"/>
    <n v="15"/>
    <x v="6"/>
    <n v="0"/>
    <x v="2"/>
    <s v="US"/>
    <s v="USD"/>
    <n v="1428035850"/>
    <d v="2015-04-03T04:37:30"/>
    <n v="1425447450"/>
    <d v="2015-03-04T05:37:30"/>
    <x v="7"/>
    <x v="0"/>
    <b v="0"/>
    <n v="0"/>
    <b v="0"/>
    <s v="photography/photobooks"/>
    <x v="8"/>
  </r>
  <r>
    <n v="1819"/>
    <s v="Claim Your Glacier: What's your legacy? Denali, AK"/>
    <s v="Reach the ends of the earth! Claim a piece of alaskan wilderness- your name in a glacier and receive photo book our Denali Expedition"/>
    <x v="38"/>
    <n v="1.2"/>
    <x v="4"/>
    <n v="25"/>
    <x v="2"/>
    <s v="US"/>
    <s v="USD"/>
    <n v="1406743396"/>
    <d v="2014-07-30T18:03:16"/>
    <n v="1404151396"/>
    <d v="2014-06-30T18:03:16"/>
    <x v="0"/>
    <x v="3"/>
    <b v="0"/>
    <n v="4"/>
    <b v="0"/>
    <s v="photography/photobooks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26"/>
    <x v="9"/>
    <n v="1707"/>
    <x v="2"/>
    <s v="US"/>
    <s v="USD"/>
    <n v="1427850090"/>
    <d v="2015-04-01T01:01:30"/>
    <n v="1425261690"/>
    <d v="2015-03-02T02:01:30"/>
    <x v="7"/>
    <x v="0"/>
    <b v="0"/>
    <n v="8"/>
    <b v="0"/>
    <s v="photography/photobooks"/>
    <x v="8"/>
  </r>
  <r>
    <n v="1821"/>
    <s v="Glass Cloud on the road!"/>
    <s v="Glass Cloud tour dates are already beginning to pile up. They are turning to YOU to help get them from town to town."/>
    <x v="30"/>
    <n v="2.5"/>
    <x v="4"/>
    <n v="3372.25"/>
    <x v="0"/>
    <s v="US"/>
    <s v="USD"/>
    <n v="1330760367"/>
    <d v="2012-03-03T07:39:27"/>
    <n v="1326872367"/>
    <d v="2012-01-18T07:39:27"/>
    <x v="1"/>
    <x v="5"/>
    <b v="0"/>
    <n v="57"/>
    <b v="1"/>
    <s v="music/rock"/>
    <x v="4"/>
  </r>
  <r>
    <n v="1822"/>
    <s v="Wood Butcher's new music video- I Don't Wanna Party"/>
    <s v="Wood Butcher needs your help to make this happen. Buy a CD, support local music!"/>
    <x v="43"/>
    <n v="0.3"/>
    <x v="2"/>
    <n v="300"/>
    <x v="0"/>
    <s v="CA"/>
    <s v="CAD"/>
    <n v="1391194860"/>
    <d v="2014-01-31T19:01:00"/>
    <n v="1388084862"/>
    <d v="2013-12-26T19:07:42"/>
    <x v="11"/>
    <x v="4"/>
    <b v="0"/>
    <n v="11"/>
    <b v="1"/>
    <s v="music/rock"/>
    <x v="4"/>
  </r>
  <r>
    <n v="1823"/>
    <s v="Our Band Van Needs Serious Repairs!!!"/>
    <s v="Just as we are getting prepared to tour we find out our van has serious damage and can't run. We unfortunately don't have enough."/>
    <x v="176"/>
    <n v="0.7"/>
    <x v="2"/>
    <n v="811"/>
    <x v="0"/>
    <s v="US"/>
    <s v="USD"/>
    <n v="1351095976"/>
    <d v="2012-10-24T16:26:16"/>
    <n v="1348503976"/>
    <d v="2012-09-24T16:26:16"/>
    <x v="8"/>
    <x v="5"/>
    <b v="0"/>
    <n v="33"/>
    <b v="1"/>
    <s v="music/rock"/>
    <x v="4"/>
  </r>
  <r>
    <n v="1824"/>
    <s v="Tin Man's Broken Wisdom Fund"/>
    <s v="cd fund raiser"/>
    <x v="9"/>
    <n v="3"/>
    <x v="4"/>
    <n v="3002"/>
    <x v="0"/>
    <s v="US"/>
    <s v="USD"/>
    <n v="1389146880"/>
    <d v="2014-01-08T02:08:00"/>
    <n v="1387403967"/>
    <d v="2013-12-18T21:59:27"/>
    <x v="11"/>
    <x v="4"/>
    <b v="0"/>
    <n v="40"/>
    <b v="1"/>
    <s v="music/rock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"/>
    <x v="4"/>
    <n v="2101"/>
    <x v="0"/>
    <s v="US"/>
    <s v="USD"/>
    <n v="1373572903"/>
    <d v="2013-07-11T20:01:43"/>
    <n v="1371585703"/>
    <d v="2013-06-18T20:01:43"/>
    <x v="0"/>
    <x v="4"/>
    <b v="0"/>
    <n v="50"/>
    <b v="1"/>
    <s v="music/rock"/>
    <x v="4"/>
  </r>
  <r>
    <n v="1826"/>
    <s v="BEAR GHOST! Professional Recording! Yay!"/>
    <s v="Hear your favorite Bear Ghost in eargasmic quality!"/>
    <x v="13"/>
    <n v="2"/>
    <x v="4"/>
    <n v="2020"/>
    <x v="0"/>
    <s v="US"/>
    <s v="USD"/>
    <n v="1392675017"/>
    <d v="2014-02-17T22:10:17"/>
    <n v="1390083017"/>
    <d v="2014-01-18T22:10:17"/>
    <x v="1"/>
    <x v="3"/>
    <b v="0"/>
    <n v="38"/>
    <b v="1"/>
    <s v="music/rock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"/>
    <x v="0"/>
    <n v="8053"/>
    <x v="0"/>
    <s v="US"/>
    <s v="USD"/>
    <n v="1299138561"/>
    <d v="2011-03-03T07:49:21"/>
    <n v="1294818561"/>
    <d v="2011-01-12T07:49:21"/>
    <x v="1"/>
    <x v="6"/>
    <b v="0"/>
    <n v="96"/>
    <b v="1"/>
    <s v="music/rock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"/>
    <x v="8"/>
    <n v="20032"/>
    <x v="0"/>
    <s v="US"/>
    <s v="USD"/>
    <n v="1399672800"/>
    <d v="2014-05-09T22:00:00"/>
    <n v="1396906530"/>
    <d v="2014-04-07T21:35:30"/>
    <x v="6"/>
    <x v="3"/>
    <b v="0"/>
    <n v="48"/>
    <b v="1"/>
    <s v="music/rock"/>
    <x v="4"/>
  </r>
  <r>
    <n v="1829"/>
    <s v="Help JUICE (Boston) Record Their First Album"/>
    <s v="Everything is set to record are EP except for our finances. Please donate if you can! Any amount is appreciated. "/>
    <x v="15"/>
    <n v="1.5"/>
    <x v="4"/>
    <n v="2500.25"/>
    <x v="0"/>
    <s v="US"/>
    <s v="USD"/>
    <n v="1295647200"/>
    <d v="2011-01-21T22:00:00"/>
    <n v="1291428371"/>
    <d v="2010-12-04T02:06:11"/>
    <x v="11"/>
    <x v="7"/>
    <b v="0"/>
    <n v="33"/>
    <b v="1"/>
    <s v="music/rock"/>
    <x v="4"/>
  </r>
  <r>
    <n v="1830"/>
    <s v="Help Vintage Blue Complete and Promote Our Record!"/>
    <s v="We have come a long way on our new record, but now we need your help.  Help us, and together we can make magic!"/>
    <x v="36"/>
    <n v="15"/>
    <x v="6"/>
    <n v="15230"/>
    <x v="0"/>
    <s v="US"/>
    <s v="USD"/>
    <n v="1393259107"/>
    <d v="2014-02-24T16:25:07"/>
    <n v="1390667107"/>
    <d v="2014-01-25T16:25:07"/>
    <x v="1"/>
    <x v="3"/>
    <b v="0"/>
    <n v="226"/>
    <b v="1"/>
    <s v="music/rock"/>
    <x v="4"/>
  </r>
  <r>
    <n v="1831"/>
    <s v="Darling Waste Trailer Bail Out!"/>
    <s v="After a 2 year Odyssey, Darling Waste's trailer is still not home! We need $3,500 to get it through U.S. Customs!"/>
    <x v="28"/>
    <n v="1"/>
    <x v="4"/>
    <n v="1030"/>
    <x v="0"/>
    <s v="US"/>
    <s v="USD"/>
    <n v="1336866863"/>
    <d v="2012-05-12T23:54:23"/>
    <n v="1335570863"/>
    <d v="2012-04-27T23:54:23"/>
    <x v="6"/>
    <x v="5"/>
    <b v="0"/>
    <n v="14"/>
    <b v="1"/>
    <s v="music/rock"/>
    <x v="4"/>
  </r>
  <r>
    <n v="1832"/>
    <s v="Black Swan Theories Debut CD"/>
    <s v="Hi! We're the music duo Black Swan Theories and our project is to manufacture our debut CD of 10 already-completed songs.  "/>
    <x v="18"/>
    <n v="0.35"/>
    <x v="2"/>
    <n v="500"/>
    <x v="0"/>
    <s v="US"/>
    <s v="USD"/>
    <n v="1299243427"/>
    <d v="2011-03-04T12:57:07"/>
    <n v="1296651427"/>
    <d v="2011-02-02T12:57:07"/>
    <x v="2"/>
    <x v="6"/>
    <b v="0"/>
    <n v="20"/>
    <b v="1"/>
    <s v="music/rock"/>
    <x v="4"/>
  </r>
  <r>
    <n v="1833"/>
    <s v="HAIRcyclopedia Vol. 2 - The Vault"/>
    <s v="I am writing the second volume in a series of hair band encyclopedias, however I lack the means to afford the costs of the photos."/>
    <x v="44"/>
    <n v="0.4"/>
    <x v="2"/>
    <n v="1050"/>
    <x v="0"/>
    <s v="US"/>
    <s v="USD"/>
    <n v="1362211140"/>
    <d v="2013-03-02T07:59:00"/>
    <n v="1359421403"/>
    <d v="2013-01-29T01:03:23"/>
    <x v="1"/>
    <x v="4"/>
    <b v="0"/>
    <n v="25"/>
    <b v="1"/>
    <s v="music/rock"/>
    <x v="4"/>
  </r>
  <r>
    <n v="1834"/>
    <s v="TDJ - All Part of the Plan EP/Tour"/>
    <s v="Help us fund our first tour and promote our new EP!"/>
    <x v="3"/>
    <n v="10"/>
    <x v="1"/>
    <n v="11805"/>
    <x v="0"/>
    <s v="US"/>
    <s v="USD"/>
    <n v="1422140895"/>
    <d v="2015-01-24T23:08:15"/>
    <n v="1418684895"/>
    <d v="2014-12-15T23:08:15"/>
    <x v="11"/>
    <x v="3"/>
    <b v="0"/>
    <n v="90"/>
    <b v="1"/>
    <s v="music/rock"/>
    <x v="4"/>
  </r>
  <r>
    <n v="1835"/>
    <s v="DIRTY LITTLE REBEL EP"/>
    <s v="WE ARE A HARD ROCK/PUNK BAND SEEKING FUNDS TO RECORD A NEW EP. _x000a__x000a_https://www.reverbnation.com/dirtylittlerebel"/>
    <x v="2"/>
    <n v="0.5"/>
    <x v="2"/>
    <n v="520"/>
    <x v="0"/>
    <s v="GB"/>
    <s v="GBP"/>
    <n v="1459439471"/>
    <d v="2016-03-31T15:51:11"/>
    <n v="1456851071"/>
    <d v="2016-03-01T16:51:11"/>
    <x v="7"/>
    <x v="2"/>
    <b v="0"/>
    <n v="11"/>
    <b v="1"/>
    <s v="music/rock"/>
    <x v="4"/>
  </r>
  <r>
    <n v="1836"/>
    <s v="KICKSTART OUR &lt;+3"/>
    <s v="Help fund our 2013 Sound &amp; Lighting Touring rig!"/>
    <x v="10"/>
    <n v="5"/>
    <x v="0"/>
    <n v="10017"/>
    <x v="0"/>
    <s v="US"/>
    <s v="USD"/>
    <n v="1361129129"/>
    <d v="2013-02-17T19:25:29"/>
    <n v="1359660329"/>
    <d v="2013-01-31T19:25:29"/>
    <x v="1"/>
    <x v="4"/>
    <b v="0"/>
    <n v="55"/>
    <b v="1"/>
    <s v="music/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0.6"/>
    <x v="2"/>
    <n v="1841"/>
    <x v="0"/>
    <s v="US"/>
    <s v="USD"/>
    <n v="1332029335"/>
    <d v="2012-03-18T00:08:55"/>
    <n v="1326848935"/>
    <d v="2012-01-18T01:08:55"/>
    <x v="1"/>
    <x v="5"/>
    <b v="0"/>
    <n v="30"/>
    <b v="1"/>
    <s v="music/rock"/>
    <x v="4"/>
  </r>
  <r>
    <n v="1838"/>
    <s v="Closure - A Paul Haasch Music Video"/>
    <s v="Paul Haasch is producing his first music video! With awesome people involved and a great vision, it is sure to be an amazing piece."/>
    <x v="28"/>
    <n v="1"/>
    <x v="4"/>
    <n v="1001.49"/>
    <x v="0"/>
    <s v="US"/>
    <s v="USD"/>
    <n v="1317438000"/>
    <d v="2011-10-01T03:00:00"/>
    <n v="1314989557"/>
    <d v="2011-09-02T18:52:37"/>
    <x v="8"/>
    <x v="6"/>
    <b v="0"/>
    <n v="28"/>
    <b v="1"/>
    <s v="music/rock"/>
    <x v="4"/>
  </r>
  <r>
    <n v="1839"/>
    <s v="Help The King of Mars Record Their First EP!"/>
    <s v="The King of Mars, a Chicago rock band, needs your help funding their first EP! Visit us at thekingofmars.com for more."/>
    <x v="28"/>
    <n v="1"/>
    <x v="4"/>
    <n v="2053"/>
    <x v="0"/>
    <s v="US"/>
    <s v="USD"/>
    <n v="1475342382"/>
    <d v="2016-10-01T17:19:42"/>
    <n v="1472750382"/>
    <d v="2016-09-01T17:19:42"/>
    <x v="8"/>
    <x v="2"/>
    <b v="0"/>
    <n v="45"/>
    <b v="1"/>
    <s v="music/rock"/>
    <x v="4"/>
  </r>
  <r>
    <n v="1840"/>
    <s v="City of the Weak on Tour!"/>
    <s v="St. Paul five-piece band City of the Weak hits the road May 9th, heading for Ft. Lauderdale to attend the Driven Music Conference!"/>
    <x v="42"/>
    <n v="0.9"/>
    <x v="2"/>
    <n v="980"/>
    <x v="0"/>
    <s v="US"/>
    <s v="USD"/>
    <n v="1367902740"/>
    <d v="2013-05-07T04:59:00"/>
    <n v="1366251510"/>
    <d v="2013-04-18T02:18:30"/>
    <x v="6"/>
    <x v="4"/>
    <b v="0"/>
    <n v="13"/>
    <b v="1"/>
    <s v="music/rock"/>
    <x v="4"/>
  </r>
  <r>
    <n v="1841"/>
    <s v="Hydra Effect Debut EP"/>
    <s v="Hard Rock with a Positive Message. Help us fund, release and promote our debut EP!"/>
    <x v="13"/>
    <n v="2"/>
    <x v="4"/>
    <n v="2035"/>
    <x v="0"/>
    <s v="US"/>
    <s v="USD"/>
    <n v="1400561940"/>
    <d v="2014-05-20T04:59:00"/>
    <n v="1397679445"/>
    <d v="2014-04-16T20:17:25"/>
    <x v="6"/>
    <x v="3"/>
    <b v="0"/>
    <n v="40"/>
    <b v="1"/>
    <s v="music/rock"/>
    <x v="4"/>
  </r>
  <r>
    <n v="1842"/>
    <s v="Stereo Dogs! 14-Year Old Teen Rock Band Plan CD Project!"/>
    <s v="Every time we sit down to rehearse, thoughts of recording a CD excite us! We are ready to do this!  It's time, so read on..."/>
    <x v="13"/>
    <n v="2"/>
    <x v="4"/>
    <n v="2505"/>
    <x v="0"/>
    <s v="US"/>
    <s v="USD"/>
    <n v="1425275940"/>
    <d v="2015-03-02T05:59:00"/>
    <n v="1422371381"/>
    <d v="2015-01-27T15:09:41"/>
    <x v="1"/>
    <x v="0"/>
    <b v="0"/>
    <n v="21"/>
    <b v="1"/>
    <s v="music/rock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0"/>
    <x v="1"/>
    <n v="12400.61"/>
    <x v="0"/>
    <s v="US"/>
    <s v="USD"/>
    <n v="1298245954"/>
    <d v="2011-02-20T23:52:34"/>
    <n v="1295653954"/>
    <d v="2011-01-21T23:52:34"/>
    <x v="1"/>
    <x v="6"/>
    <b v="0"/>
    <n v="134"/>
    <b v="1"/>
    <s v="music/rock"/>
    <x v="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.5"/>
    <x v="4"/>
    <n v="1521"/>
    <x v="0"/>
    <s v="US"/>
    <s v="USD"/>
    <n v="1307761200"/>
    <d v="2011-06-11T03:00:00"/>
    <n v="1304464914"/>
    <d v="2011-05-03T23:21:54"/>
    <x v="5"/>
    <x v="6"/>
    <b v="0"/>
    <n v="20"/>
    <b v="1"/>
    <s v="music/rock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"/>
    <x v="4"/>
    <n v="1000"/>
    <x v="0"/>
    <s v="US"/>
    <s v="USD"/>
    <n v="1466139300"/>
    <d v="2016-06-17T04:55:00"/>
    <n v="1464854398"/>
    <d v="2016-06-02T07:59:58"/>
    <x v="0"/>
    <x v="2"/>
    <b v="0"/>
    <n v="19"/>
    <b v="1"/>
    <s v="music/rock"/>
    <x v="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15"/>
    <x v="6"/>
    <n v="20689"/>
    <x v="0"/>
    <s v="US"/>
    <s v="USD"/>
    <n v="1355585777"/>
    <d v="2012-12-15T15:36:17"/>
    <n v="1352993777"/>
    <d v="2012-11-15T15:36:17"/>
    <x v="4"/>
    <x v="5"/>
    <b v="0"/>
    <n v="209"/>
    <b v="1"/>
    <s v="music/rock"/>
    <x v="4"/>
  </r>
  <r>
    <n v="1847"/>
    <s v="Deathtrap America Spring 2015 Tour"/>
    <s v="Deathtrap America is touring the country this spring.  Your pledge will help us across the country with Faster Pussycat and QueensrÃ¿che"/>
    <x v="30"/>
    <n v="2.5"/>
    <x v="4"/>
    <n v="3022"/>
    <x v="0"/>
    <s v="US"/>
    <s v="USD"/>
    <n v="1429594832"/>
    <d v="2015-04-21T05:40:32"/>
    <n v="1427780432"/>
    <d v="2015-03-31T05:40:32"/>
    <x v="7"/>
    <x v="0"/>
    <b v="0"/>
    <n v="38"/>
    <b v="1"/>
    <s v="music/rock"/>
    <x v="4"/>
  </r>
  <r>
    <n v="1848"/>
    <s v="Hopeless Jack First National Tour"/>
    <s v="Hopeless Jack &amp; the Handsome Devil's first American tour. Help us bring our dirty brand of &quot;Roots &amp; Roll&quot; across the country!"/>
    <x v="9"/>
    <n v="3"/>
    <x v="4"/>
    <n v="3221"/>
    <x v="0"/>
    <s v="US"/>
    <s v="USD"/>
    <n v="1312095540"/>
    <d v="2011-07-31T06:59:00"/>
    <n v="1306608888"/>
    <d v="2011-05-28T18:54:48"/>
    <x v="5"/>
    <x v="6"/>
    <b v="0"/>
    <n v="24"/>
    <b v="1"/>
    <s v="music/rock"/>
    <x v="4"/>
  </r>
  <r>
    <n v="1849"/>
    <s v="Release the Skyline Album"/>
    <s v="Release the Skylines is a small, local Cleveland metal band looking to record an album."/>
    <x v="43"/>
    <n v="0.3"/>
    <x v="2"/>
    <n v="301"/>
    <x v="0"/>
    <s v="US"/>
    <s v="USD"/>
    <n v="1350505059"/>
    <d v="2012-10-17T20:17:39"/>
    <n v="1347913059"/>
    <d v="2012-09-17T20:17:39"/>
    <x v="8"/>
    <x v="5"/>
    <b v="0"/>
    <n v="8"/>
    <b v="1"/>
    <s v="music/rock"/>
    <x v="4"/>
  </r>
  <r>
    <n v="1850"/>
    <s v="WILKES EP"/>
    <s v="WILKES is the solo venture of HighFlightSociety singer / Disciple bassist, Jason Wilkes. This project is to fund the debut 6 song EP."/>
    <x v="7"/>
    <n v="9"/>
    <x v="0"/>
    <n v="9137"/>
    <x v="0"/>
    <s v="US"/>
    <s v="USD"/>
    <n v="1405033300"/>
    <d v="2014-07-10T23:01:40"/>
    <n v="1402441300"/>
    <d v="2014-06-10T23:01:40"/>
    <x v="0"/>
    <x v="3"/>
    <b v="0"/>
    <n v="179"/>
    <b v="1"/>
    <s v="music/rock"/>
    <x v="4"/>
  </r>
  <r>
    <n v="1851"/>
    <s v="From Digital to Reality - CD Printing for Three Albums"/>
    <s v="I have recorded 3 solo blues/rock/surf albums of original music, but they're only digitally released - I want there to be real CD's!"/>
    <x v="46"/>
    <n v="1.3"/>
    <x v="4"/>
    <n v="1301"/>
    <x v="0"/>
    <s v="US"/>
    <s v="USD"/>
    <n v="1406509200"/>
    <d v="2014-07-28T01:00:00"/>
    <n v="1404769538"/>
    <d v="2014-07-07T21:45:38"/>
    <x v="3"/>
    <x v="3"/>
    <b v="0"/>
    <n v="26"/>
    <b v="1"/>
    <s v="music/rock"/>
    <x v="4"/>
  </r>
  <r>
    <n v="1852"/>
    <s v="Radiolucent - Electric City."/>
    <s v="Athens, GA-based rock &amp; roll/soul band Radiolucent is kickstarting funds to mix, master, &amp; release their 2nd record, Electric City."/>
    <x v="36"/>
    <n v="15"/>
    <x v="6"/>
    <n v="17545"/>
    <x v="0"/>
    <s v="US"/>
    <s v="USD"/>
    <n v="1429920000"/>
    <d v="2015-04-25T00:00:00"/>
    <n v="1426703452"/>
    <d v="2015-03-18T18:30:52"/>
    <x v="7"/>
    <x v="0"/>
    <b v="0"/>
    <n v="131"/>
    <b v="1"/>
    <s v="music/rock"/>
    <x v="4"/>
  </r>
  <r>
    <n v="1853"/>
    <s v="Beyond the Victory recording their debut EP"/>
    <s v="The money will go towards our debut EP being Recorded mixed by Andrew Baylis and mastered by Drew Fulk of Think Sound Studios."/>
    <x v="134"/>
    <n v="0.8"/>
    <x v="2"/>
    <n v="815"/>
    <x v="0"/>
    <s v="US"/>
    <s v="USD"/>
    <n v="1352860017"/>
    <d v="2012-11-14T02:26:57"/>
    <n v="1348536417"/>
    <d v="2012-09-25T01:26:57"/>
    <x v="8"/>
    <x v="5"/>
    <b v="0"/>
    <n v="14"/>
    <b v="1"/>
    <s v="music/rock"/>
    <x v="4"/>
  </r>
  <r>
    <n v="1854"/>
    <s v="Emily Bell is releasing her debut album"/>
    <s v="After much anticipation, I'm finally releasing my first album, &quot;In Technicolor&quot;! Let's join forces and get it done right!"/>
    <x v="36"/>
    <n v="15"/>
    <x v="6"/>
    <n v="15318.55"/>
    <x v="0"/>
    <s v="US"/>
    <s v="USD"/>
    <n v="1369355437"/>
    <d v="2013-05-24T00:30:37"/>
    <n v="1366763437"/>
    <d v="2013-04-24T00:30:37"/>
    <x v="6"/>
    <x v="4"/>
    <b v="0"/>
    <n v="174"/>
    <b v="1"/>
    <s v="music/rock"/>
    <x v="4"/>
  </r>
  <r>
    <n v="1855"/>
    <s v="Motion Device Debut EP"/>
    <s v="11 year old Sara &amp; Motion Device want rock &amp; metal fans all over the world to unite and join the ROCK REVOLUTION!!!"/>
    <x v="222"/>
    <n v="8.75"/>
    <x v="0"/>
    <n v="13480.16"/>
    <x v="0"/>
    <s v="CA"/>
    <s v="CAD"/>
    <n v="1389012940"/>
    <d v="2014-01-06T12:55:40"/>
    <n v="1385124940"/>
    <d v="2013-11-22T12:55:40"/>
    <x v="4"/>
    <x v="4"/>
    <b v="0"/>
    <n v="191"/>
    <b v="1"/>
    <s v="music/rock"/>
    <x v="4"/>
  </r>
  <r>
    <n v="1856"/>
    <s v="Lazy Sunday"/>
    <s v="We are an independent band who needs your help for the production of our new album, so we can share our music with you lovely people :)"/>
    <x v="13"/>
    <n v="2"/>
    <x v="4"/>
    <n v="2025"/>
    <x v="0"/>
    <s v="US"/>
    <s v="USD"/>
    <n v="1405715472"/>
    <d v="2014-07-18T20:31:12"/>
    <n v="1403901072"/>
    <d v="2014-06-27T20:31:12"/>
    <x v="0"/>
    <x v="3"/>
    <b v="0"/>
    <n v="38"/>
    <b v="1"/>
    <s v="music/rock"/>
    <x v="4"/>
  </r>
  <r>
    <n v="1857"/>
    <s v="Holy Water Moses - A Hail Dale Project"/>
    <s v="We need to get back to Nashville to record our second record, a full LP this time.  It ain't cheap and we need your help!"/>
    <x v="9"/>
    <n v="3"/>
    <x v="4"/>
    <n v="3000"/>
    <x v="0"/>
    <s v="US"/>
    <s v="USD"/>
    <n v="1410546413"/>
    <d v="2014-09-12T18:26:53"/>
    <n v="1407954413"/>
    <d v="2014-08-13T18:26:53"/>
    <x v="10"/>
    <x v="3"/>
    <b v="0"/>
    <n v="22"/>
    <b v="1"/>
    <s v="music/rock"/>
    <x v="4"/>
  </r>
  <r>
    <n v="1858"/>
    <s v="Curriculum-Based Rock Music For Kids"/>
    <s v="I write songs to teach with at two Chicago schools.  The enthusiastic response from my students &amp; colleagues inspired me to do do this!"/>
    <x v="291"/>
    <n v="5.5555500000000002"/>
    <x v="0"/>
    <n v="6041.55"/>
    <x v="0"/>
    <s v="US"/>
    <s v="USD"/>
    <n v="1324014521"/>
    <d v="2011-12-16T05:48:41"/>
    <n v="1318826921"/>
    <d v="2011-10-17T04:48:41"/>
    <x v="9"/>
    <x v="6"/>
    <b v="0"/>
    <n v="149"/>
    <b v="1"/>
    <s v="music/rock"/>
    <x v="4"/>
  </r>
  <r>
    <n v="1859"/>
    <s v="Queen Kwong Tour to London and Paris"/>
    <s v="Queen Kwong is going ON TOUR to London and Paris!"/>
    <x v="9"/>
    <n v="3"/>
    <x v="4"/>
    <n v="3955"/>
    <x v="0"/>
    <s v="US"/>
    <s v="USD"/>
    <n v="1316716129"/>
    <d v="2011-09-22T18:28:49"/>
    <n v="1314124129"/>
    <d v="2011-08-23T18:28:49"/>
    <x v="10"/>
    <x v="6"/>
    <b v="0"/>
    <n v="56"/>
    <b v="1"/>
    <s v="music/rock"/>
    <x v="4"/>
  </r>
  <r>
    <n v="1860"/>
    <s v="A Simple Complex's 2013 CD Release Party DVD"/>
    <s v="ASC had a one-of-a-kind CD release party in 2013, and we want to share it with the world - in DVD format!"/>
    <x v="47"/>
    <n v="0.75"/>
    <x v="2"/>
    <n v="1001"/>
    <x v="0"/>
    <s v="US"/>
    <s v="USD"/>
    <n v="1391706084"/>
    <d v="2014-02-06T17:01:24"/>
    <n v="1389891684"/>
    <d v="2014-01-16T17:01:24"/>
    <x v="1"/>
    <x v="3"/>
    <b v="0"/>
    <n v="19"/>
    <b v="1"/>
    <s v="music/rock"/>
    <x v="4"/>
  </r>
  <r>
    <n v="1861"/>
    <s v="Galaxix - Take on the Universe!"/>
    <s v="A game for Apple &amp; Android devices that sees you get your own spacecraft, take on the competition, mine asteroids &amp; fight to survive."/>
    <x v="65"/>
    <n v="250"/>
    <x v="10"/>
    <n v="0"/>
    <x v="2"/>
    <s v="GB"/>
    <s v="GBP"/>
    <n v="1422256341"/>
    <d v="2015-01-26T07:12:21"/>
    <n v="1419664341"/>
    <d v="2014-12-27T07:12:21"/>
    <x v="11"/>
    <x v="3"/>
    <b v="0"/>
    <n v="0"/>
    <b v="0"/>
    <s v="games/mobile games"/>
    <x v="6"/>
  </r>
  <r>
    <n v="1862"/>
    <s v="Purple Fishing - Trump Supporters/Critics Find Common Ground"/>
    <s v="Purple Fishing is an online game and social media platform for Trump Supporters and Critics to have fun finding common ground."/>
    <x v="102"/>
    <n v="18"/>
    <x v="6"/>
    <n v="1455"/>
    <x v="2"/>
    <s v="US"/>
    <s v="USD"/>
    <n v="1488958200"/>
    <d v="2017-03-08T07:30:00"/>
    <n v="1484912974"/>
    <d v="2017-01-20T11:49:34"/>
    <x v="1"/>
    <x v="1"/>
    <b v="0"/>
    <n v="16"/>
    <b v="0"/>
    <s v="games/mobile games"/>
    <x v="6"/>
  </r>
  <r>
    <n v="1863"/>
    <s v="Project: 20M813"/>
    <s v="This is an Android game where you take control of the zombies and try to eat your way to world domination!"/>
    <x v="30"/>
    <n v="2.5"/>
    <x v="4"/>
    <n v="10"/>
    <x v="2"/>
    <s v="US"/>
    <s v="USD"/>
    <n v="1402600085"/>
    <d v="2014-06-12T19:08:05"/>
    <n v="1400008085"/>
    <d v="2014-05-13T19:08:05"/>
    <x v="5"/>
    <x v="3"/>
    <b v="0"/>
    <n v="2"/>
    <b v="0"/>
    <s v="games/mobile games"/>
    <x v="6"/>
  </r>
  <r>
    <n v="1864"/>
    <s v="Fat Cheeks the Cannonball - iPhone and Android"/>
    <s v="Cannons, Power Gloves, and PUNCHING STUFF!  Help Fat Cheeks collect Acorns for upgrades and customize his gear in this Endless Runner"/>
    <x v="115"/>
    <n v="6.5"/>
    <x v="0"/>
    <n v="2788"/>
    <x v="2"/>
    <s v="US"/>
    <s v="USD"/>
    <n v="1399223500"/>
    <d v="2014-05-04T17:11:40"/>
    <n v="1396631500"/>
    <d v="2014-04-04T17:11:40"/>
    <x v="6"/>
    <x v="3"/>
    <b v="0"/>
    <n v="48"/>
    <b v="0"/>
    <s v="games/mobile games"/>
    <x v="6"/>
  </r>
  <r>
    <n v="1865"/>
    <s v="THE RUNNING GAME"/>
    <s v="This game is an alternative to the boring morning jogs This game will make you excited to workout Following elite footballer movements!"/>
    <x v="74"/>
    <n v="110"/>
    <x v="10"/>
    <n v="4"/>
    <x v="2"/>
    <s v="GB"/>
    <s v="GBP"/>
    <n v="1478425747"/>
    <d v="2016-11-06T09:49:07"/>
    <n v="1475398147"/>
    <d v="2016-10-02T08:49:07"/>
    <x v="9"/>
    <x v="2"/>
    <b v="0"/>
    <n v="2"/>
    <b v="0"/>
    <s v="games/mobile games"/>
    <x v="6"/>
  </r>
  <r>
    <n v="1866"/>
    <s v="MathPlus Cards (FKA Random Math)"/>
    <s v="A mobile application that will allow math learners to practice math operations and improve critical thinking. Ideal for ages 7 to 12."/>
    <x v="31"/>
    <n v="25"/>
    <x v="9"/>
    <n v="125"/>
    <x v="2"/>
    <s v="US"/>
    <s v="USD"/>
    <n v="1488340800"/>
    <d v="2017-03-01T04:00:00"/>
    <n v="1483768497"/>
    <d v="2017-01-07T05:54:57"/>
    <x v="1"/>
    <x v="1"/>
    <b v="0"/>
    <n v="2"/>
    <b v="0"/>
    <s v="games/mobile games"/>
    <x v="6"/>
  </r>
  <r>
    <n v="1867"/>
    <s v="Meme Wars - Dank Age"/>
    <s v="A mix of PokemonGo, Game of War- Fire Age, DragonSoul, &amp; Throwdown. Join a clan, collect meme, upgrade features, fight, &amp; compete."/>
    <x v="22"/>
    <n v="20"/>
    <x v="8"/>
    <n v="10"/>
    <x v="2"/>
    <s v="US"/>
    <s v="USD"/>
    <n v="1478383912"/>
    <d v="2016-11-05T22:11:52"/>
    <n v="1475791912"/>
    <d v="2016-10-06T22:11:52"/>
    <x v="9"/>
    <x v="2"/>
    <b v="0"/>
    <n v="1"/>
    <b v="0"/>
    <s v="games/mobile games"/>
    <x v="6"/>
  </r>
  <r>
    <n v="1868"/>
    <s v="Help Build PaperChase Version 3 !"/>
    <s v="PaperChase is a popular endless flying game conceived by a 15 year old and loved by millions worldwide.  Help us build version 3!"/>
    <x v="31"/>
    <n v="25"/>
    <x v="9"/>
    <n v="1217"/>
    <x v="2"/>
    <s v="US"/>
    <s v="USD"/>
    <n v="1450166340"/>
    <d v="2015-12-15T07:59:00"/>
    <n v="1448044925"/>
    <d v="2015-11-20T18:42:05"/>
    <x v="4"/>
    <x v="0"/>
    <b v="0"/>
    <n v="17"/>
    <b v="0"/>
    <s v="games/mobile games"/>
    <x v="6"/>
  </r>
  <r>
    <n v="1869"/>
    <s v="Castle Crawler RPG"/>
    <s v="CCRPG will be a 2D Pixel Art Game based on similar elements to the SNES game &quot;Zelda: A Link to the Past&quot; with RPG elements added in."/>
    <x v="3"/>
    <n v="10"/>
    <x v="1"/>
    <n v="0"/>
    <x v="2"/>
    <s v="US"/>
    <s v="USD"/>
    <n v="1483488249"/>
    <d v="2017-01-04T00:04:09"/>
    <n v="1480896249"/>
    <d v="2016-12-05T00:04:09"/>
    <x v="11"/>
    <x v="2"/>
    <b v="0"/>
    <n v="0"/>
    <b v="0"/>
    <s v="games/mobile games"/>
    <x v="6"/>
  </r>
  <r>
    <n v="1870"/>
    <s v="C.O.V.D.--A brand new board app game"/>
    <s v="Conflict of Van Helsing &amp; Dracula (C.O.V.D.) is a board game available as an App based on the story: Dracula. Can you survive?"/>
    <x v="8"/>
    <n v="3.5"/>
    <x v="4"/>
    <n v="361"/>
    <x v="2"/>
    <s v="US"/>
    <s v="USD"/>
    <n v="1454213820"/>
    <d v="2016-01-31T04:17:00"/>
    <n v="1451723535"/>
    <d v="2016-01-02T08:32:15"/>
    <x v="1"/>
    <x v="2"/>
    <b v="0"/>
    <n v="11"/>
    <b v="0"/>
    <s v="games/mobile games"/>
    <x v="6"/>
  </r>
  <r>
    <n v="1871"/>
    <s v="The Adventures of Bible Bear"/>
    <s v="Journey with Bible Bear through each of the books of the Bible, exploring stories while learning verses, songs, and preschool concepts!"/>
    <x v="115"/>
    <n v="6.5"/>
    <x v="0"/>
    <n v="4666"/>
    <x v="2"/>
    <s v="US"/>
    <s v="USD"/>
    <n v="1416512901"/>
    <d v="2014-11-20T19:48:21"/>
    <n v="1413053301"/>
    <d v="2014-10-11T18:48:21"/>
    <x v="9"/>
    <x v="3"/>
    <b v="0"/>
    <n v="95"/>
    <b v="0"/>
    <s v="games/mobile games"/>
    <x v="6"/>
  </r>
  <r>
    <n v="1872"/>
    <s v="ZombieTime!"/>
    <s v="A Top-View Action game where you play as Bob, the FIRST zombie to rise from the grave. Bring chaos to town, feast and don't die again."/>
    <x v="22"/>
    <n v="20"/>
    <x v="8"/>
    <n v="212"/>
    <x v="2"/>
    <s v="US"/>
    <s v="USD"/>
    <n v="1435633602"/>
    <d v="2015-06-30T03:06:42"/>
    <n v="1433041602"/>
    <d v="2015-05-31T03:06:42"/>
    <x v="5"/>
    <x v="0"/>
    <b v="0"/>
    <n v="13"/>
    <b v="0"/>
    <s v="games/mobile games"/>
    <x v="6"/>
  </r>
  <r>
    <n v="1873"/>
    <s v="The Red Card Blue Card Game"/>
    <s v="It's time for The Red Card Blue Card Game to be available everywhere! Help save the sanity of ALL parent's! Help make it an App!!"/>
    <x v="6"/>
    <n v="8"/>
    <x v="0"/>
    <n v="36"/>
    <x v="2"/>
    <s v="CA"/>
    <s v="CAD"/>
    <n v="1436373900"/>
    <d v="2015-07-08T16:45:00"/>
    <n v="1433861210"/>
    <d v="2015-06-09T14:46:50"/>
    <x v="0"/>
    <x v="0"/>
    <b v="0"/>
    <n v="2"/>
    <b v="0"/>
    <s v="games/mobile games"/>
    <x v="6"/>
  </r>
  <r>
    <n v="1874"/>
    <s v="PATH to Reading Brain Training"/>
    <s v="PATH to Reading (PATH) is a patented break-through technology  that dramatically and permanently improves attention, reading, memory"/>
    <x v="292"/>
    <n v="160"/>
    <x v="10"/>
    <n v="26"/>
    <x v="2"/>
    <s v="US"/>
    <s v="USD"/>
    <n v="1467155733"/>
    <d v="2016-06-28T23:15:33"/>
    <n v="1465427733"/>
    <d v="2016-06-08T23:15:33"/>
    <x v="0"/>
    <x v="2"/>
    <b v="0"/>
    <n v="2"/>
    <b v="0"/>
    <s v="games/mobile games"/>
    <x v="6"/>
  </r>
  <r>
    <n v="1875"/>
    <s v="Claws &amp; Fins"/>
    <s v="Sea opposition of Crab's family and angry fishes. Who is going to win, and who is going to loose ?!"/>
    <x v="3"/>
    <n v="10"/>
    <x v="1"/>
    <n v="51"/>
    <x v="2"/>
    <s v="US"/>
    <s v="USD"/>
    <n v="1470519308"/>
    <d v="2016-08-06T21:35:08"/>
    <n v="1465335308"/>
    <d v="2016-06-07T21:35:08"/>
    <x v="0"/>
    <x v="2"/>
    <b v="0"/>
    <n v="3"/>
    <b v="0"/>
    <s v="games/mobile games"/>
    <x v="6"/>
  </r>
  <r>
    <n v="1876"/>
    <s v="Migration Madness (Android)"/>
    <s v="An arcade styled side scroller. Help Bob the pilot steer his plane through hordes of migrating birds strapped with explosives."/>
    <x v="293"/>
    <n v="0.28000000000000003"/>
    <x v="2"/>
    <n v="0"/>
    <x v="2"/>
    <s v="AU"/>
    <s v="AUD"/>
    <n v="1402901405"/>
    <d v="2014-06-16T06:50:05"/>
    <n v="1400309405"/>
    <d v="2014-05-17T06:50:05"/>
    <x v="5"/>
    <x v="3"/>
    <b v="0"/>
    <n v="0"/>
    <b v="0"/>
    <s v="games/mobile games"/>
    <x v="6"/>
  </r>
  <r>
    <n v="1877"/>
    <s v="Chip Dip II: Son of Chip Dip! - A Terrible, Terrible Game"/>
    <s v="It's obvious you won't survive by your wits alone. Unfortunately that's all you've got, Chip. Run!"/>
    <x v="294"/>
    <n v="0.06"/>
    <x v="2"/>
    <n v="0"/>
    <x v="2"/>
    <s v="US"/>
    <s v="USD"/>
    <n v="1425170525"/>
    <d v="2015-03-01T00:42:05"/>
    <n v="1422664925"/>
    <d v="2015-01-31T00:42:05"/>
    <x v="1"/>
    <x v="0"/>
    <b v="0"/>
    <n v="0"/>
    <b v="0"/>
    <s v="games/mobile games"/>
    <x v="6"/>
  </r>
  <r>
    <n v="1878"/>
    <s v="Aussies versus Zombies"/>
    <s v="Action game now playable on Android/iOS platforms and PC browsers. Easy gameplay even for starters yet hard to be skilled. Multi-player"/>
    <x v="6"/>
    <n v="8"/>
    <x v="0"/>
    <n v="0"/>
    <x v="2"/>
    <s v="AU"/>
    <s v="AUD"/>
    <n v="1402618355"/>
    <d v="2014-06-13T00:12:35"/>
    <n v="1400026355"/>
    <d v="2014-05-14T00:12:35"/>
    <x v="5"/>
    <x v="3"/>
    <b v="0"/>
    <n v="0"/>
    <b v="0"/>
    <s v="games/mobile games"/>
    <x v="6"/>
  </r>
  <r>
    <n v="1879"/>
    <s v="Alex and More"/>
    <s v="Juego de plataformas con 20 personajes. Cada personaje tiene cuatro habilidades distintas al resto de personajes y sus propias voces."/>
    <x v="10"/>
    <n v="5"/>
    <x v="0"/>
    <n v="6"/>
    <x v="2"/>
    <s v="ES"/>
    <s v="EUR"/>
    <n v="1457966129"/>
    <d v="2016-03-14T14:35:29"/>
    <n v="1455377729"/>
    <d v="2016-02-13T15:35:29"/>
    <x v="2"/>
    <x v="2"/>
    <b v="0"/>
    <n v="2"/>
    <b v="0"/>
    <s v="games/mobile games"/>
    <x v="6"/>
  </r>
  <r>
    <n v="1880"/>
    <s v="Sim Betting Football"/>
    <s v="Sim Betting Football is the only football (soccer) betting simulation  game."/>
    <x v="10"/>
    <n v="5"/>
    <x v="0"/>
    <n v="1004"/>
    <x v="2"/>
    <s v="GB"/>
    <s v="GBP"/>
    <n v="1459341380"/>
    <d v="2016-03-30T12:36:20"/>
    <n v="1456839380"/>
    <d v="2016-03-01T13:36:20"/>
    <x v="7"/>
    <x v="2"/>
    <b v="0"/>
    <n v="24"/>
    <b v="0"/>
    <s v="games/mobile games"/>
    <x v="6"/>
  </r>
  <r>
    <n v="1881"/>
    <s v="Story Rock by The Jolly Llamas -- Our First Album!"/>
    <s v="We're now raising money to produce a music video. Those who donate get a vote in deciding which song!"/>
    <x v="13"/>
    <n v="2"/>
    <x v="4"/>
    <n v="3453.69"/>
    <x v="0"/>
    <s v="US"/>
    <s v="USD"/>
    <n v="1425955189"/>
    <d v="2015-03-10T02:39:49"/>
    <n v="1423366789"/>
    <d v="2015-02-08T03:39:49"/>
    <x v="2"/>
    <x v="0"/>
    <b v="0"/>
    <n v="70"/>
    <b v="1"/>
    <s v="music/indie rock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.35"/>
    <x v="4"/>
    <n v="3380"/>
    <x v="0"/>
    <s v="US"/>
    <s v="USD"/>
    <n v="1341964080"/>
    <d v="2012-07-10T23:48:00"/>
    <n v="1339109212"/>
    <d v="2012-06-07T22:46:52"/>
    <x v="0"/>
    <x v="5"/>
    <b v="0"/>
    <n v="81"/>
    <b v="1"/>
    <s v="music/indie rock"/>
    <x v="4"/>
  </r>
  <r>
    <n v="1883"/>
    <s v="Afraid Of Figs - Help Fund our New CD - &quot;SAFE&quot;"/>
    <s v="Afraid Of Figs is a high energy pop/rock band, with off-the-wall humor, catchy hooks, and wild interactive live shows."/>
    <x v="117"/>
    <n v="0.999"/>
    <x v="2"/>
    <n v="1047"/>
    <x v="0"/>
    <s v="US"/>
    <s v="USD"/>
    <n v="1333921508"/>
    <d v="2012-04-08T21:45:08"/>
    <n v="1331333108"/>
    <d v="2012-03-09T22:45:08"/>
    <x v="7"/>
    <x v="5"/>
    <b v="0"/>
    <n v="32"/>
    <b v="1"/>
    <s v="music/indie rock"/>
    <x v="4"/>
  </r>
  <r>
    <n v="1884"/>
    <s v="Glad Hearts New Album: Twenty Two - On Vinyl!"/>
    <s v="Glad Hearts Latest Album, Twenty Two, Pressed In A Very Limited Edition On Beautiful Vinyl With Accompanying Digital Download"/>
    <x v="28"/>
    <n v="1"/>
    <x v="4"/>
    <n v="1351"/>
    <x v="0"/>
    <s v="US"/>
    <s v="USD"/>
    <n v="1354017600"/>
    <d v="2012-11-27T12:00:00"/>
    <n v="1350967535"/>
    <d v="2012-10-23T04:45:35"/>
    <x v="9"/>
    <x v="5"/>
    <b v="0"/>
    <n v="26"/>
    <b v="1"/>
    <s v="music/indie rock"/>
    <x v="4"/>
  </r>
  <r>
    <n v="1885"/>
    <s v="KATA 'The Rising' - Double LP (Vinyl Release)"/>
    <s v="KATA's debut album 'The Rising' is ready for your ears, now all we need to do is press the vinyl. That's where you come in!"/>
    <x v="296"/>
    <n v="4.5750000000000002"/>
    <x v="4"/>
    <n v="5322"/>
    <x v="0"/>
    <s v="US"/>
    <s v="USD"/>
    <n v="1344636000"/>
    <d v="2012-08-10T22:00:00"/>
    <n v="1341800110"/>
    <d v="2012-07-09T02:15:10"/>
    <x v="3"/>
    <x v="5"/>
    <b v="0"/>
    <n v="105"/>
    <b v="1"/>
    <s v="music/indie rock"/>
    <x v="4"/>
  </r>
  <r>
    <n v="1886"/>
    <s v="INVISIBLE HOUSE: a history of the world - new CD/Album"/>
    <s v="Help the New York - based independent prog-rock band Invisible House create their new album called &quot;a history of the world&quot;"/>
    <x v="38"/>
    <n v="1.2"/>
    <x v="4"/>
    <n v="1225"/>
    <x v="0"/>
    <s v="US"/>
    <s v="USD"/>
    <n v="1415832338"/>
    <d v="2014-11-12T22:45:38"/>
    <n v="1413236738"/>
    <d v="2014-10-13T21:45:38"/>
    <x v="9"/>
    <x v="3"/>
    <b v="0"/>
    <n v="29"/>
    <b v="1"/>
    <s v="music/indie rock"/>
    <x v="4"/>
  </r>
  <r>
    <n v="1887"/>
    <s v="Welcome To The Club - Music Video Project"/>
    <s v="Our dream of recording our second single in London and making it big in the UK is closer than ever! Do you want to be a part of it?"/>
    <x v="9"/>
    <n v="3"/>
    <x v="4"/>
    <n v="3335"/>
    <x v="0"/>
    <s v="ES"/>
    <s v="EUR"/>
    <n v="1449178200"/>
    <d v="2015-12-03T21:30:00"/>
    <n v="1447614732"/>
    <d v="2015-11-15T19:12:12"/>
    <x v="4"/>
    <x v="0"/>
    <b v="0"/>
    <n v="8"/>
    <b v="1"/>
    <s v="music/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2.5"/>
    <x v="4"/>
    <n v="4152"/>
    <x v="0"/>
    <s v="US"/>
    <s v="USD"/>
    <n v="1275368340"/>
    <d v="2010-06-01T04:59:00"/>
    <n v="1272692732"/>
    <d v="2010-05-01T05:45:32"/>
    <x v="5"/>
    <x v="7"/>
    <b v="0"/>
    <n v="89"/>
    <b v="1"/>
    <s v="music/indie rock"/>
    <x v="4"/>
  </r>
  <r>
    <n v="1889"/>
    <s v="LittleBear"/>
    <s v="Sweeping epic melodies. I want to incorporate all my influences into one album I have been writing for 90 days now and ready to record!"/>
    <x v="13"/>
    <n v="2"/>
    <x v="4"/>
    <n v="2132"/>
    <x v="0"/>
    <s v="US"/>
    <s v="USD"/>
    <n v="1363024946"/>
    <d v="2013-03-11T18:02:26"/>
    <n v="1359140546"/>
    <d v="2013-01-25T19:02:26"/>
    <x v="1"/>
    <x v="4"/>
    <b v="0"/>
    <n v="44"/>
    <b v="1"/>
    <s v="music/indie rock"/>
    <x v="4"/>
  </r>
  <r>
    <n v="1890"/>
    <s v="The Spring Standards LIVE at the Arden Gild Hall!"/>
    <s v="We want to record a live album at this year's annual Boxing Day show at the Arden Gild Hall - we need your help to do it!"/>
    <x v="14"/>
    <n v="12"/>
    <x v="1"/>
    <n v="17350.13"/>
    <x v="0"/>
    <s v="US"/>
    <s v="USD"/>
    <n v="1355597528"/>
    <d v="2012-12-15T18:52:08"/>
    <n v="1353005528"/>
    <d v="2012-11-15T18:52:08"/>
    <x v="4"/>
    <x v="5"/>
    <b v="0"/>
    <n v="246"/>
    <b v="1"/>
    <s v="music/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"/>
    <x v="1"/>
    <n v="10555"/>
    <x v="0"/>
    <s v="US"/>
    <s v="USD"/>
    <n v="1279778400"/>
    <d v="2010-07-22T06:00:00"/>
    <n v="1275851354"/>
    <d v="2010-06-06T19:09:14"/>
    <x v="0"/>
    <x v="7"/>
    <b v="0"/>
    <n v="120"/>
    <b v="1"/>
    <s v="music/indie rock"/>
    <x v="4"/>
  </r>
  <r>
    <n v="1892"/>
    <s v="Nemes wants you to be able to hear their new songs!"/>
    <s v="Nemes has just recorded a new album and is raising $500 to get it mixed and mastered professionally."/>
    <x v="2"/>
    <n v="0.5"/>
    <x v="2"/>
    <n v="683"/>
    <x v="0"/>
    <s v="US"/>
    <s v="USD"/>
    <n v="1307459881"/>
    <d v="2011-06-07T15:18:01"/>
    <n v="1304867881"/>
    <d v="2011-05-08T15:18:01"/>
    <x v="5"/>
    <x v="6"/>
    <b v="0"/>
    <n v="26"/>
    <b v="1"/>
    <s v="music/indie rock"/>
    <x v="4"/>
  </r>
  <r>
    <n v="1893"/>
    <s v="Archeology 7&quot; Vinyl"/>
    <s v="Archeology is looking to gain support to release their 7&quot; vinyl single &quot;Hunger&quot; as well as the b-side, &quot;Kings canyon."/>
    <x v="30"/>
    <n v="2.5"/>
    <x v="4"/>
    <n v="2600"/>
    <x v="0"/>
    <s v="US"/>
    <s v="USD"/>
    <n v="1302926340"/>
    <d v="2011-04-16T03:59:00"/>
    <n v="1301524585"/>
    <d v="2011-03-30T22:36:25"/>
    <x v="7"/>
    <x v="6"/>
    <b v="0"/>
    <n v="45"/>
    <b v="1"/>
    <s v="music/indie rock"/>
    <x v="4"/>
  </r>
  <r>
    <n v="1894"/>
    <s v="Help me release my first 3 song EP!!"/>
    <s v="Im trying to raise $1000 for a 3 song EP in a studio!"/>
    <x v="28"/>
    <n v="1"/>
    <x v="4"/>
    <n v="1145"/>
    <x v="0"/>
    <s v="US"/>
    <s v="USD"/>
    <n v="1329082983"/>
    <d v="2012-02-12T21:43:03"/>
    <n v="1326404583"/>
    <d v="2012-01-12T21:43:03"/>
    <x v="1"/>
    <x v="5"/>
    <b v="0"/>
    <n v="20"/>
    <b v="1"/>
    <s v="music/indie rock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.0719999999999992"/>
    <x v="0"/>
    <n v="9228"/>
    <x v="0"/>
    <s v="US"/>
    <s v="USD"/>
    <n v="1445363722"/>
    <d v="2015-10-20T17:55:22"/>
    <n v="1442771722"/>
    <d v="2015-09-20T17:55:22"/>
    <x v="8"/>
    <x v="0"/>
    <b v="0"/>
    <n v="47"/>
    <b v="1"/>
    <s v="music/indie rock"/>
    <x v="4"/>
  </r>
  <r>
    <n v="1896"/>
    <s v="the bridge"/>
    <s v="My barely anticipated second album of self produced songs is ready to go.  Just need a little help to cover mastering, artwork etc."/>
    <x v="298"/>
    <n v="0.45100000000000001"/>
    <x v="2"/>
    <n v="559"/>
    <x v="0"/>
    <s v="US"/>
    <s v="USD"/>
    <n v="1334250165"/>
    <d v="2012-04-12T17:02:45"/>
    <n v="1331658165"/>
    <d v="2012-03-13T17:02:45"/>
    <x v="7"/>
    <x v="5"/>
    <b v="0"/>
    <n v="13"/>
    <b v="1"/>
    <s v="music/indie rock"/>
    <x v="4"/>
  </r>
  <r>
    <n v="1897"/>
    <s v="Vanessa Lively's New Album 2014"/>
    <s v="My new album produced by Paul Curreri is one of the most unique musical projects I have done. Let's finish it before the baby comes!"/>
    <x v="299"/>
    <n v="6.35"/>
    <x v="0"/>
    <n v="6506"/>
    <x v="0"/>
    <s v="US"/>
    <s v="USD"/>
    <n v="1393966800"/>
    <d v="2014-03-04T21:00:00"/>
    <n v="1392040806"/>
    <d v="2014-02-10T14:00:06"/>
    <x v="2"/>
    <x v="3"/>
    <b v="0"/>
    <n v="183"/>
    <b v="1"/>
    <s v="music/indie rock"/>
    <x v="4"/>
  </r>
  <r>
    <n v="1898"/>
    <s v="Degenerate Matters EP Funding Campaign"/>
    <s v="We are heading into the studio to create the most soulfully orchestrated Indie Pop masterpiece mankind has ever witnessed."/>
    <x v="28"/>
    <n v="1"/>
    <x v="4"/>
    <n v="1445"/>
    <x v="0"/>
    <s v="US"/>
    <s v="USD"/>
    <n v="1454349600"/>
    <d v="2016-02-01T18:00:00"/>
    <n v="1451277473"/>
    <d v="2015-12-28T04:37:53"/>
    <x v="11"/>
    <x v="0"/>
    <b v="0"/>
    <n v="21"/>
    <b v="1"/>
    <s v="music/indie rock"/>
    <x v="4"/>
  </r>
  <r>
    <n v="1899"/>
    <s v="Ukulele Songs from the Zombie Apocalypse"/>
    <s v="Ukulele Songs from the Zombie Apocalypse, a concept album where boy meets girl, boy loses girl to Zombie King, boy gets girl back. Fun!"/>
    <x v="42"/>
    <n v="0.9"/>
    <x v="2"/>
    <n v="1200"/>
    <x v="0"/>
    <s v="US"/>
    <s v="USD"/>
    <n v="1427319366"/>
    <d v="2015-03-25T21:36:06"/>
    <n v="1424730966"/>
    <d v="2015-02-23T22:36:06"/>
    <x v="2"/>
    <x v="0"/>
    <b v="0"/>
    <n v="42"/>
    <b v="1"/>
    <s v="music/indie rock"/>
    <x v="4"/>
  </r>
  <r>
    <n v="1900"/>
    <s v="5 Bucks from 500 Friends"/>
    <s v="Angieâ€™s Curse, an Indie Goth/Dark Rock band &amp; local favorite from Ventura, are ready to record a professional CD of all original songs."/>
    <x v="30"/>
    <n v="2.5"/>
    <x v="4"/>
    <n v="2734.11"/>
    <x v="0"/>
    <s v="US"/>
    <s v="USD"/>
    <n v="1349517540"/>
    <d v="2012-10-06T09:59:00"/>
    <n v="1347137731"/>
    <d v="2012-09-08T20:55:31"/>
    <x v="8"/>
    <x v="5"/>
    <b v="0"/>
    <n v="54"/>
    <b v="1"/>
    <s v="music/indie rock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99"/>
    <x v="10"/>
    <n v="2670"/>
    <x v="2"/>
    <s v="GB"/>
    <s v="GBP"/>
    <n v="1432299600"/>
    <d v="2015-05-22T13:00:00"/>
    <n v="1429707729"/>
    <d v="2015-04-22T13:02:09"/>
    <x v="6"/>
    <x v="0"/>
    <b v="0"/>
    <n v="25"/>
    <b v="0"/>
    <s v="technology/gadgets"/>
    <x v="2"/>
  </r>
  <r>
    <n v="1902"/>
    <s v="Cardboard reality"/>
    <s v="Virtual reality is expensive, here is the solution. I've created a VR device out of cardboard. I present: World's cheapest VR Device."/>
    <x v="28"/>
    <n v="1"/>
    <x v="4"/>
    <n v="12"/>
    <x v="2"/>
    <s v="NL"/>
    <s v="EUR"/>
    <n v="1425495447"/>
    <d v="2015-03-04T18:57:27"/>
    <n v="1422903447"/>
    <d v="2015-02-02T18:57:27"/>
    <x v="2"/>
    <x v="0"/>
    <b v="0"/>
    <n v="3"/>
    <b v="0"/>
    <s v="technology/gadgets"/>
    <x v="2"/>
  </r>
  <r>
    <n v="1903"/>
    <s v="MiPointer"/>
    <s v="A cool smart laser pointer for presenting professionals. Unique by design, widest functional coverage for both IOS and Android."/>
    <x v="9"/>
    <n v="3"/>
    <x v="4"/>
    <n v="1398"/>
    <x v="2"/>
    <s v="US"/>
    <s v="USD"/>
    <n v="1485541791"/>
    <d v="2017-01-27T18:29:51"/>
    <n v="1480357791"/>
    <d v="2016-11-28T18:29:51"/>
    <x v="4"/>
    <x v="2"/>
    <b v="0"/>
    <n v="41"/>
    <b v="0"/>
    <s v="technology/gadgets"/>
    <x v="2"/>
  </r>
  <r>
    <n v="1904"/>
    <s v="Small Animal Deterrent Latch (S.A.D.L.)"/>
    <s v="Animals knocking over your waste wheeler making a mess on trash day? The S.A.D.L. will help prevent that from happening!"/>
    <x v="63"/>
    <n v="50"/>
    <x v="10"/>
    <n v="50"/>
    <x v="2"/>
    <s v="US"/>
    <s v="USD"/>
    <n v="1451752021"/>
    <d v="2016-01-02T16:27:01"/>
    <n v="1447864021"/>
    <d v="2015-11-18T16:27:01"/>
    <x v="4"/>
    <x v="0"/>
    <b v="0"/>
    <n v="2"/>
    <b v="0"/>
    <s v="technology/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25"/>
    <x v="9"/>
    <n v="42"/>
    <x v="2"/>
    <s v="US"/>
    <s v="USD"/>
    <n v="1410127994"/>
    <d v="2014-09-07T22:13:14"/>
    <n v="1407535994"/>
    <d v="2014-08-08T22:13:14"/>
    <x v="10"/>
    <x v="3"/>
    <b v="0"/>
    <n v="4"/>
    <b v="0"/>
    <s v="technology/gadgets"/>
    <x v="2"/>
  </r>
  <r>
    <n v="1906"/>
    <s v="Macbook all-in-one Portable storage docking station PLUSDOCK"/>
    <s v="Max 5Tb storage, Wired lan, Additional USB ports and Hi-res DAC, 10000mAh battery, Real portable docking station"/>
    <x v="63"/>
    <n v="50"/>
    <x v="10"/>
    <n v="21380"/>
    <x v="2"/>
    <s v="US"/>
    <s v="USD"/>
    <n v="1466697983"/>
    <d v="2016-06-23T16:06:23"/>
    <n v="1464105983"/>
    <d v="2016-05-24T16:06:23"/>
    <x v="5"/>
    <x v="2"/>
    <b v="0"/>
    <n v="99"/>
    <b v="0"/>
    <s v="technology/gadgets"/>
    <x v="2"/>
  </r>
  <r>
    <n v="1907"/>
    <s v="Litter-Buddy"/>
    <s v="Litter-Buddy is great economical alternative to leading pet waste disposal systems with cartridge bag elements."/>
    <x v="11"/>
    <n v="30"/>
    <x v="5"/>
    <n v="85"/>
    <x v="2"/>
    <s v="US"/>
    <s v="USD"/>
    <n v="1400853925"/>
    <d v="2014-05-23T14:05:25"/>
    <n v="1399557925"/>
    <d v="2014-05-08T14:05:25"/>
    <x v="5"/>
    <x v="3"/>
    <b v="0"/>
    <n v="4"/>
    <b v="0"/>
    <s v="technology/gadgets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25"/>
    <x v="9"/>
    <n v="433"/>
    <x v="2"/>
    <s v="US"/>
    <s v="USD"/>
    <n v="1483048900"/>
    <d v="2016-12-29T22:01:40"/>
    <n v="1480456900"/>
    <d v="2016-11-29T22:01:40"/>
    <x v="4"/>
    <x v="2"/>
    <b v="0"/>
    <n v="4"/>
    <b v="0"/>
    <s v="technology/gadgets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35"/>
    <x v="7"/>
    <n v="4939"/>
    <x v="2"/>
    <s v="US"/>
    <s v="USD"/>
    <n v="1414059479"/>
    <d v="2014-10-23T10:17:59"/>
    <n v="1411467479"/>
    <d v="2014-09-23T10:17:59"/>
    <x v="8"/>
    <x v="3"/>
    <b v="0"/>
    <n v="38"/>
    <b v="0"/>
    <s v="technology/gadgets"/>
    <x v="2"/>
  </r>
  <r>
    <n v="1910"/>
    <s v="Thinking Cleaner, Wifi for iRobotÂ® RoombaÂ® 700 &amp; 800 series"/>
    <s v="Thinking Cleaner is an add-on for your iRobotÂ® RoombaÂ® 700/800 that makes it smarter and aware of its owner."/>
    <x v="94"/>
    <n v="85"/>
    <x v="10"/>
    <n v="33486"/>
    <x v="2"/>
    <s v="NL"/>
    <s v="EUR"/>
    <n v="1446331500"/>
    <d v="2015-10-31T22:45:00"/>
    <n v="1442531217"/>
    <d v="2015-09-17T23:06:57"/>
    <x v="8"/>
    <x v="0"/>
    <b v="0"/>
    <n v="285"/>
    <b v="0"/>
    <s v="technology/gadgets"/>
    <x v="2"/>
  </r>
  <r>
    <n v="1911"/>
    <s v="Charge Furniture"/>
    <s v="Charge furniture, making it simple and comfortable to charge your USB devices without leaving the comfort of your couch or armchair"/>
    <x v="301"/>
    <n v="42.5"/>
    <x v="3"/>
    <n v="10"/>
    <x v="2"/>
    <s v="NZ"/>
    <s v="NZD"/>
    <n v="1407545334"/>
    <d v="2014-08-09T00:48:54"/>
    <n v="1404953334"/>
    <d v="2014-07-10T00:48:54"/>
    <x v="3"/>
    <x v="3"/>
    <b v="0"/>
    <n v="1"/>
    <b v="0"/>
    <s v="technology/gadgets"/>
    <x v="2"/>
  </r>
  <r>
    <n v="1912"/>
    <s v="SOLO TESTER: Electrical Wiring Testing &amp; Troubleshooter"/>
    <s v="Finally! Electrical Wiring Testing Made Easy...  Designed by a Professional for Professionals, Homeowners and DIYs, Too!"/>
    <x v="10"/>
    <n v="5"/>
    <x v="0"/>
    <n v="2965"/>
    <x v="2"/>
    <s v="US"/>
    <s v="USD"/>
    <n v="1433395560"/>
    <d v="2015-06-04T05:26:00"/>
    <n v="1430803560"/>
    <d v="2015-05-05T05:26:00"/>
    <x v="5"/>
    <x v="0"/>
    <b v="0"/>
    <n v="42"/>
    <b v="0"/>
    <s v="technology/gadgets"/>
    <x v="2"/>
  </r>
  <r>
    <n v="1913"/>
    <s v="Tibio - Spreading warmth in everyones home"/>
    <s v="Tibio is a revolutionary new product designed to solve an age old problem."/>
    <x v="240"/>
    <n v="48"/>
    <x v="11"/>
    <n v="637"/>
    <x v="2"/>
    <s v="GB"/>
    <s v="GBP"/>
    <n v="1412770578"/>
    <d v="2014-10-08T12:16:18"/>
    <n v="1410178578"/>
    <d v="2014-09-08T12:16:18"/>
    <x v="8"/>
    <x v="3"/>
    <b v="0"/>
    <n v="26"/>
    <b v="0"/>
    <s v="technology/gadgets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0.66600000000000004"/>
    <x v="2"/>
    <n v="60"/>
    <x v="2"/>
    <s v="US"/>
    <s v="USD"/>
    <n v="1414814340"/>
    <d v="2014-11-01T03:59:00"/>
    <n v="1413519073"/>
    <d v="2014-10-17T04:11:13"/>
    <x v="9"/>
    <x v="3"/>
    <b v="0"/>
    <n v="2"/>
    <b v="0"/>
    <s v="technology/gadgets"/>
    <x v="2"/>
  </r>
  <r>
    <n v="1915"/>
    <s v="The Cat-Bath Contraption"/>
    <s v="The picture above is of our current prototype for the cat bath - we hope to move beyond a simple bin and create a cat bath revolution!"/>
    <x v="2"/>
    <n v="0.5"/>
    <x v="2"/>
    <n v="8"/>
    <x v="2"/>
    <s v="US"/>
    <s v="USD"/>
    <n v="1409620222"/>
    <d v="2014-09-02T01:10:22"/>
    <n v="1407892222"/>
    <d v="2014-08-13T01:10:22"/>
    <x v="10"/>
    <x v="3"/>
    <b v="0"/>
    <n v="4"/>
    <b v="0"/>
    <s v="technology/gadgets"/>
    <x v="2"/>
  </r>
  <r>
    <n v="1916"/>
    <s v="The Paint Can Holder by U.S. Green Products"/>
    <s v="The Paint Can Holder Makes Painting Easier and Safer on Extension Ladders."/>
    <x v="22"/>
    <n v="20"/>
    <x v="8"/>
    <n v="102"/>
    <x v="2"/>
    <s v="US"/>
    <s v="USD"/>
    <n v="1478542375"/>
    <d v="2016-11-07T18:12:55"/>
    <n v="1476378775"/>
    <d v="2016-10-13T17:12:55"/>
    <x v="9"/>
    <x v="2"/>
    <b v="0"/>
    <n v="6"/>
    <b v="0"/>
    <s v="technology/gadgets"/>
    <x v="2"/>
  </r>
  <r>
    <n v="1917"/>
    <s v="Chronovisor:The MOST innovative watch for night time reading"/>
    <s v="Let's build a legendary brand altogether"/>
    <x v="303"/>
    <n v="390"/>
    <x v="10"/>
    <n v="205025"/>
    <x v="2"/>
    <s v="HK"/>
    <s v="HKD"/>
    <n v="1486708133"/>
    <d v="2017-02-10T06:28:53"/>
    <n v="1484116133"/>
    <d v="2017-01-11T06:28:53"/>
    <x v="1"/>
    <x v="1"/>
    <b v="0"/>
    <n v="70"/>
    <b v="0"/>
    <s v="technology/gadgets"/>
    <x v="2"/>
  </r>
  <r>
    <n v="1918"/>
    <s v="BugVibesâ„¢-Better Flowers, Plants, Trees with less Pesticides"/>
    <s v="Repel Japanese beetles and garden pests. Grow organic fruit and vegetables to help the environment, one plant at a time."/>
    <x v="31"/>
    <n v="25"/>
    <x v="9"/>
    <n v="260"/>
    <x v="2"/>
    <s v="US"/>
    <s v="USD"/>
    <n v="1407869851"/>
    <d v="2014-08-12T18:57:31"/>
    <n v="1404845851"/>
    <d v="2014-07-08T18:57:31"/>
    <x v="3"/>
    <x v="3"/>
    <b v="0"/>
    <n v="9"/>
    <b v="0"/>
    <s v="technology/gadgets"/>
    <x v="2"/>
  </r>
  <r>
    <n v="1919"/>
    <s v="LED Electronic Dice: assembled or kit, Arduino compatible"/>
    <s v="Use preprogrammed firmware or program your own with AVR-ISP or Arduino ISP.  Device is based on the Atmel ATtiny13A microcontroller."/>
    <x v="2"/>
    <n v="0.5"/>
    <x v="2"/>
    <n v="237"/>
    <x v="2"/>
    <s v="US"/>
    <s v="USD"/>
    <n v="1432069249"/>
    <d v="2015-05-19T21:00:49"/>
    <n v="1429477249"/>
    <d v="2015-04-19T21:00:49"/>
    <x v="6"/>
    <x v="0"/>
    <b v="0"/>
    <n v="8"/>
    <b v="0"/>
    <s v="technology/gadgets"/>
    <x v="2"/>
  </r>
  <r>
    <n v="1920"/>
    <s v="Brightside - Side lighting for cyclists"/>
    <s v="A new concept in bike light safety, protecting cyclists from being hit in the side. Bright, amber sideways."/>
    <x v="3"/>
    <n v="10"/>
    <x v="1"/>
    <n v="4303"/>
    <x v="2"/>
    <s v="GB"/>
    <s v="GBP"/>
    <n v="1445468400"/>
    <d v="2015-10-21T23:00:00"/>
    <n v="1443042061"/>
    <d v="2015-09-23T21:01:01"/>
    <x v="8"/>
    <x v="0"/>
    <b v="0"/>
    <n v="105"/>
    <b v="0"/>
    <s v="technology/gadgets"/>
    <x v="2"/>
  </r>
  <r>
    <n v="1921"/>
    <s v="The Fine Spirits are making an album!"/>
    <s v="The Fine Spirits are making an album, but we need your help!"/>
    <x v="15"/>
    <n v="1.5"/>
    <x v="4"/>
    <n v="2052"/>
    <x v="0"/>
    <s v="US"/>
    <s v="USD"/>
    <n v="1342243143"/>
    <d v="2012-07-14T05:19:03"/>
    <n v="1339651143"/>
    <d v="2012-06-14T05:19:03"/>
    <x v="0"/>
    <x v="5"/>
    <b v="0"/>
    <n v="38"/>
    <b v="1"/>
    <s v="music/indie rock"/>
    <x v="4"/>
  </r>
  <r>
    <n v="1922"/>
    <s v="Low Weather // Debut Album"/>
    <s v="Low Weather's debut album is halfway finished.  With your help and your help alone we can record the rest!"/>
    <x v="13"/>
    <n v="2"/>
    <x v="4"/>
    <n v="2311"/>
    <x v="0"/>
    <s v="US"/>
    <s v="USD"/>
    <n v="1386828507"/>
    <d v="2013-12-12T06:08:27"/>
    <n v="1384236507"/>
    <d v="2013-11-12T06:08:27"/>
    <x v="4"/>
    <x v="4"/>
    <b v="0"/>
    <n v="64"/>
    <b v="1"/>
    <s v="music/indie rock"/>
    <x v="4"/>
  </r>
  <r>
    <n v="1923"/>
    <s v="Help Lions&amp;Creators print their album!"/>
    <s v="We just finished recording our first album! All we need is a little extra help to be able to get it printed!"/>
    <x v="304"/>
    <n v="0.125"/>
    <x v="2"/>
    <n v="301"/>
    <x v="0"/>
    <s v="US"/>
    <s v="USD"/>
    <n v="1317099540"/>
    <d v="2011-09-27T04:59:00"/>
    <n v="1313612532"/>
    <d v="2011-08-17T20:22:12"/>
    <x v="10"/>
    <x v="6"/>
    <b v="0"/>
    <n v="13"/>
    <b v="1"/>
    <s v="music/indie rock"/>
    <x v="4"/>
  </r>
  <r>
    <n v="1924"/>
    <s v="The 'Songs from the Bookmark' Sessions"/>
    <s v="We are recording a cd of Songs- About life and love_x000a_from the perspective a conscious country girl_x000a_living in the city."/>
    <x v="9"/>
    <n v="3"/>
    <x v="4"/>
    <n v="3432"/>
    <x v="0"/>
    <s v="US"/>
    <s v="USD"/>
    <n v="1389814380"/>
    <d v="2014-01-15T19:33:00"/>
    <n v="1387390555"/>
    <d v="2013-12-18T18:15:55"/>
    <x v="11"/>
    <x v="4"/>
    <b v="0"/>
    <n v="33"/>
    <b v="1"/>
    <s v="music/indie rock"/>
    <x v="4"/>
  </r>
  <r>
    <n v="1925"/>
    <s v="The Freakniks Debut Album: Infinite Love"/>
    <s v="The Freakniks are making their psychedelic freak-folk debut studio album and they need your help."/>
    <x v="15"/>
    <n v="1.5"/>
    <x v="4"/>
    <n v="1655"/>
    <x v="0"/>
    <s v="US"/>
    <s v="USD"/>
    <n v="1381449600"/>
    <d v="2013-10-11T00:00:00"/>
    <n v="1379540288"/>
    <d v="2013-09-18T21:38:08"/>
    <x v="8"/>
    <x v="4"/>
    <b v="0"/>
    <n v="52"/>
    <b v="1"/>
    <s v="music/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1.5"/>
    <x v="4"/>
    <n v="2930.69"/>
    <x v="0"/>
    <s v="US"/>
    <s v="USD"/>
    <n v="1288657560"/>
    <d v="2010-11-02T00:26:00"/>
    <n v="1286319256"/>
    <d v="2010-10-05T22:54:16"/>
    <x v="9"/>
    <x v="7"/>
    <b v="0"/>
    <n v="107"/>
    <b v="1"/>
    <s v="music/indie rock"/>
    <x v="4"/>
  </r>
  <r>
    <n v="1927"/>
    <s v="GBS Detroit Presents Hampshire"/>
    <s v="Hampshire is headed to GBS Detroit."/>
    <x v="20"/>
    <n v="0.6"/>
    <x v="2"/>
    <n v="620"/>
    <x v="0"/>
    <s v="US"/>
    <s v="USD"/>
    <n v="1331182740"/>
    <d v="2012-03-08T04:59:00"/>
    <n v="1329856839"/>
    <d v="2012-02-21T20:40:39"/>
    <x v="2"/>
    <x v="5"/>
    <b v="0"/>
    <n v="11"/>
    <b v="1"/>
    <s v="music/indie rock"/>
    <x v="4"/>
  </r>
  <r>
    <n v="1928"/>
    <s v="Jollyheads Circus Debut Album &quot;The Kaleidoscope Dawn&quot;"/>
    <s v="Help us master and release our debut album &quot;The Kaleidoscope Dawn&quot;"/>
    <x v="305"/>
    <n v="2.5499999999999998"/>
    <x v="4"/>
    <n v="2630"/>
    <x v="0"/>
    <s v="US"/>
    <s v="USD"/>
    <n v="1367940794"/>
    <d v="2013-05-07T15:33:14"/>
    <n v="1365348794"/>
    <d v="2013-04-07T15:33:14"/>
    <x v="6"/>
    <x v="4"/>
    <b v="0"/>
    <n v="34"/>
    <b v="1"/>
    <s v="music/indie rock"/>
    <x v="4"/>
  </r>
  <r>
    <n v="1929"/>
    <s v="Surplus 1980 album funds for release on CD/LP."/>
    <s v="Trying to raise funds to release a full-length album on LP and CD by my post-punk studio project, Surplus 1980."/>
    <x v="50"/>
    <n v="3.2"/>
    <x v="4"/>
    <n v="3210"/>
    <x v="0"/>
    <s v="US"/>
    <s v="USD"/>
    <n v="1309825866"/>
    <d v="2011-07-05T00:31:06"/>
    <n v="1306197066"/>
    <d v="2011-05-24T00:31:06"/>
    <x v="5"/>
    <x v="6"/>
    <b v="0"/>
    <n v="75"/>
    <b v="1"/>
    <s v="music/indie rock"/>
    <x v="4"/>
  </r>
  <r>
    <n v="1930"/>
    <s v="Magnetic Flowers Presents: Old, Cold. Losing It."/>
    <s v="We're nearly done recording, but we're out of money! Help us release the record!!!"/>
    <x v="28"/>
    <n v="1"/>
    <x v="4"/>
    <n v="1270"/>
    <x v="0"/>
    <s v="US"/>
    <s v="USD"/>
    <n v="1373203482"/>
    <d v="2013-07-07T13:24:42"/>
    <n v="1368019482"/>
    <d v="2013-05-08T13:24:42"/>
    <x v="5"/>
    <x v="4"/>
    <b v="0"/>
    <n v="26"/>
    <b v="1"/>
    <s v="music/indie rock"/>
    <x v="4"/>
  </r>
  <r>
    <n v="1931"/>
    <s v="New Lions After Dark EP!"/>
    <s v="We're an indie rock band from Clearwater, FL headed back into the studio to finish our latest EP."/>
    <x v="13"/>
    <n v="2"/>
    <x v="4"/>
    <n v="2412.02"/>
    <x v="0"/>
    <s v="US"/>
    <s v="USD"/>
    <n v="1337657400"/>
    <d v="2012-05-22T03:30:00"/>
    <n v="1336512309"/>
    <d v="2012-05-08T21:25:09"/>
    <x v="5"/>
    <x v="5"/>
    <b v="0"/>
    <n v="50"/>
    <b v="1"/>
    <s v="music/indie rock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.25"/>
    <x v="0"/>
    <n v="5617"/>
    <x v="0"/>
    <s v="US"/>
    <s v="USD"/>
    <n v="1327433173"/>
    <d v="2012-01-24T19:26:13"/>
    <n v="1325618773"/>
    <d v="2012-01-03T19:26:13"/>
    <x v="1"/>
    <x v="5"/>
    <b v="0"/>
    <n v="80"/>
    <b v="1"/>
    <s v="music/indie rock"/>
    <x v="4"/>
  </r>
  <r>
    <n v="1933"/>
    <s v="Magic Punches are making debut LP with producer John Askew"/>
    <s v="After years of preparation and planning, Magic Punches are going to record their debut LP at Type Foundry Studios with John Askew."/>
    <x v="12"/>
    <n v="6"/>
    <x v="0"/>
    <n v="10346"/>
    <x v="0"/>
    <s v="US"/>
    <s v="USD"/>
    <n v="1411787307"/>
    <d v="2014-09-27T03:08:27"/>
    <n v="1409195307"/>
    <d v="2014-08-28T03:08:27"/>
    <x v="10"/>
    <x v="3"/>
    <b v="0"/>
    <n v="110"/>
    <b v="1"/>
    <s v="music/indie rock"/>
    <x v="4"/>
  </r>
  <r>
    <n v="1934"/>
    <s v="The City Never Sleeps Needs A Tour Vehicle!"/>
    <s v="We are a band in need of a vehicle. We just released our new CD and have played almost every venue in town, now it's time to expand."/>
    <x v="10"/>
    <n v="5"/>
    <x v="0"/>
    <n v="6181"/>
    <x v="0"/>
    <s v="US"/>
    <s v="USD"/>
    <n v="1324789200"/>
    <d v="2011-12-25T05:00:00"/>
    <n v="1321649321"/>
    <d v="2011-11-18T20:48:41"/>
    <x v="4"/>
    <x v="6"/>
    <b v="0"/>
    <n v="77"/>
    <b v="1"/>
    <s v="music/indie rock"/>
    <x v="4"/>
  </r>
  <r>
    <n v="1935"/>
    <s v="the last echo AM/PM Project"/>
    <s v="AM/PM is a 20 song dual-disk album that we're trying to record with your help! AM is a pop album and PM is an ambient/intense album!"/>
    <x v="30"/>
    <n v="2.5"/>
    <x v="4"/>
    <n v="2710"/>
    <x v="0"/>
    <s v="US"/>
    <s v="USD"/>
    <n v="1403326740"/>
    <d v="2014-06-21T04:59:00"/>
    <n v="1400106171"/>
    <d v="2014-05-14T22:22:51"/>
    <x v="5"/>
    <x v="3"/>
    <b v="0"/>
    <n v="50"/>
    <b v="1"/>
    <s v="music/indie rock"/>
    <x v="4"/>
  </r>
  <r>
    <n v="1936"/>
    <s v="Grandkids Record a Full-length Album!"/>
    <s v="Hey, we're Grandkids! We have enough songs to record an LP, and we need your help! We're going to make you proud, promise!"/>
    <x v="51"/>
    <n v="7.5"/>
    <x v="0"/>
    <n v="8739.01"/>
    <x v="0"/>
    <s v="US"/>
    <s v="USD"/>
    <n v="1323151140"/>
    <d v="2011-12-06T05:59:00"/>
    <n v="1320528070"/>
    <d v="2011-11-05T21:21:10"/>
    <x v="4"/>
    <x v="6"/>
    <b v="0"/>
    <n v="145"/>
    <b v="1"/>
    <s v="music/indie rock"/>
    <x v="4"/>
  </r>
  <r>
    <n v="1937"/>
    <s v="GBS Detroit Presents My Pal Val"/>
    <s v="My Pal Val is headed to Groovebox Studios in Detroit, Michigan on June 15th to record and film a live GBS Detroit EP."/>
    <x v="20"/>
    <n v="0.6"/>
    <x v="2"/>
    <n v="1123.47"/>
    <x v="0"/>
    <s v="US"/>
    <s v="USD"/>
    <n v="1339732740"/>
    <d v="2012-06-15T03:59:00"/>
    <n v="1338346281"/>
    <d v="2012-05-30T02:51:21"/>
    <x v="5"/>
    <x v="5"/>
    <b v="0"/>
    <n v="29"/>
    <b v="1"/>
    <s v="music/indie rock"/>
    <x v="4"/>
  </r>
  <r>
    <n v="1938"/>
    <s v="Jon Shirley: Live Worship Album + Short Film"/>
    <s v="A live worship album + short film: Telling the story of a worshipping community adapting and thriving in a post-Christian context."/>
    <x v="36"/>
    <n v="15"/>
    <x v="6"/>
    <n v="17390"/>
    <x v="0"/>
    <s v="US"/>
    <s v="USD"/>
    <n v="1372741200"/>
    <d v="2013-07-02T05:00:00"/>
    <n v="1370067231"/>
    <d v="2013-06-01T06:13:51"/>
    <x v="0"/>
    <x v="4"/>
    <b v="0"/>
    <n v="114"/>
    <b v="1"/>
    <s v="music/indie rock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0"/>
    <x v="1"/>
    <n v="11070"/>
    <x v="0"/>
    <s v="US"/>
    <s v="USD"/>
    <n v="1362955108"/>
    <d v="2013-03-10T22:38:28"/>
    <n v="1360366708"/>
    <d v="2013-02-08T23:38:28"/>
    <x v="2"/>
    <x v="4"/>
    <b v="0"/>
    <n v="96"/>
    <b v="1"/>
    <s v="music/indie rock"/>
    <x v="4"/>
  </r>
  <r>
    <n v="1940"/>
    <s v="History Grows: New K. Record"/>
    <s v="K. is about *this* close to finishing up our third record, History Grows.  Now we just need to master it and release it!"/>
    <x v="81"/>
    <n v="0.65"/>
    <x v="2"/>
    <n v="1111"/>
    <x v="0"/>
    <s v="US"/>
    <s v="USD"/>
    <n v="1308110340"/>
    <d v="2011-06-15T03:59:00"/>
    <n v="1304770233"/>
    <d v="2011-05-07T12:10:33"/>
    <x v="5"/>
    <x v="6"/>
    <b v="0"/>
    <n v="31"/>
    <b v="1"/>
    <s v="music/indie rock"/>
    <x v="4"/>
  </r>
  <r>
    <n v="1941"/>
    <s v="Gramofon: Modern Cloud Jukebox"/>
    <s v="Gramofon streams cloud music to your sound system. A modern jukebox: smartphones are the remotes + WiFi brings everyone together."/>
    <x v="65"/>
    <n v="250"/>
    <x v="10"/>
    <n v="315295.89"/>
    <x v="0"/>
    <s v="US"/>
    <s v="USD"/>
    <n v="1400137131"/>
    <d v="2014-05-15T06:58:51"/>
    <n v="1397545131"/>
    <d v="2014-04-15T06:58:51"/>
    <x v="6"/>
    <x v="3"/>
    <b v="1"/>
    <n v="4883"/>
    <b v="1"/>
    <s v="technology/hardware"/>
    <x v="2"/>
  </r>
  <r>
    <n v="1942"/>
    <s v="building the world's longest marble run relaunch"/>
    <s v="Getting a revolutionary new toy design into open source production, and using the design to create the worlds longest marble run."/>
    <x v="12"/>
    <n v="6"/>
    <x v="0"/>
    <n v="8306.42"/>
    <x v="0"/>
    <s v="US"/>
    <s v="USD"/>
    <n v="1309809140"/>
    <d v="2011-07-04T19:52:20"/>
    <n v="1302033140"/>
    <d v="2011-04-05T19:52:20"/>
    <x v="6"/>
    <x v="6"/>
    <b v="1"/>
    <n v="95"/>
    <b v="1"/>
    <s v="technology/hardware"/>
    <x v="2"/>
  </r>
  <r>
    <n v="1943"/>
    <s v="RuuviTag - Open-Source Bluetooth Sensor Beacon"/>
    <s v="Next-gen 100% open-source sensor beacon platform designed especially for makers, developers and IoT companies."/>
    <x v="3"/>
    <n v="10"/>
    <x v="1"/>
    <n v="170525"/>
    <x v="0"/>
    <s v="US"/>
    <s v="USD"/>
    <n v="1470896916"/>
    <d v="2016-08-11T06:28:36"/>
    <n v="1467008916"/>
    <d v="2016-06-27T06:28:36"/>
    <x v="0"/>
    <x v="2"/>
    <b v="1"/>
    <n v="2478"/>
    <b v="1"/>
    <s v="technology/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40"/>
    <x v="3"/>
    <n v="315222.2"/>
    <x v="0"/>
    <s v="US"/>
    <s v="USD"/>
    <n v="1398952890"/>
    <d v="2014-05-01T14:01:30"/>
    <n v="1396360890"/>
    <d v="2014-04-01T14:01:30"/>
    <x v="6"/>
    <x v="3"/>
    <b v="1"/>
    <n v="1789"/>
    <b v="1"/>
    <s v="technology/hardware"/>
    <x v="2"/>
  </r>
  <r>
    <n v="1945"/>
    <s v="Oval - The First Digital HandPan"/>
    <s v="A new electronic musical instrument which allows you to play, learn and perform music using any sound you can imagine."/>
    <x v="57"/>
    <n v="100"/>
    <x v="10"/>
    <n v="348018"/>
    <x v="0"/>
    <s v="ES"/>
    <s v="EUR"/>
    <n v="1436680958"/>
    <d v="2015-07-12T06:02:38"/>
    <n v="1433224958"/>
    <d v="2015-06-02T06:02:38"/>
    <x v="0"/>
    <x v="0"/>
    <b v="1"/>
    <n v="680"/>
    <b v="1"/>
    <s v="technology/hardware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7.5"/>
    <x v="0"/>
    <n v="11231"/>
    <x v="0"/>
    <s v="US"/>
    <s v="USD"/>
    <n v="1397961361"/>
    <d v="2014-04-20T02:36:01"/>
    <n v="1392780961"/>
    <d v="2014-02-19T03:36:01"/>
    <x v="2"/>
    <x v="3"/>
    <b v="1"/>
    <n v="70"/>
    <b v="1"/>
    <s v="technology/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0.8"/>
    <x v="2"/>
    <n v="805.07"/>
    <x v="0"/>
    <s v="US"/>
    <s v="USD"/>
    <n v="1258955940"/>
    <d v="2009-11-23T05:59:00"/>
    <n v="1255730520"/>
    <d v="2009-10-16T22:02:00"/>
    <x v="9"/>
    <x v="8"/>
    <b v="1"/>
    <n v="23"/>
    <b v="1"/>
    <s v="technology/hardware"/>
    <x v="2"/>
  </r>
  <r>
    <n v="1948"/>
    <s v="UDOO X86: The Most Powerful Maker Board Ever"/>
    <s v="10 times more powerful than Raspberry Pi 3, x86 64-bit architecture"/>
    <x v="57"/>
    <n v="100"/>
    <x v="10"/>
    <n v="800211"/>
    <x v="0"/>
    <s v="US"/>
    <s v="USD"/>
    <n v="1465232520"/>
    <d v="2016-06-06T17:02:00"/>
    <n v="1460557809"/>
    <d v="2016-04-13T14:30:09"/>
    <x v="6"/>
    <x v="2"/>
    <b v="1"/>
    <n v="4245"/>
    <b v="1"/>
    <s v="technology/hardware"/>
    <x v="2"/>
  </r>
  <r>
    <n v="1949"/>
    <s v="Shake Your Power"/>
    <s v="#ShakeYourPower brings clean energy to places in the world without electricity through the power of music."/>
    <x v="63"/>
    <n v="50"/>
    <x v="10"/>
    <n v="53001.3"/>
    <x v="0"/>
    <s v="GB"/>
    <s v="GBP"/>
    <n v="1404986951"/>
    <d v="2014-07-10T10:09:11"/>
    <n v="1402394951"/>
    <d v="2014-06-10T10:09:11"/>
    <x v="0"/>
    <x v="3"/>
    <b v="1"/>
    <n v="943"/>
    <b v="1"/>
    <s v="technology/hardware"/>
    <x v="2"/>
  </r>
  <r>
    <n v="1950"/>
    <s v="Trebuchette - the snap-together, desktop trebuchet"/>
    <s v="We're building snap-together model trebuchets that are perfect for office warfare or annoying your roommate!"/>
    <x v="240"/>
    <n v="48"/>
    <x v="11"/>
    <n v="96248.960000000006"/>
    <x v="0"/>
    <s v="US"/>
    <s v="USD"/>
    <n v="1303446073"/>
    <d v="2011-04-22T04:21:13"/>
    <n v="1300767673"/>
    <d v="2011-03-22T04:21:13"/>
    <x v="7"/>
    <x v="6"/>
    <b v="1"/>
    <n v="1876"/>
    <b v="1"/>
    <s v="technology/hardware"/>
    <x v="2"/>
  </r>
  <r>
    <n v="1951"/>
    <s v="Connect. Code. Create. With SBrick Plus"/>
    <s v="Take learning and playing with LEGOÂ® to the next level with sensors! Build creations with SBrick Plus and make them interactive!"/>
    <x v="63"/>
    <n v="50"/>
    <x v="10"/>
    <n v="106222"/>
    <x v="0"/>
    <s v="US"/>
    <s v="USD"/>
    <n v="1478516737"/>
    <d v="2016-11-07T11:05:37"/>
    <n v="1475921137"/>
    <d v="2016-10-08T10:05:37"/>
    <x v="9"/>
    <x v="2"/>
    <b v="1"/>
    <n v="834"/>
    <b v="1"/>
    <s v="technology/hardware"/>
    <x v="2"/>
  </r>
  <r>
    <n v="1952"/>
    <s v="Nix Color Sensor"/>
    <s v="Nix is a breakthrough smartphone accessory. Just scan an object and instantly view the color on your iPhone, Android, PC, or Mac."/>
    <x v="19"/>
    <n v="35"/>
    <x v="7"/>
    <n v="69465.33"/>
    <x v="0"/>
    <s v="CA"/>
    <s v="CAD"/>
    <n v="1381934015"/>
    <d v="2013-10-16T14:33:35"/>
    <n v="1378737215"/>
    <d v="2013-09-09T14:33:35"/>
    <x v="8"/>
    <x v="4"/>
    <b v="1"/>
    <n v="682"/>
    <b v="1"/>
    <s v="technology/hardware"/>
    <x v="2"/>
  </r>
  <r>
    <n v="1953"/>
    <s v="NTH Music Synthesizer"/>
    <s v="The NTH is an open source music synthesizer featuring instant fun, awesome sound, and a hackable design."/>
    <x v="36"/>
    <n v="15"/>
    <x v="6"/>
    <n v="33892"/>
    <x v="0"/>
    <s v="US"/>
    <s v="USD"/>
    <n v="1330657200"/>
    <d v="2012-03-02T03:00:00"/>
    <n v="1328158065"/>
    <d v="2012-02-02T04:47:45"/>
    <x v="2"/>
    <x v="5"/>
    <b v="1"/>
    <n v="147"/>
    <b v="1"/>
    <s v="technology/hardware"/>
    <x v="2"/>
  </r>
  <r>
    <n v="1954"/>
    <s v="Orison â€“ Rethink the Power of Energy"/>
    <s v="The First Home Battery System You Simply Plug in to Install"/>
    <x v="63"/>
    <n v="50"/>
    <x v="10"/>
    <n v="349474"/>
    <x v="0"/>
    <s v="US"/>
    <s v="USD"/>
    <n v="1457758800"/>
    <d v="2016-03-12T05:00:00"/>
    <n v="1453730176"/>
    <d v="2016-01-25T13:56:16"/>
    <x v="1"/>
    <x v="2"/>
    <b v="1"/>
    <n v="415"/>
    <b v="1"/>
    <s v="technology/hardware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42"/>
    <x v="3"/>
    <n v="167410.01999999999"/>
    <x v="0"/>
    <s v="US"/>
    <s v="USD"/>
    <n v="1337799600"/>
    <d v="2012-05-23T19:00:00"/>
    <n v="1334989881"/>
    <d v="2012-04-21T06:31:21"/>
    <x v="6"/>
    <x v="5"/>
    <b v="1"/>
    <n v="290"/>
    <b v="1"/>
    <s v="technology/hardware"/>
    <x v="2"/>
  </r>
  <r>
    <n v="1956"/>
    <s v="Sparx Skate Sharpener - Pro Skate Sharpening. At Home."/>
    <s v="Designed to be used at home, the Sparx Skate Sharpener gives hockey players an automated way to sharpen at the professional level"/>
    <x v="127"/>
    <n v="60"/>
    <x v="10"/>
    <n v="176420"/>
    <x v="0"/>
    <s v="US"/>
    <s v="USD"/>
    <n v="1429391405"/>
    <d v="2015-04-18T21:10:05"/>
    <n v="1425507005"/>
    <d v="2015-03-04T22:10:05"/>
    <x v="7"/>
    <x v="0"/>
    <b v="1"/>
    <n v="365"/>
    <b v="1"/>
    <s v="technology/hardware"/>
    <x v="2"/>
  </r>
  <r>
    <n v="1957"/>
    <s v="freeSoC and freeSoC Mini"/>
    <s v="An open hardware platform for the best microcontroller in the world."/>
    <x v="11"/>
    <n v="30"/>
    <x v="5"/>
    <n v="50251.41"/>
    <x v="0"/>
    <s v="US"/>
    <s v="USD"/>
    <n v="1351304513"/>
    <d v="2012-10-27T02:21:53"/>
    <n v="1348712513"/>
    <d v="2012-09-27T02:21:53"/>
    <x v="8"/>
    <x v="5"/>
    <b v="1"/>
    <n v="660"/>
    <b v="1"/>
    <s v="technology/hardware"/>
    <x v="2"/>
  </r>
  <r>
    <n v="1958"/>
    <s v="Mojo: Digital Design for the Hobbyist"/>
    <s v="The Mojo is an FPGA development board that is designed to be user friendly and a great introduction into digital design for anyone."/>
    <x v="39"/>
    <n v="7"/>
    <x v="0"/>
    <n v="100490.02"/>
    <x v="0"/>
    <s v="US"/>
    <s v="USD"/>
    <n v="1364078561"/>
    <d v="2013-03-23T22:42:41"/>
    <n v="1361490161"/>
    <d v="2013-02-21T23:42:41"/>
    <x v="2"/>
    <x v="4"/>
    <b v="1"/>
    <n v="1356"/>
    <b v="1"/>
    <s v="technology/hardware"/>
    <x v="2"/>
  </r>
  <r>
    <n v="1959"/>
    <s v="Heat Seek NYC"/>
    <s v="A thermometer that connects to the internet to help New York City turn the heat on for thousands of tenants with no heat in the winter."/>
    <x v="3"/>
    <n v="10"/>
    <x v="1"/>
    <n v="15673.44"/>
    <x v="0"/>
    <s v="US"/>
    <s v="USD"/>
    <n v="1412121600"/>
    <d v="2014-10-01T00:00:00"/>
    <n v="1408565860"/>
    <d v="2014-08-20T20:17:40"/>
    <x v="10"/>
    <x v="3"/>
    <b v="1"/>
    <n v="424"/>
    <b v="1"/>
    <s v="technology/hardware"/>
    <x v="2"/>
  </r>
  <r>
    <n v="1960"/>
    <s v="TREKKAYAK"/>
    <s v="Trekkayak is an ultralight, durable and inflatable boat to be carried in your backpack to cross a lake or paddle down a river."/>
    <x v="54"/>
    <n v="70"/>
    <x v="10"/>
    <n v="82532"/>
    <x v="0"/>
    <s v="SE"/>
    <s v="SEK"/>
    <n v="1419151341"/>
    <d v="2014-12-21T08:42:21"/>
    <n v="1416559341"/>
    <d v="2014-11-21T08:42:21"/>
    <x v="4"/>
    <x v="3"/>
    <b v="1"/>
    <n v="33"/>
    <b v="1"/>
    <s v="technology/hardware"/>
    <x v="2"/>
  </r>
  <r>
    <n v="1961"/>
    <s v="Public Lab DIY Spectrometry Kit"/>
    <s v="This DIY kit helps analyze materials and contaminants. We need your help to build a library of open-source spectral data."/>
    <x v="3"/>
    <n v="10"/>
    <x v="1"/>
    <n v="110538.12"/>
    <x v="0"/>
    <s v="US"/>
    <s v="USD"/>
    <n v="1349495940"/>
    <d v="2012-10-06T03:59:00"/>
    <n v="1346042417"/>
    <d v="2012-08-27T04:40:17"/>
    <x v="10"/>
    <x v="5"/>
    <b v="1"/>
    <n v="1633"/>
    <b v="1"/>
    <s v="technology/hardware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0"/>
    <x v="1"/>
    <n v="19292.5"/>
    <x v="0"/>
    <s v="US"/>
    <s v="USD"/>
    <n v="1400006636"/>
    <d v="2014-05-13T18:43:56"/>
    <n v="1397414636"/>
    <d v="2014-04-13T18:43:56"/>
    <x v="6"/>
    <x v="3"/>
    <b v="1"/>
    <n v="306"/>
    <b v="1"/>
    <s v="technology/hardware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19"/>
    <x v="6"/>
    <n v="24108"/>
    <x v="0"/>
    <s v="GB"/>
    <s v="GBP"/>
    <n v="1410862734"/>
    <d v="2014-09-16T10:18:54"/>
    <n v="1407838734"/>
    <d v="2014-08-12T10:18:54"/>
    <x v="10"/>
    <x v="3"/>
    <b v="1"/>
    <n v="205"/>
    <b v="1"/>
    <s v="technology/hardware"/>
    <x v="2"/>
  </r>
  <r>
    <n v="1964"/>
    <s v="Clairy: The Most Amazing Natural Air Purifier"/>
    <s v="Clairy combines the power of nature and technology with the beauty of design to eliminate indoor pollution and analyze it."/>
    <x v="306"/>
    <n v="89.2"/>
    <x v="10"/>
    <n v="231543.12"/>
    <x v="0"/>
    <s v="IT"/>
    <s v="EUR"/>
    <n v="1461306772"/>
    <d v="2016-04-22T06:32:52"/>
    <n v="1458714772"/>
    <d v="2016-03-23T06:32:52"/>
    <x v="7"/>
    <x v="2"/>
    <b v="1"/>
    <n v="1281"/>
    <b v="1"/>
    <s v="technology/hardware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5"/>
    <x v="0"/>
    <n v="13114"/>
    <x v="0"/>
    <s v="US"/>
    <s v="USD"/>
    <n v="1326330000"/>
    <d v="2012-01-12T01:00:00"/>
    <n v="1324433310"/>
    <d v="2011-12-21T02:08:30"/>
    <x v="11"/>
    <x v="6"/>
    <b v="1"/>
    <n v="103"/>
    <b v="1"/>
    <s v="technology/hardware"/>
    <x v="2"/>
  </r>
  <r>
    <n v="1966"/>
    <s v="InkCase Plus: E Ink screen for Android phone"/>
    <s v="InkCase Plus is an always on E Ink second screen; uses sports/fitness apps, an eBook reader, display Photo and receive notifications."/>
    <x v="57"/>
    <n v="100"/>
    <x v="10"/>
    <n v="206743.09"/>
    <x v="0"/>
    <s v="US"/>
    <s v="USD"/>
    <n v="1408021098"/>
    <d v="2014-08-14T12:58:18"/>
    <n v="1405429098"/>
    <d v="2014-07-15T12:58:18"/>
    <x v="3"/>
    <x v="3"/>
    <b v="1"/>
    <n v="1513"/>
    <b v="1"/>
    <s v="technology/hardware"/>
    <x v="2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20"/>
    <x v="8"/>
    <n v="74026"/>
    <x v="0"/>
    <s v="US"/>
    <s v="USD"/>
    <n v="1398959729"/>
    <d v="2014-05-01T15:55:29"/>
    <n v="1396367729"/>
    <d v="2014-04-01T15:55:29"/>
    <x v="6"/>
    <x v="3"/>
    <b v="1"/>
    <n v="405"/>
    <b v="1"/>
    <s v="technology/hardware"/>
    <x v="2"/>
  </r>
  <r>
    <n v="1968"/>
    <s v="XSHIFTER: World's First Affordable Wireless Shifting System"/>
    <s v="Bringing the advantages of wireless smart shifting to every cyclist. FITS ANY BIKE"/>
    <x v="63"/>
    <n v="50"/>
    <x v="10"/>
    <n v="142483"/>
    <x v="0"/>
    <s v="US"/>
    <s v="USD"/>
    <n v="1480777515"/>
    <d v="2016-12-03T15:05:15"/>
    <n v="1478095515"/>
    <d v="2016-11-02T14:05:15"/>
    <x v="4"/>
    <x v="2"/>
    <b v="1"/>
    <n v="510"/>
    <b v="1"/>
    <s v="technology/hardware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20"/>
    <x v="8"/>
    <n v="115816"/>
    <x v="0"/>
    <s v="GB"/>
    <s v="GBP"/>
    <n v="1470423668"/>
    <d v="2016-08-05T19:01:08"/>
    <n v="1467831668"/>
    <d v="2016-07-06T19:01:08"/>
    <x v="3"/>
    <x v="2"/>
    <b v="1"/>
    <n v="1887"/>
    <b v="1"/>
    <s v="technology/hardware"/>
    <x v="2"/>
  </r>
  <r>
    <n v="1970"/>
    <s v="APOC: Mini Radiation Detector"/>
    <s v="The APOC is a gamma particle detector that will help you learn about radiation and find radioactive things!"/>
    <x v="10"/>
    <n v="5"/>
    <x v="0"/>
    <n v="56590"/>
    <x v="0"/>
    <s v="US"/>
    <s v="USD"/>
    <n v="1366429101"/>
    <d v="2013-04-20T03:38:21"/>
    <n v="1361248701"/>
    <d v="2013-02-19T04:38:21"/>
    <x v="2"/>
    <x v="4"/>
    <b v="1"/>
    <n v="701"/>
    <b v="1"/>
    <s v="technology/hardware"/>
    <x v="2"/>
  </r>
  <r>
    <n v="1971"/>
    <s v="castAR: the most versatile AR &amp; VR system"/>
    <s v="castAR: bridging the physical world with the virtual worlds; 3D holographic like projections in AR, fully immersive environments in VR"/>
    <x v="307"/>
    <n v="400"/>
    <x v="10"/>
    <n v="1052110.8700000001"/>
    <x v="0"/>
    <s v="US"/>
    <s v="USD"/>
    <n v="1384488000"/>
    <d v="2013-11-15T04:00:00"/>
    <n v="1381752061"/>
    <d v="2013-10-14T12:01:01"/>
    <x v="9"/>
    <x v="4"/>
    <b v="1"/>
    <n v="3863"/>
    <b v="1"/>
    <s v="technology/hardware"/>
    <x v="2"/>
  </r>
  <r>
    <n v="1972"/>
    <s v="Jog It! Open source controller pendant for EMC2 and Mach3!"/>
    <s v="Jog It! Is an open source hand held controller designed to make running a program in Linux CNC (EMC2) and MACH3 a breeze."/>
    <x v="30"/>
    <n v="2.5"/>
    <x v="4"/>
    <n v="16862"/>
    <x v="0"/>
    <s v="US"/>
    <s v="USD"/>
    <n v="1353201444"/>
    <d v="2012-11-18T01:17:24"/>
    <n v="1350605844"/>
    <d v="2012-10-19T00:17:24"/>
    <x v="9"/>
    <x v="5"/>
    <b v="1"/>
    <n v="238"/>
    <b v="1"/>
    <s v="technology/hardware"/>
    <x v="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198"/>
    <x v="10"/>
    <n v="508525.01"/>
    <x v="0"/>
    <s v="US"/>
    <s v="USD"/>
    <n v="1470466800"/>
    <d v="2016-08-06T07:00:00"/>
    <n v="1467134464"/>
    <d v="2016-06-28T17:21:04"/>
    <x v="0"/>
    <x v="2"/>
    <b v="1"/>
    <n v="2051"/>
    <b v="1"/>
    <s v="technology/hardware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20"/>
    <x v="8"/>
    <n v="75099.199999999997"/>
    <x v="0"/>
    <s v="GB"/>
    <s v="GBP"/>
    <n v="1376899269"/>
    <d v="2013-08-19T08:01:09"/>
    <n v="1371715269"/>
    <d v="2013-06-20T08:01:09"/>
    <x v="0"/>
    <x v="4"/>
    <b v="1"/>
    <n v="402"/>
    <b v="1"/>
    <s v="technology/hardware"/>
    <x v="2"/>
  </r>
  <r>
    <n v="1975"/>
    <s v="Bugle2: A DIY Phono Preamp"/>
    <s v="The Bugle2 is a second generation DIY kit phono preamplifier for vinyl playback."/>
    <x v="194"/>
    <n v="16"/>
    <x v="6"/>
    <n v="33393.339999999997"/>
    <x v="0"/>
    <s v="US"/>
    <s v="USD"/>
    <n v="1362938851"/>
    <d v="2013-03-10T18:07:31"/>
    <n v="1360346851"/>
    <d v="2013-02-08T18:07:31"/>
    <x v="2"/>
    <x v="4"/>
    <b v="1"/>
    <n v="253"/>
    <b v="1"/>
    <s v="technology/hardware"/>
    <x v="2"/>
  </r>
  <r>
    <n v="1976"/>
    <s v="Pi Lite white - Bright white LED display for Raspberry Pi"/>
    <s v="Can you help us make an ultra bright white one a reality?"/>
    <x v="23"/>
    <n v="4"/>
    <x v="4"/>
    <n v="13864"/>
    <x v="0"/>
    <s v="GB"/>
    <s v="GBP"/>
    <n v="1373751325"/>
    <d v="2013-07-13T21:35:25"/>
    <n v="1371159325"/>
    <d v="2013-06-13T21:35:25"/>
    <x v="0"/>
    <x v="4"/>
    <b v="1"/>
    <n v="473"/>
    <b v="1"/>
    <s v="technology/hardware"/>
    <x v="2"/>
  </r>
  <r>
    <n v="1977"/>
    <s v="Ario: Smart Lighting. Better Health."/>
    <s v="Ario learns about you, syncs your body clock, and keeps you healthy through natural lighting patterns."/>
    <x v="63"/>
    <n v="50"/>
    <x v="10"/>
    <n v="201165"/>
    <x v="0"/>
    <s v="US"/>
    <s v="USD"/>
    <n v="1450511940"/>
    <d v="2015-12-19T07:59:00"/>
    <n v="1446527540"/>
    <d v="2015-11-03T05:12:20"/>
    <x v="4"/>
    <x v="0"/>
    <b v="1"/>
    <n v="821"/>
    <b v="1"/>
    <s v="technology/hardware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0"/>
    <x v="10"/>
    <n v="513422.57"/>
    <x v="0"/>
    <s v="US"/>
    <s v="USD"/>
    <n v="1339484400"/>
    <d v="2012-06-12T07:00:00"/>
    <n v="1336627492"/>
    <d v="2012-05-10T05:24:52"/>
    <x v="5"/>
    <x v="5"/>
    <b v="1"/>
    <n v="388"/>
    <b v="1"/>
    <s v="technology/hardware"/>
    <x v="2"/>
  </r>
  <r>
    <n v="1979"/>
    <s v="Skybuds - truly wireless earbuds and smartphone case"/>
    <s v="Truly wireless premium earbuds with a battery-boosting smartphone case for charging and storage"/>
    <x v="61"/>
    <n v="200"/>
    <x v="10"/>
    <n v="229802.31"/>
    <x v="0"/>
    <s v="US"/>
    <s v="USD"/>
    <n v="1447909140"/>
    <d v="2015-11-19T04:59:00"/>
    <n v="1444734146"/>
    <d v="2015-10-13T11:02:26"/>
    <x v="9"/>
    <x v="0"/>
    <b v="1"/>
    <n v="813"/>
    <b v="1"/>
    <s v="technology/hardware"/>
    <x v="2"/>
  </r>
  <r>
    <n v="1980"/>
    <s v="YOUMO - Your Smart Modular Power Strip"/>
    <s v="Multi-power charging that is smarter, stylish and designed for you."/>
    <x v="63"/>
    <n v="50"/>
    <x v="10"/>
    <n v="177412.01"/>
    <x v="0"/>
    <s v="DE"/>
    <s v="EUR"/>
    <n v="1459684862"/>
    <d v="2016-04-03T12:01:02"/>
    <n v="1456232462"/>
    <d v="2016-02-23T13:01:02"/>
    <x v="2"/>
    <x v="2"/>
    <b v="1"/>
    <n v="1945"/>
    <b v="1"/>
    <s v="technology/hardware"/>
    <x v="2"/>
  </r>
  <r>
    <n v="1981"/>
    <s v="Aspiring storyteller: connecting the dots"/>
    <s v="I would like to tell the story of a young man from Queens, New York and compare his life to a young Afghan man...to connect the dots."/>
    <x v="51"/>
    <n v="7.5"/>
    <x v="0"/>
    <n v="381"/>
    <x v="2"/>
    <s v="CA"/>
    <s v="CAD"/>
    <n v="1404926665"/>
    <d v="2014-07-09T17:24:25"/>
    <n v="1402334665"/>
    <d v="2014-06-09T17:24:25"/>
    <x v="0"/>
    <x v="3"/>
    <b v="0"/>
    <n v="12"/>
    <b v="0"/>
    <s v="photography/people"/>
    <x v="8"/>
  </r>
  <r>
    <n v="1982"/>
    <s v="Lonely Boy: 55 male models 200s sensual expression"/>
    <s v="Express a very dark place in my childhood. Release my emotions through photography in a form of Art."/>
    <x v="237"/>
    <n v="180"/>
    <x v="10"/>
    <n v="0"/>
    <x v="2"/>
    <s v="HK"/>
    <s v="HKD"/>
    <n v="1480863887"/>
    <d v="2016-12-04T15:04:47"/>
    <n v="1478268287"/>
    <d v="2016-11-04T14:04:47"/>
    <x v="4"/>
    <x v="2"/>
    <b v="0"/>
    <n v="0"/>
    <b v="0"/>
    <s v="photography/people"/>
    <x v="8"/>
  </r>
  <r>
    <n v="1983"/>
    <s v="Vegans of Hawai'i - 140'000 Strong?"/>
    <s v="A vegan photographer bringing Hawaii to the tipping point of plant pure wisdom, featuring the most influential early adopters."/>
    <x v="287"/>
    <n v="33"/>
    <x v="5"/>
    <n v="1419"/>
    <x v="2"/>
    <s v="US"/>
    <s v="USD"/>
    <n v="1472799600"/>
    <d v="2016-09-02T07:00:00"/>
    <n v="1470874618"/>
    <d v="2016-08-11T00:16:58"/>
    <x v="10"/>
    <x v="2"/>
    <b v="0"/>
    <n v="16"/>
    <b v="0"/>
    <s v="photography/people"/>
    <x v="8"/>
  </r>
  <r>
    <n v="1984"/>
    <s v="Love Locks - a photographic journey"/>
    <s v="Does love lasts longer than &quot;Love Locks&quot; ?_x000a__x000a_A photographic journey into the lives of these 'love-locked' couples."/>
    <x v="36"/>
    <n v="15"/>
    <x v="6"/>
    <n v="3172"/>
    <x v="2"/>
    <s v="US"/>
    <s v="USD"/>
    <n v="1417377481"/>
    <d v="2014-11-30T19:58:01"/>
    <n v="1412189881"/>
    <d v="2014-10-01T18:58:01"/>
    <x v="9"/>
    <x v="3"/>
    <b v="0"/>
    <n v="7"/>
    <b v="0"/>
    <s v="photography/people"/>
    <x v="8"/>
  </r>
  <r>
    <n v="1985"/>
    <s v="Metrospective - photography project"/>
    <s v="A personal journey to document people on the worlds 10 largest metro systems. The end result being one truly epic photographic essay!"/>
    <x v="183"/>
    <n v="1.6"/>
    <x v="4"/>
    <n v="51"/>
    <x v="2"/>
    <s v="GB"/>
    <s v="GBP"/>
    <n v="1470178800"/>
    <d v="2016-08-02T23:00:00"/>
    <n v="1467650771"/>
    <d v="2016-07-04T16:46:11"/>
    <x v="3"/>
    <x v="2"/>
    <b v="0"/>
    <n v="4"/>
    <b v="0"/>
    <s v="photography/people"/>
    <x v="8"/>
  </r>
  <r>
    <n v="1986"/>
    <s v="Oddity Photography - help get us off the ground!"/>
    <s v="We are a married couple who have started a child photography business from home. We need help to put together equipment to grow."/>
    <x v="13"/>
    <n v="2"/>
    <x v="4"/>
    <n v="1"/>
    <x v="2"/>
    <s v="GB"/>
    <s v="GBP"/>
    <n v="1457947483"/>
    <d v="2016-03-14T09:24:43"/>
    <n v="1455359083"/>
    <d v="2016-02-13T10:24:43"/>
    <x v="2"/>
    <x v="2"/>
    <b v="0"/>
    <n v="1"/>
    <b v="0"/>
    <s v="photography/people"/>
    <x v="8"/>
  </r>
  <r>
    <n v="1987"/>
    <s v="Ethiopia: Beheld"/>
    <s v="A collection of images that depicts the beauty and diversity within Ethiopia"/>
    <x v="62"/>
    <n v="5.5"/>
    <x v="0"/>
    <n v="2336"/>
    <x v="2"/>
    <s v="GB"/>
    <s v="GBP"/>
    <n v="1425223276"/>
    <d v="2015-03-01T15:21:16"/>
    <n v="1422631276"/>
    <d v="2015-01-30T15:21:16"/>
    <x v="1"/>
    <x v="0"/>
    <b v="0"/>
    <n v="28"/>
    <b v="0"/>
    <s v="photography/people"/>
    <x v="8"/>
  </r>
  <r>
    <n v="1988"/>
    <s v="Phillip Michael Photography"/>
    <s v="Expressing art in an image!"/>
    <x v="12"/>
    <n v="6"/>
    <x v="0"/>
    <n v="25"/>
    <x v="2"/>
    <s v="US"/>
    <s v="USD"/>
    <n v="1440094742"/>
    <d v="2015-08-20T18:19:02"/>
    <n v="1437502742"/>
    <d v="2015-07-21T18:19:02"/>
    <x v="3"/>
    <x v="0"/>
    <b v="0"/>
    <n v="1"/>
    <b v="0"/>
    <s v="photography/people"/>
    <x v="8"/>
  </r>
  <r>
    <n v="1989"/>
    <s v="Shutters of Hope: The Real Faces of Infertility"/>
    <s v="Creating an awareness for infertility through photographing families and showcasing the real faces of infertility."/>
    <x v="10"/>
    <n v="5"/>
    <x v="0"/>
    <n v="50"/>
    <x v="2"/>
    <s v="US"/>
    <s v="USD"/>
    <n v="1481473208"/>
    <d v="2016-12-11T16:20:08"/>
    <n v="1478881208"/>
    <d v="2016-11-11T16:20:08"/>
    <x v="4"/>
    <x v="2"/>
    <b v="0"/>
    <n v="1"/>
    <b v="0"/>
    <s v="photography/people"/>
    <x v="8"/>
  </r>
  <r>
    <n v="1990"/>
    <s v="The Virgin of the Path"/>
    <s v="An art nude photography book that includes traditional black and white sepia nudes as well as experimiental color nudes."/>
    <x v="9"/>
    <n v="3"/>
    <x v="4"/>
    <n v="509"/>
    <x v="2"/>
    <s v="US"/>
    <s v="USD"/>
    <n v="1455338532"/>
    <d v="2016-02-13T04:42:12"/>
    <n v="1454042532"/>
    <d v="2016-01-29T04:42:12"/>
    <x v="1"/>
    <x v="2"/>
    <b v="0"/>
    <n v="5"/>
    <b v="0"/>
    <s v="photography/people"/>
    <x v="8"/>
  </r>
  <r>
    <n v="1991"/>
    <s v="Portraits of Resilience"/>
    <s v="Taking (and giving) professional portraits of survivors of human trafficking in Myanmar."/>
    <x v="13"/>
    <n v="2"/>
    <x v="4"/>
    <n v="140"/>
    <x v="2"/>
    <s v="US"/>
    <s v="USD"/>
    <n v="1435958786"/>
    <d v="2015-07-03T21:26:26"/>
    <n v="1434144386"/>
    <d v="2015-06-12T21:26:26"/>
    <x v="0"/>
    <x v="0"/>
    <b v="0"/>
    <n v="3"/>
    <b v="0"/>
    <s v="photography/people"/>
    <x v="8"/>
  </r>
  <r>
    <n v="1992"/>
    <s v="The Wonderful World of Princes &amp; Princesses"/>
    <s v="A complete revamp of all the Disney Princes &amp; Princesses!"/>
    <x v="15"/>
    <n v="1.5"/>
    <x v="4"/>
    <n v="2"/>
    <x v="2"/>
    <s v="US"/>
    <s v="USD"/>
    <n v="1424229991"/>
    <d v="2015-02-18T03:26:31"/>
    <n v="1421637991"/>
    <d v="2015-01-19T03:26:31"/>
    <x v="1"/>
    <x v="0"/>
    <b v="0"/>
    <n v="2"/>
    <b v="0"/>
    <s v="photography/people"/>
    <x v="8"/>
  </r>
  <r>
    <n v="1993"/>
    <s v="Open a photography studio - photo shoots as rewards!"/>
    <s v="I am looking for help to open up an affordable photography studio in Cornwall for baby and family portraiture photography"/>
    <x v="13"/>
    <n v="2"/>
    <x v="4"/>
    <n v="0"/>
    <x v="2"/>
    <s v="GB"/>
    <s v="GBP"/>
    <n v="1450706837"/>
    <d v="2015-12-21T14:07:17"/>
    <n v="1448114837"/>
    <d v="2015-11-21T14:07:17"/>
    <x v="4"/>
    <x v="0"/>
    <b v="0"/>
    <n v="0"/>
    <b v="0"/>
    <s v="photography/people"/>
    <x v="8"/>
  </r>
  <r>
    <n v="1994"/>
    <s v="The preservation of still and moving imagery"/>
    <s v="A program to preserve still imagery (photographs) and moving imagery captured on motion picture (film) stock, and videotape elements."/>
    <x v="50"/>
    <n v="3.2"/>
    <x v="4"/>
    <n v="0"/>
    <x v="2"/>
    <s v="US"/>
    <s v="USD"/>
    <n v="1481072942"/>
    <d v="2016-12-07T01:09:02"/>
    <n v="1475885342"/>
    <d v="2016-10-08T00:09:02"/>
    <x v="9"/>
    <x v="2"/>
    <b v="0"/>
    <n v="0"/>
    <b v="0"/>
    <s v="photography/people"/>
    <x v="8"/>
  </r>
  <r>
    <n v="1995"/>
    <s v="The Girl With(out) The Camera"/>
    <s v="I'm looking to pursue my dream of becoming a full time photographer, using my current creative experience as a graphic designer."/>
    <x v="28"/>
    <n v="1"/>
    <x v="4"/>
    <n v="78"/>
    <x v="2"/>
    <s v="CA"/>
    <s v="CAD"/>
    <n v="1437082736"/>
    <d v="2015-07-16T21:38:56"/>
    <n v="1435354736"/>
    <d v="2015-06-26T21:38:56"/>
    <x v="0"/>
    <x v="0"/>
    <b v="0"/>
    <n v="3"/>
    <b v="0"/>
    <s v="photography/people"/>
    <x v="8"/>
  </r>
  <r>
    <n v="1996"/>
    <s v="Life through the eye of war worldwide"/>
    <s v="I want to create a series of pictures of Life through the eyes - and capture some of the defining moments of our history now / to come."/>
    <x v="309"/>
    <n v="133.80000000000001"/>
    <x v="10"/>
    <n v="0"/>
    <x v="2"/>
    <s v="US"/>
    <s v="USD"/>
    <n v="1405021211"/>
    <d v="2014-07-10T19:40:11"/>
    <n v="1402429211"/>
    <d v="2014-06-10T19:40:11"/>
    <x v="0"/>
    <x v="3"/>
    <b v="0"/>
    <n v="0"/>
    <b v="0"/>
    <s v="photography/people"/>
    <x v="8"/>
  </r>
  <r>
    <n v="1997"/>
    <s v="Photographically documenting my cultural travels"/>
    <s v="There is so many unseen places in the world, and I've made it my personal goal to show everyone through photography &amp; travel."/>
    <x v="115"/>
    <n v="6.5"/>
    <x v="0"/>
    <n v="0"/>
    <x v="2"/>
    <s v="US"/>
    <s v="USD"/>
    <n v="1409091612"/>
    <d v="2014-08-26T22:20:12"/>
    <n v="1406499612"/>
    <d v="2014-07-27T22:20:12"/>
    <x v="3"/>
    <x v="3"/>
    <b v="0"/>
    <n v="0"/>
    <b v="0"/>
    <s v="photography/people"/>
    <x v="8"/>
  </r>
  <r>
    <n v="1998"/>
    <s v="Photography from Below"/>
    <s v="I am moving to Guatemala to document and report on the growing community resistance movements across Central America and Mexico"/>
    <x v="30"/>
    <n v="2.5"/>
    <x v="4"/>
    <n v="655"/>
    <x v="2"/>
    <s v="US"/>
    <s v="USD"/>
    <n v="1406861438"/>
    <d v="2014-08-01T02:50:38"/>
    <n v="1402973438"/>
    <d v="2014-06-17T02:50:38"/>
    <x v="0"/>
    <x v="3"/>
    <b v="0"/>
    <n v="3"/>
    <b v="0"/>
    <s v="photography/people"/>
    <x v="8"/>
  </r>
  <r>
    <n v="1999"/>
    <s v="Planet Venus"/>
    <s v="This is a portrait photo project aiming to inspire women to explore themselves and live their passion"/>
    <x v="310"/>
    <n v="31"/>
    <x v="5"/>
    <n v="236"/>
    <x v="2"/>
    <s v="GB"/>
    <s v="GBP"/>
    <n v="1415882108"/>
    <d v="2014-11-13T12:35:08"/>
    <n v="1413286508"/>
    <d v="2014-10-14T11:35:08"/>
    <x v="9"/>
    <x v="3"/>
    <b v="0"/>
    <n v="7"/>
    <b v="0"/>
    <s v="photography/people"/>
    <x v="8"/>
  </r>
  <r>
    <n v="2000"/>
    <s v="Jacs+Cam 2016 calendar"/>
    <s v="What do you get when you combine 2 of the hottest alt-models in North America with one Canadian photographer? Make a CALENDAR!!!"/>
    <x v="10"/>
    <n v="5"/>
    <x v="0"/>
    <n v="625"/>
    <x v="2"/>
    <s v="CA"/>
    <s v="CAD"/>
    <n v="1452120613"/>
    <d v="2016-01-06T22:50:13"/>
    <n v="1449528613"/>
    <d v="2015-12-07T22:50:13"/>
    <x v="11"/>
    <x v="0"/>
    <b v="0"/>
    <n v="25"/>
    <b v="0"/>
    <s v="photography/people"/>
    <x v="8"/>
  </r>
  <r>
    <n v="2001"/>
    <s v="Nuimo: Seamless Smart Home Interface"/>
    <s v="Nuimo is a universal controller for the internet of things. Control your music, lights, locks and more."/>
    <x v="56"/>
    <n v="55"/>
    <x v="10"/>
    <n v="210171"/>
    <x v="0"/>
    <s v="DE"/>
    <s v="EUR"/>
    <n v="1434139200"/>
    <d v="2015-06-12T20:00:00"/>
    <n v="1431406916"/>
    <d v="2015-05-12T05:01:56"/>
    <x v="5"/>
    <x v="0"/>
    <b v="1"/>
    <n v="1637"/>
    <b v="1"/>
    <s v="technology/hardware"/>
    <x v="2"/>
  </r>
  <r>
    <n v="2002"/>
    <s v="JeVois: Open-Source Quad-Core Smart Machine Vision Camera"/>
    <s v="Open-source quad-core camera effortlessly adds powerful machine vision to all your PC/Arduino/Raspberry Pi projects"/>
    <x v="63"/>
    <n v="50"/>
    <x v="10"/>
    <n v="108397.11"/>
    <x v="0"/>
    <s v="US"/>
    <s v="USD"/>
    <n v="1485191143"/>
    <d v="2017-01-23T17:05:43"/>
    <n v="1482599143"/>
    <d v="2016-12-24T17:05:43"/>
    <x v="11"/>
    <x v="2"/>
    <b v="1"/>
    <n v="1375"/>
    <b v="1"/>
    <s v="technology/hardware"/>
    <x v="2"/>
  </r>
  <r>
    <n v="2003"/>
    <s v="velosynth"/>
    <s v="velosynth is an open-source bicycle interaction synthesizer. it interprets the speed and acceleration of a bicycle into expressive audio feedback."/>
    <x v="2"/>
    <n v="0.5"/>
    <x v="2"/>
    <n v="1560"/>
    <x v="0"/>
    <s v="US"/>
    <s v="USD"/>
    <n v="1278111600"/>
    <d v="2010-07-02T23:00:00"/>
    <n v="1276830052"/>
    <d v="2010-06-18T03:00:52"/>
    <x v="0"/>
    <x v="7"/>
    <b v="1"/>
    <n v="17"/>
    <b v="1"/>
    <s v="technology/hardware"/>
    <x v="2"/>
  </r>
  <r>
    <n v="2004"/>
    <s v="Printeer - a 3D printer for kids &amp; schools"/>
    <s v="Design and 3D print your own creations using an iPad. A delightful 3D printing experience for children and K-12 education."/>
    <x v="63"/>
    <n v="50"/>
    <x v="10"/>
    <n v="117210.24000000001"/>
    <x v="0"/>
    <s v="US"/>
    <s v="USD"/>
    <n v="1405002663"/>
    <d v="2014-07-10T14:31:03"/>
    <n v="1402410663"/>
    <d v="2014-06-10T14:31:03"/>
    <x v="0"/>
    <x v="3"/>
    <b v="1"/>
    <n v="354"/>
    <b v="1"/>
    <s v="technology/hardware"/>
    <x v="2"/>
  </r>
  <r>
    <n v="2005"/>
    <s v="bassAware Holster"/>
    <s v="The bassAware Holster is a new type of wearable audio technology that uses vibration to create a massive bass experience."/>
    <x v="11"/>
    <n v="30"/>
    <x v="5"/>
    <n v="37104.03"/>
    <x v="0"/>
    <s v="US"/>
    <s v="USD"/>
    <n v="1381895940"/>
    <d v="2013-10-16T03:59:00"/>
    <n v="1379532618"/>
    <d v="2013-09-18T19:30:18"/>
    <x v="8"/>
    <x v="4"/>
    <b v="1"/>
    <n v="191"/>
    <b v="1"/>
    <s v="technology/hardware"/>
    <x v="2"/>
  </r>
  <r>
    <n v="2006"/>
    <s v="MAID Oven - Make All Incredible Dishes"/>
    <s v="MAID is a smart kitchen assistant &amp; a multifunctional oven. MAID knows what to cook and how to cook. Cooking is now easy,fun &amp; social."/>
    <x v="63"/>
    <n v="50"/>
    <x v="10"/>
    <n v="123920"/>
    <x v="0"/>
    <s v="US"/>
    <s v="USD"/>
    <n v="1417611645"/>
    <d v="2014-12-03T13:00:45"/>
    <n v="1414584045"/>
    <d v="2014-10-29T12:00:45"/>
    <x v="9"/>
    <x v="3"/>
    <b v="1"/>
    <n v="303"/>
    <b v="1"/>
    <s v="technology/hardware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0"/>
    <x v="1"/>
    <n v="11570.92"/>
    <x v="0"/>
    <s v="US"/>
    <s v="USD"/>
    <n v="1282622400"/>
    <d v="2010-08-24T04:00:00"/>
    <n v="1276891586"/>
    <d v="2010-06-18T20:06:26"/>
    <x v="0"/>
    <x v="7"/>
    <b v="1"/>
    <n v="137"/>
    <b v="1"/>
    <s v="technology/hardware"/>
    <x v="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.5707899999999999"/>
    <x v="4"/>
    <n v="1839"/>
    <x v="0"/>
    <s v="US"/>
    <s v="USD"/>
    <n v="1316442622"/>
    <d v="2011-09-19T14:30:22"/>
    <n v="1312641022"/>
    <d v="2011-08-06T14:30:22"/>
    <x v="10"/>
    <x v="6"/>
    <b v="1"/>
    <n v="41"/>
    <b v="1"/>
    <s v="technology/hardware"/>
    <x v="2"/>
  </r>
  <r>
    <n v="2009"/>
    <s v="KiÃ«n Light: Intelligent daylight at your fingertips"/>
    <s v="Licht 1: The smart pendant lamp that increases your well-being and productivity while saving 80% in running energy expenses."/>
    <x v="63"/>
    <n v="50"/>
    <x v="10"/>
    <n v="152579"/>
    <x v="0"/>
    <s v="DE"/>
    <s v="EUR"/>
    <n v="1479890743"/>
    <d v="2016-11-23T08:45:43"/>
    <n v="1476776743"/>
    <d v="2016-10-18T07:45:43"/>
    <x v="9"/>
    <x v="2"/>
    <b v="1"/>
    <n v="398"/>
    <b v="1"/>
    <s v="technology/hardware"/>
    <x v="2"/>
  </r>
  <r>
    <n v="2010"/>
    <s v="Weighitz: Weigh Smarter"/>
    <s v="Weighitz are miniature smart scales designed to weigh anything in the home."/>
    <x v="11"/>
    <n v="30"/>
    <x v="5"/>
    <n v="96015.9"/>
    <x v="0"/>
    <s v="US"/>
    <s v="USD"/>
    <n v="1471564491"/>
    <d v="2016-08-18T23:54:51"/>
    <n v="1468972491"/>
    <d v="2016-07-19T23:54:51"/>
    <x v="3"/>
    <x v="2"/>
    <b v="1"/>
    <n v="1737"/>
    <b v="1"/>
    <s v="technology/hardware"/>
    <x v="2"/>
  </r>
  <r>
    <n v="2011"/>
    <s v="FLUXO â€“ The Worldâ€™s First Truly Smart Lamp"/>
    <s v="FLUXO â€“ The first smart design lamp where you can move the light in any direction with app and sensor control."/>
    <x v="63"/>
    <n v="50"/>
    <x v="10"/>
    <n v="409782"/>
    <x v="0"/>
    <s v="AT"/>
    <s v="EUR"/>
    <n v="1452553200"/>
    <d v="2016-01-11T23:00:00"/>
    <n v="1449650173"/>
    <d v="2015-12-09T08:36:13"/>
    <x v="11"/>
    <x v="0"/>
    <b v="1"/>
    <n v="971"/>
    <b v="1"/>
    <s v="technology/hardware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5"/>
    <x v="0"/>
    <n v="11745"/>
    <x v="0"/>
    <s v="US"/>
    <s v="USD"/>
    <n v="1423165441"/>
    <d v="2015-02-05T19:44:01"/>
    <n v="1420573441"/>
    <d v="2015-01-06T19:44:01"/>
    <x v="1"/>
    <x v="0"/>
    <b v="1"/>
    <n v="183"/>
    <b v="1"/>
    <s v="technology/hardware"/>
    <x v="2"/>
  </r>
  <r>
    <n v="2013"/>
    <s v="Portal: Turbocharged WiFi"/>
    <s v="Crowds can slow WiFi to a crawl, but not Portal. Stream ultraHD videos without buffering and play Internet games without lagging."/>
    <x v="292"/>
    <n v="160"/>
    <x v="10"/>
    <n v="791862"/>
    <x v="0"/>
    <s v="US"/>
    <s v="USD"/>
    <n v="1468019014"/>
    <d v="2016-07-08T23:03:34"/>
    <n v="1462835014"/>
    <d v="2016-05-09T23:03:34"/>
    <x v="5"/>
    <x v="2"/>
    <b v="1"/>
    <n v="4562"/>
    <b v="1"/>
    <s v="technology/hardware"/>
    <x v="2"/>
  </r>
  <r>
    <n v="2014"/>
    <s v="3Doodler: The World's First 3D Printing Pen"/>
    <s v="It's a pen that can draw in the air! 3Doodler is the 3D printing pen you can hold in your hand. Lift your imagination off the page!"/>
    <x v="11"/>
    <n v="30"/>
    <x v="5"/>
    <n v="2344134.67"/>
    <x v="0"/>
    <s v="US"/>
    <s v="USD"/>
    <n v="1364184539"/>
    <d v="2013-03-25T04:08:59"/>
    <n v="1361250539"/>
    <d v="2013-02-19T05:08:59"/>
    <x v="2"/>
    <x v="4"/>
    <b v="1"/>
    <n v="26457"/>
    <b v="1"/>
    <s v="technology/hardware"/>
    <x v="2"/>
  </r>
  <r>
    <n v="2015"/>
    <s v="ExtraCore (Arduino Compatible)"/>
    <s v="ExtraCore is a 1&quot; x 1&quot; 22 I/O pin Arduino Compatible. It's 1.7 grams and 16mhz of tiny Arduino style coolness."/>
    <x v="312"/>
    <n v="7.2"/>
    <x v="0"/>
    <n v="8136.01"/>
    <x v="0"/>
    <s v="US"/>
    <s v="USD"/>
    <n v="1315602163"/>
    <d v="2011-09-09T21:02:43"/>
    <n v="1313010163"/>
    <d v="2011-08-10T21:02:43"/>
    <x v="10"/>
    <x v="6"/>
    <b v="1"/>
    <n v="162"/>
    <b v="1"/>
    <s v="technology/hardware"/>
    <x v="2"/>
  </r>
  <r>
    <n v="2016"/>
    <s v="Hydra: a triple-output power supply for electronics projects"/>
    <s v="A smart, compact power supply designed to power anything, anywhere"/>
    <x v="3"/>
    <n v="10"/>
    <x v="1"/>
    <n v="92154.22"/>
    <x v="0"/>
    <s v="US"/>
    <s v="USD"/>
    <n v="1362863299"/>
    <d v="2013-03-09T21:08:19"/>
    <n v="1360271299"/>
    <d v="2013-02-07T21:08:19"/>
    <x v="2"/>
    <x v="4"/>
    <b v="1"/>
    <n v="479"/>
    <b v="1"/>
    <s v="technology/hardware"/>
    <x v="2"/>
  </r>
  <r>
    <n v="2017"/>
    <s v="SparkLab: the educational build-mobile!"/>
    <s v="A big red truck filled with cutting-edge maker tools that goes from school to school, bringing the joy of building back to kids."/>
    <x v="31"/>
    <n v="25"/>
    <x v="9"/>
    <n v="31275.599999999999"/>
    <x v="0"/>
    <s v="US"/>
    <s v="USD"/>
    <n v="1332561600"/>
    <d v="2012-03-24T04:00:00"/>
    <n v="1329873755"/>
    <d v="2012-02-22T01:22:35"/>
    <x v="2"/>
    <x v="5"/>
    <b v="1"/>
    <n v="426"/>
    <b v="1"/>
    <s v="technology/hardware"/>
    <x v="2"/>
  </r>
  <r>
    <n v="2018"/>
    <s v="Scriba - the stylus reinvented"/>
    <s v="Scriba puts creative control back in your hands. Its flexible body and dynamic squeeze motion responding beautifully to your touch."/>
    <x v="99"/>
    <n v="65"/>
    <x v="10"/>
    <n v="66458.23"/>
    <x v="0"/>
    <s v="IE"/>
    <s v="EUR"/>
    <n v="1439455609"/>
    <d v="2015-08-13T08:46:49"/>
    <n v="1436863609"/>
    <d v="2015-07-14T08:46:49"/>
    <x v="3"/>
    <x v="0"/>
    <b v="1"/>
    <n v="450"/>
    <b v="1"/>
    <s v="technology/hardware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40"/>
    <x v="3"/>
    <n v="193963.9"/>
    <x v="0"/>
    <s v="US"/>
    <s v="USD"/>
    <n v="1474563621"/>
    <d v="2016-09-22T17:00:21"/>
    <n v="1471971621"/>
    <d v="2016-08-23T17:00:21"/>
    <x v="10"/>
    <x v="2"/>
    <b v="1"/>
    <n v="1780"/>
    <b v="1"/>
    <s v="technology/hardware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1.5"/>
    <x v="4"/>
    <n v="2885"/>
    <x v="0"/>
    <s v="US"/>
    <s v="USD"/>
    <n v="1400108640"/>
    <d v="2014-05-14T23:04:00"/>
    <n v="1396923624"/>
    <d v="2014-04-08T02:20:24"/>
    <x v="6"/>
    <x v="3"/>
    <b v="1"/>
    <n v="122"/>
    <b v="1"/>
    <s v="technology/hardware"/>
    <x v="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5"/>
    <x v="0"/>
    <n v="14055"/>
    <x v="0"/>
    <s v="US"/>
    <s v="USD"/>
    <n v="1411522897"/>
    <d v="2014-09-24T01:41:37"/>
    <n v="1407634897"/>
    <d v="2014-08-10T01:41:37"/>
    <x v="10"/>
    <x v="3"/>
    <b v="1"/>
    <n v="95"/>
    <b v="1"/>
    <s v="technology/hardware"/>
    <x v="2"/>
  </r>
  <r>
    <n v="2022"/>
    <s v="Acanvas: The cord-free art display and streaming platform"/>
    <s v="Acanvas is a Wi-Fi connected and customizable art display that hangs on any wall, charges itself and streams art into your home"/>
    <x v="57"/>
    <n v="100"/>
    <x v="10"/>
    <n v="125137"/>
    <x v="0"/>
    <s v="US"/>
    <s v="USD"/>
    <n v="1465652372"/>
    <d v="2016-06-11T13:39:32"/>
    <n v="1463060372"/>
    <d v="2016-05-12T13:39:32"/>
    <x v="5"/>
    <x v="2"/>
    <b v="1"/>
    <n v="325"/>
    <b v="1"/>
    <s v="technology/hardware"/>
    <x v="2"/>
  </r>
  <r>
    <n v="2023"/>
    <s v="Atmoph Window - Your Room Can Be Anywhere"/>
    <s v="A digital window that opens to beautiful scenery from around the world with 4K-shot videos and sound. Place it anywhere, be anywhere."/>
    <x v="57"/>
    <n v="100"/>
    <x v="10"/>
    <n v="161459"/>
    <x v="0"/>
    <s v="US"/>
    <s v="USD"/>
    <n v="1434017153"/>
    <d v="2015-06-11T10:05:53"/>
    <n v="1431425153"/>
    <d v="2015-05-12T10:05:53"/>
    <x v="5"/>
    <x v="0"/>
    <b v="1"/>
    <n v="353"/>
    <b v="1"/>
    <s v="technology/hardware"/>
    <x v="2"/>
  </r>
  <r>
    <n v="2024"/>
    <s v="RA 3D printer controller by Elefu"/>
    <s v="RA - 3D Printer board. This board can control 3 extruders, bed heaters, Elefu control panel, 4 temp monitors, lighting and more."/>
    <x v="23"/>
    <n v="4"/>
    <x v="4"/>
    <n v="23414"/>
    <x v="0"/>
    <s v="US"/>
    <s v="USD"/>
    <n v="1344826800"/>
    <d v="2012-08-13T03:00:00"/>
    <n v="1341875544"/>
    <d v="2012-07-09T23:12:24"/>
    <x v="3"/>
    <x v="5"/>
    <b v="1"/>
    <n v="105"/>
    <b v="1"/>
    <s v="technology/hardware"/>
    <x v="2"/>
  </r>
  <r>
    <n v="2025"/>
    <s v="BuddyGuard: Smart Home Security In One Device"/>
    <s v="A complete Home Security System in a single device: Flare protects you and your home all by itself. Secure, beautiful and affordable."/>
    <x v="58"/>
    <n v="80"/>
    <x v="10"/>
    <n v="160920"/>
    <x v="0"/>
    <s v="DE"/>
    <s v="EUR"/>
    <n v="1433996746"/>
    <d v="2015-06-11T04:25:46"/>
    <n v="1431404746"/>
    <d v="2015-05-12T04:25:46"/>
    <x v="5"/>
    <x v="0"/>
    <b v="1"/>
    <n v="729"/>
    <b v="1"/>
    <s v="technology/hardware"/>
    <x v="2"/>
  </r>
  <r>
    <n v="2026"/>
    <s v="MIDI Sprout - Biodata Sonification Device"/>
    <s v="MIDI Sprout enables plants to play synthesizers in real time."/>
    <x v="31"/>
    <n v="25"/>
    <x v="9"/>
    <n v="33370.769999999997"/>
    <x v="0"/>
    <s v="US"/>
    <s v="USD"/>
    <n v="1398052740"/>
    <d v="2014-04-21T03:59:00"/>
    <n v="1394127585"/>
    <d v="2014-03-06T17:39:45"/>
    <x v="7"/>
    <x v="3"/>
    <b v="1"/>
    <n v="454"/>
    <b v="1"/>
    <s v="technology/hardware"/>
    <x v="2"/>
  </r>
  <r>
    <n v="2027"/>
    <s v="Cmoar Virtual Reality Headset with integrated electronics"/>
    <s v="Modular smartphone-based headset with external sensors for 4&quot; - 5.7&quot; Android &amp; iOS phones, iPhone 6 Plus included!"/>
    <x v="57"/>
    <n v="100"/>
    <x v="10"/>
    <n v="120249"/>
    <x v="0"/>
    <s v="US"/>
    <s v="USD"/>
    <n v="1427740319"/>
    <d v="2015-03-30T18:31:59"/>
    <n v="1423855919"/>
    <d v="2015-02-13T19:31:59"/>
    <x v="2"/>
    <x v="0"/>
    <b v="1"/>
    <n v="539"/>
    <b v="1"/>
    <s v="technology/hardware"/>
    <x v="2"/>
  </r>
  <r>
    <n v="2028"/>
    <s v="Building the Open Source Bussard Fusion Reactor "/>
    <s v="Building an open source Bussard fusion reactor, aka the Polywell."/>
    <x v="9"/>
    <n v="3"/>
    <x v="4"/>
    <n v="3785"/>
    <x v="0"/>
    <s v="US"/>
    <s v="USD"/>
    <n v="1268690100"/>
    <d v="2010-03-15T21:55:00"/>
    <n v="1265493806"/>
    <d v="2010-02-06T22:03:26"/>
    <x v="2"/>
    <x v="7"/>
    <b v="1"/>
    <n v="79"/>
    <b v="1"/>
    <s v="technology/hardware"/>
    <x v="2"/>
  </r>
  <r>
    <n v="2029"/>
    <s v="Lumin8 Pro"/>
    <s v="Lumin8 Pro is a fun and easy to use light controller that makes light dance to your favorite music."/>
    <x v="30"/>
    <n v="2.5"/>
    <x v="4"/>
    <n v="9030"/>
    <x v="0"/>
    <s v="US"/>
    <s v="USD"/>
    <n v="1409099481"/>
    <d v="2014-08-27T00:31:21"/>
    <n v="1406507481"/>
    <d v="2014-07-28T00:31:21"/>
    <x v="3"/>
    <x v="3"/>
    <b v="1"/>
    <n v="94"/>
    <b v="1"/>
    <s v="technology/hardware"/>
    <x v="2"/>
  </r>
  <r>
    <n v="2030"/>
    <s v="Picade: The arcade cabinet kit for your mini computer"/>
    <s v="A stylish, retro, and fun arcade cabinet for your Raspberry Pi, Mini-ITX, Pandaboard, or other mini PC from the makers of Pibow"/>
    <x v="313"/>
    <n v="32.768000000000001"/>
    <x v="5"/>
    <n v="74134"/>
    <x v="0"/>
    <s v="GB"/>
    <s v="GBP"/>
    <n v="1354233296"/>
    <d v="2012-11-29T23:54:56"/>
    <n v="1351641296"/>
    <d v="2012-10-30T23:54:56"/>
    <x v="9"/>
    <x v="5"/>
    <b v="1"/>
    <n v="625"/>
    <b v="1"/>
    <s v="technology/hardware"/>
    <x v="2"/>
  </r>
  <r>
    <n v="2031"/>
    <s v="Linkio: the $100 Smart Home Devices Solution"/>
    <s v="With Linkio you can use your smartphone to control every electronic you own- for only $100!"/>
    <x v="63"/>
    <n v="50"/>
    <x v="10"/>
    <n v="60175"/>
    <x v="0"/>
    <s v="NL"/>
    <s v="EUR"/>
    <n v="1420765200"/>
    <d v="2015-01-09T01:00:00"/>
    <n v="1417506853"/>
    <d v="2014-12-02T07:54:13"/>
    <x v="11"/>
    <x v="3"/>
    <b v="1"/>
    <n v="508"/>
    <b v="1"/>
    <s v="technology/hardware"/>
    <x v="2"/>
  </r>
  <r>
    <n v="2032"/>
    <s v="PocketLab Voyager | Explore Science in Your World"/>
    <s v="PocketLab Voyager and PocketLab Weather are rugged science labs that you can take anywhere to explore the world around you."/>
    <x v="31"/>
    <n v="25"/>
    <x v="9"/>
    <n v="76047"/>
    <x v="0"/>
    <s v="US"/>
    <s v="USD"/>
    <n v="1481778000"/>
    <d v="2016-12-15T05:00:00"/>
    <n v="1479216874"/>
    <d v="2016-11-15T13:34:34"/>
    <x v="4"/>
    <x v="2"/>
    <b v="1"/>
    <n v="531"/>
    <b v="1"/>
    <s v="technology/hardware"/>
    <x v="2"/>
  </r>
  <r>
    <n v="2033"/>
    <s v="BrewNanny Home Brew Monitor"/>
    <s v="BrewNannyâ„¢ accurately measures the health and progress of your home brew and alerts you to problems immediately, wherever you are."/>
    <x v="31"/>
    <n v="25"/>
    <x v="9"/>
    <n v="44669"/>
    <x v="0"/>
    <s v="US"/>
    <s v="USD"/>
    <n v="1398477518"/>
    <d v="2014-04-26T01:58:38"/>
    <n v="1395885518"/>
    <d v="2014-03-27T01:58:38"/>
    <x v="7"/>
    <x v="3"/>
    <b v="1"/>
    <n v="158"/>
    <b v="1"/>
    <s v="technology/hardware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78"/>
    <x v="10"/>
    <n v="301719.59000000003"/>
    <x v="0"/>
    <s v="US"/>
    <s v="USD"/>
    <n v="1430981880"/>
    <d v="2015-05-07T06:58:00"/>
    <n v="1426216033"/>
    <d v="2015-03-13T03:07:13"/>
    <x v="7"/>
    <x v="0"/>
    <b v="1"/>
    <n v="508"/>
    <b v="1"/>
    <s v="technology/hardware"/>
    <x v="2"/>
  </r>
  <r>
    <n v="2035"/>
    <s v="OpenBCI: Biosensing for Everybody"/>
    <s v="Announcing the GANGLION and the ULTRACORTEXâ€”a $99 biodata acquisition device and a 3D-printed, brain-sensing headset."/>
    <x v="58"/>
    <n v="80"/>
    <x v="10"/>
    <n v="168829.14"/>
    <x v="0"/>
    <s v="US"/>
    <s v="USD"/>
    <n v="1450486800"/>
    <d v="2015-12-19T01:00:00"/>
    <n v="1446562807"/>
    <d v="2015-11-03T15:00:07"/>
    <x v="4"/>
    <x v="0"/>
    <b v="1"/>
    <n v="644"/>
    <b v="1"/>
    <s v="technology/hardware"/>
    <x v="2"/>
  </r>
  <r>
    <n v="2036"/>
    <s v="L.E.D Portable Charger"/>
    <s v="A high-capacity portable charger with LED lights keeps your iPhone, iPad, smartphones, tablets and other devices juiced up on-the-go."/>
    <x v="11"/>
    <n v="30"/>
    <x v="5"/>
    <n v="39500.5"/>
    <x v="0"/>
    <s v="US"/>
    <s v="USD"/>
    <n v="1399668319"/>
    <d v="2014-05-09T20:45:19"/>
    <n v="1397076319"/>
    <d v="2014-04-09T20:45:19"/>
    <x v="6"/>
    <x v="3"/>
    <b v="1"/>
    <n v="848"/>
    <b v="1"/>
    <s v="technology/hardware"/>
    <x v="2"/>
  </r>
  <r>
    <n v="2037"/>
    <s v="Pedal Power -- Human Scale Energy For Everyday Tasks"/>
    <s v="With an efficiency of 97%, bicycle technology is nearly perfect. So why do we use it only for transportation?"/>
    <x v="3"/>
    <n v="10"/>
    <x v="1"/>
    <n v="30047.64"/>
    <x v="0"/>
    <s v="US"/>
    <s v="USD"/>
    <n v="1388383353"/>
    <d v="2013-12-30T06:02:33"/>
    <n v="1383195753"/>
    <d v="2013-10-31T05:02:33"/>
    <x v="9"/>
    <x v="4"/>
    <b v="1"/>
    <n v="429"/>
    <b v="1"/>
    <s v="technology/hardware"/>
    <x v="2"/>
  </r>
  <r>
    <n v="2038"/>
    <s v="OWL Programmable Effects Pedal"/>
    <s v="The OWL is an open source, open hardware, reprogrammable effects pedal designed for musicians, coders, and hackers."/>
    <x v="6"/>
    <n v="8"/>
    <x v="0"/>
    <n v="33641"/>
    <x v="0"/>
    <s v="GB"/>
    <s v="GBP"/>
    <n v="1372701600"/>
    <d v="2013-07-01T18:00:00"/>
    <n v="1369895421"/>
    <d v="2013-05-30T06:30:21"/>
    <x v="5"/>
    <x v="4"/>
    <b v="1"/>
    <n v="204"/>
    <b v="1"/>
    <s v="technology/hardware"/>
    <x v="2"/>
  </r>
  <r>
    <n v="2039"/>
    <s v="ODIN2: Smart Projector for movies, video calls, and apps"/>
    <s v="Open up your digital worlds with the most sophisticated, intuitive android smart projector."/>
    <x v="152"/>
    <n v="125"/>
    <x v="10"/>
    <n v="170271"/>
    <x v="0"/>
    <s v="US"/>
    <s v="USD"/>
    <n v="1480568340"/>
    <d v="2016-12-01T04:59:00"/>
    <n v="1477996325"/>
    <d v="2016-11-01T10:32:05"/>
    <x v="4"/>
    <x v="2"/>
    <b v="1"/>
    <n v="379"/>
    <b v="1"/>
    <s v="technology/hardware"/>
    <x v="2"/>
  </r>
  <r>
    <n v="2040"/>
    <s v="Programmable Capacitor"/>
    <s v="4.29 Billion+ Capacitor Combinations._x000a_No Coding Required."/>
    <x v="9"/>
    <n v="3"/>
    <x v="4"/>
    <n v="7445.14"/>
    <x v="0"/>
    <s v="US"/>
    <s v="USD"/>
    <n v="1384557303"/>
    <d v="2013-11-15T23:15:03"/>
    <n v="1383257703"/>
    <d v="2013-10-31T22:15:03"/>
    <x v="9"/>
    <x v="4"/>
    <b v="1"/>
    <n v="271"/>
    <b v="1"/>
    <s v="technology/hardware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9.5"/>
    <x v="0"/>
    <n v="17277"/>
    <x v="0"/>
    <s v="US"/>
    <s v="USD"/>
    <n v="1478785027"/>
    <d v="2016-11-10T13:37:07"/>
    <n v="1476189427"/>
    <d v="2016-10-11T12:37:07"/>
    <x v="9"/>
    <x v="2"/>
    <b v="0"/>
    <n v="120"/>
    <b v="1"/>
    <s v="technology/hardware"/>
    <x v="2"/>
  </r>
  <r>
    <n v="2042"/>
    <s v="SoundBrake- Headphone gadget alerts you to outside sounds"/>
    <s v="The SoundBrake headphone attachment can be used with any audio player to alert you to important outside sounds."/>
    <x v="3"/>
    <n v="10"/>
    <x v="1"/>
    <n v="12353"/>
    <x v="0"/>
    <s v="US"/>
    <s v="USD"/>
    <n v="1453481974"/>
    <d v="2016-01-22T16:59:34"/>
    <n v="1448297974"/>
    <d v="2015-11-23T16:59:34"/>
    <x v="4"/>
    <x v="0"/>
    <b v="0"/>
    <n v="140"/>
    <b v="1"/>
    <s v="technology/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1.385"/>
    <x v="4"/>
    <n v="7011"/>
    <x v="0"/>
    <s v="US"/>
    <s v="USD"/>
    <n v="1481432340"/>
    <d v="2016-12-11T04:59:00"/>
    <n v="1476764077"/>
    <d v="2016-10-18T04:14:37"/>
    <x v="9"/>
    <x v="2"/>
    <b v="0"/>
    <n v="193"/>
    <b v="1"/>
    <s v="technology/hardware"/>
    <x v="2"/>
  </r>
  <r>
    <n v="2044"/>
    <s v="PiSoC: Learn to Create"/>
    <s v="The PiSoC is an open source development platform which gives each person a unique opportunity to create, regardless of skill level."/>
    <x v="36"/>
    <n v="15"/>
    <x v="6"/>
    <n v="16232"/>
    <x v="0"/>
    <s v="US"/>
    <s v="USD"/>
    <n v="1434212714"/>
    <d v="2015-06-13T16:25:14"/>
    <n v="1431620714"/>
    <d v="2015-05-14T16:25:14"/>
    <x v="5"/>
    <x v="0"/>
    <b v="0"/>
    <n v="180"/>
    <b v="1"/>
    <s v="technology/hardware"/>
    <x v="2"/>
  </r>
  <r>
    <n v="2045"/>
    <s v="OPEN RAIL Open Source Linear Bearing System"/>
    <s v="Open Rail is a new open source universal linear rail system designed to be used with various T- Slot aluminum extrusion configurations."/>
    <x v="244"/>
    <n v="4.9000000000000004"/>
    <x v="4"/>
    <n v="40140.01"/>
    <x v="0"/>
    <s v="US"/>
    <s v="USD"/>
    <n v="1341799647"/>
    <d v="2012-07-09T02:07:27"/>
    <n v="1339207647"/>
    <d v="2012-06-09T02:07:27"/>
    <x v="0"/>
    <x v="5"/>
    <b v="0"/>
    <n v="263"/>
    <b v="1"/>
    <s v="technology/hardware"/>
    <x v="2"/>
  </r>
  <r>
    <n v="2046"/>
    <s v="CoAction Hero: 32-bit Open-Source ARM Cortex-M3 Board"/>
    <s v="CoAction Hero: a powerful proto-board with a 120Mhz processor, 1MB filesystem, and built-in OS for tinkerers and engineers alike."/>
    <x v="3"/>
    <n v="10"/>
    <x v="1"/>
    <n v="12110"/>
    <x v="0"/>
    <s v="US"/>
    <s v="USD"/>
    <n v="1369282044"/>
    <d v="2013-05-23T04:07:24"/>
    <n v="1366690044"/>
    <d v="2013-04-23T04:07:24"/>
    <x v="6"/>
    <x v="4"/>
    <b v="0"/>
    <n v="217"/>
    <b v="1"/>
    <s v="technology/hardware"/>
    <x v="2"/>
  </r>
  <r>
    <n v="2047"/>
    <s v="KoalaSafe -  Healthier Internet. Happier Families."/>
    <s v="Simple internet time-limits, usage analytics, app &amp; site blocking - across all devices in the home, controlled from your smartphone."/>
    <x v="316"/>
    <n v="98"/>
    <x v="10"/>
    <n v="100939"/>
    <x v="0"/>
    <s v="AU"/>
    <s v="AUD"/>
    <n v="1429228800"/>
    <d v="2015-04-17T00:00:00"/>
    <n v="1426714870"/>
    <d v="2015-03-18T21:41:10"/>
    <x v="7"/>
    <x v="0"/>
    <b v="0"/>
    <n v="443"/>
    <b v="1"/>
    <s v="technology/hardware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85"/>
    <x v="10"/>
    <n v="126082.45"/>
    <x v="0"/>
    <s v="US"/>
    <s v="USD"/>
    <n v="1369323491"/>
    <d v="2013-05-23T15:38:11"/>
    <n v="1366731491"/>
    <d v="2013-04-23T15:38:11"/>
    <x v="6"/>
    <x v="4"/>
    <b v="0"/>
    <n v="1373"/>
    <b v="1"/>
    <s v="technology/hardware"/>
    <x v="2"/>
  </r>
  <r>
    <n v="2049"/>
    <s v="LOCK8 - the World's First Smart Bike Lock"/>
    <s v="Keyless. Alarm secured. GPS tracking."/>
    <x v="63"/>
    <n v="50"/>
    <x v="10"/>
    <n v="60095.35"/>
    <x v="0"/>
    <s v="GB"/>
    <s v="GBP"/>
    <n v="1386025140"/>
    <d v="2013-12-02T22:59:00"/>
    <n v="1382963963"/>
    <d v="2013-10-28T12:39:23"/>
    <x v="9"/>
    <x v="4"/>
    <b v="0"/>
    <n v="742"/>
    <b v="1"/>
    <s v="technology/hardware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10"/>
    <x v="1"/>
    <n v="47327"/>
    <x v="0"/>
    <s v="US"/>
    <s v="USD"/>
    <n v="1433036578"/>
    <d v="2015-05-31T01:42:58"/>
    <n v="1429580578"/>
    <d v="2015-04-21T01:42:58"/>
    <x v="6"/>
    <x v="0"/>
    <b v="0"/>
    <n v="170"/>
    <b v="1"/>
    <s v="technology/hardware"/>
    <x v="2"/>
  </r>
  <r>
    <n v="2051"/>
    <s v="YOYO WARRIOR - A premium yoyo for any budget"/>
    <s v="A collaborative effort between three generations who set out to provide a premium, top-quality yoyo at an affordable price."/>
    <x v="6"/>
    <n v="8"/>
    <x v="0"/>
    <n v="10429"/>
    <x v="0"/>
    <s v="US"/>
    <s v="USD"/>
    <n v="1388017937"/>
    <d v="2013-12-26T00:32:17"/>
    <n v="1385425937"/>
    <d v="2013-11-26T00:32:17"/>
    <x v="4"/>
    <x v="4"/>
    <b v="0"/>
    <n v="242"/>
    <b v="1"/>
    <s v="technology/hardware"/>
    <x v="2"/>
  </r>
  <r>
    <n v="2052"/>
    <s v="The World's Lightest &amp; Smartest E-Scooter  - ZAR"/>
    <s v="The World's Lightest &amp; Smartest E-Scooter: cool, small, portable, and can be easily folded into a backpack and bring it anywhere"/>
    <x v="63"/>
    <n v="50"/>
    <x v="10"/>
    <n v="176524"/>
    <x v="0"/>
    <s v="US"/>
    <s v="USD"/>
    <n v="1455933653"/>
    <d v="2016-02-20T02:00:53"/>
    <n v="1452045653"/>
    <d v="2016-01-06T02:00:53"/>
    <x v="1"/>
    <x v="2"/>
    <b v="0"/>
    <n v="541"/>
    <b v="1"/>
    <s v="technology/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"/>
    <x v="0"/>
    <n v="5051"/>
    <x v="0"/>
    <s v="US"/>
    <s v="USD"/>
    <n v="1448466551"/>
    <d v="2015-11-25T15:49:11"/>
    <n v="1445870951"/>
    <d v="2015-10-26T14:49:11"/>
    <x v="9"/>
    <x v="0"/>
    <b v="0"/>
    <n v="121"/>
    <b v="1"/>
    <s v="technology/hardware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5"/>
    <x v="7"/>
    <n v="39757"/>
    <x v="0"/>
    <s v="GB"/>
    <s v="GBP"/>
    <n v="1399033810"/>
    <d v="2014-05-02T12:30:10"/>
    <n v="1396441810"/>
    <d v="2014-04-02T12:30:10"/>
    <x v="6"/>
    <x v="3"/>
    <b v="0"/>
    <n v="621"/>
    <b v="1"/>
    <s v="technology/hardware"/>
    <x v="2"/>
  </r>
  <r>
    <n v="2055"/>
    <s v="The I2C and SPI Education System"/>
    <s v="An Arduino compatible shield matched with a web based tutorial system to teach you how to talk with I2C and SPI components."/>
    <x v="12"/>
    <n v="6"/>
    <x v="0"/>
    <n v="10045"/>
    <x v="0"/>
    <s v="US"/>
    <s v="USD"/>
    <n v="1417579200"/>
    <d v="2014-12-03T04:00:00"/>
    <n v="1415031043"/>
    <d v="2014-11-03T16:10:43"/>
    <x v="4"/>
    <x v="3"/>
    <b v="0"/>
    <n v="101"/>
    <b v="1"/>
    <s v="technology/hardware"/>
    <x v="2"/>
  </r>
  <r>
    <n v="2056"/>
    <s v="TYLT Energi Backpack - charge your mobile devices on the go."/>
    <s v="A lightweight backpack that can charge your smartphone 4 times or an iPad one full charge, and recharge via a USB port"/>
    <x v="63"/>
    <n v="50"/>
    <x v="10"/>
    <n v="76726"/>
    <x v="0"/>
    <s v="US"/>
    <s v="USD"/>
    <n v="1366222542"/>
    <d v="2013-04-17T18:15:42"/>
    <n v="1363630542"/>
    <d v="2013-03-18T18:15:42"/>
    <x v="7"/>
    <x v="4"/>
    <b v="0"/>
    <n v="554"/>
    <b v="1"/>
    <s v="technology/hardware"/>
    <x v="2"/>
  </r>
  <r>
    <n v="2057"/>
    <s v="CableKnife - The World's best cable insulation stripper"/>
    <s v="CableKnife is the best solution for removing insulation from cables for the purpose of maximising the scrap metal value by up to 350%"/>
    <x v="36"/>
    <n v="15"/>
    <x v="6"/>
    <n v="30334.83"/>
    <x v="0"/>
    <s v="GB"/>
    <s v="GBP"/>
    <n v="1456487532"/>
    <d v="2016-02-26T11:52:12"/>
    <n v="1453895532"/>
    <d v="2016-01-27T11:52:12"/>
    <x v="1"/>
    <x v="2"/>
    <b v="0"/>
    <n v="666"/>
    <b v="1"/>
    <s v="technology/hardware"/>
    <x v="2"/>
  </r>
  <r>
    <n v="2058"/>
    <s v="Raspberry Pi Debug Clip"/>
    <s v="Making using the serial terminal on the Raspberry Pi as easy as Pi!"/>
    <x v="317"/>
    <n v="2.56"/>
    <x v="4"/>
    <n v="4308"/>
    <x v="0"/>
    <s v="GB"/>
    <s v="GBP"/>
    <n v="1425326400"/>
    <d v="2015-03-02T20:00:00"/>
    <n v="1421916830"/>
    <d v="2015-01-22T08:53:50"/>
    <x v="1"/>
    <x v="0"/>
    <b v="0"/>
    <n v="410"/>
    <b v="1"/>
    <s v="technology/hardware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30"/>
    <x v="5"/>
    <n v="43037"/>
    <x v="0"/>
    <s v="US"/>
    <s v="USD"/>
    <n v="1454277540"/>
    <d v="2016-01-31T21:59:00"/>
    <n v="1450880854"/>
    <d v="2015-12-23T14:27:34"/>
    <x v="11"/>
    <x v="0"/>
    <b v="0"/>
    <n v="375"/>
    <b v="1"/>
    <s v="technology/hardware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25"/>
    <x v="9"/>
    <n v="49100"/>
    <x v="0"/>
    <s v="US"/>
    <s v="USD"/>
    <n v="1406129150"/>
    <d v="2014-07-23T15:25:50"/>
    <n v="1400945150"/>
    <d v="2014-05-24T15:25:50"/>
    <x v="5"/>
    <x v="3"/>
    <b v="0"/>
    <n v="1364"/>
    <b v="1"/>
    <s v="technology/hardware"/>
    <x v="2"/>
  </r>
  <r>
    <n v="2061"/>
    <s v="Bibo Time! Maximize your Cocktail time in seconds!"/>
    <s v="Bibo Barmaid is a smart cocktail self-serve machine that creates expertly crafted mixed drinks at home with the touch of a button."/>
    <x v="10"/>
    <n v="5"/>
    <x v="0"/>
    <n v="5396"/>
    <x v="0"/>
    <s v="US"/>
    <s v="USD"/>
    <n v="1483208454"/>
    <d v="2016-12-31T18:20:54"/>
    <n v="1480616454"/>
    <d v="2016-12-01T18:20:54"/>
    <x v="11"/>
    <x v="2"/>
    <b v="0"/>
    <n v="35"/>
    <b v="1"/>
    <s v="technology/hardware"/>
    <x v="2"/>
  </r>
  <r>
    <n v="2062"/>
    <s v="Rho Board"/>
    <s v="4K HEVC Android TV Media Player with optional DIY electronics, ideal for app development, home control, software developement, learning"/>
    <x v="57"/>
    <n v="100"/>
    <x v="10"/>
    <n v="114977"/>
    <x v="0"/>
    <s v="DK"/>
    <s v="DKK"/>
    <n v="1458807098"/>
    <d v="2016-03-24T08:11:38"/>
    <n v="1456218698"/>
    <d v="2016-02-23T09:11:38"/>
    <x v="2"/>
    <x v="2"/>
    <b v="0"/>
    <n v="203"/>
    <b v="1"/>
    <s v="technology/hardware"/>
    <x v="2"/>
  </r>
  <r>
    <n v="2063"/>
    <s v="Up to 4 axis Beaglebone black based CNC control"/>
    <s v="Build a professional grade Linux CNC control with Beaglebone black and our CNC cape."/>
    <x v="23"/>
    <n v="4"/>
    <x v="4"/>
    <n v="5922"/>
    <x v="0"/>
    <s v="DE"/>
    <s v="EUR"/>
    <n v="1463333701"/>
    <d v="2016-05-15T17:35:01"/>
    <n v="1460482501"/>
    <d v="2016-04-12T17:35:01"/>
    <x v="6"/>
    <x v="2"/>
    <b v="0"/>
    <n v="49"/>
    <b v="1"/>
    <s v="technology/hardware"/>
    <x v="2"/>
  </r>
  <r>
    <n v="2064"/>
    <s v="Lightpack â€” ambient backlight for your displays"/>
    <s v="Open-source content-driven lighting system you can use with TV or PC, Mac, HTPC displays in movies, games and daily work"/>
    <x v="318"/>
    <n v="261.96199999999999"/>
    <x v="10"/>
    <n v="500784.27"/>
    <x v="0"/>
    <s v="US"/>
    <s v="USD"/>
    <n v="1370001600"/>
    <d v="2013-05-31T12:00:00"/>
    <n v="1366879523"/>
    <d v="2013-04-25T08:45:23"/>
    <x v="6"/>
    <x v="4"/>
    <b v="0"/>
    <n v="5812"/>
    <b v="1"/>
    <s v="technology/hardware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40"/>
    <x v="3"/>
    <n v="79686.05"/>
    <x v="0"/>
    <s v="GB"/>
    <s v="GBP"/>
    <n v="1387958429"/>
    <d v="2013-12-25T08:00:29"/>
    <n v="1385366429"/>
    <d v="2013-11-25T08:00:29"/>
    <x v="4"/>
    <x v="4"/>
    <b v="0"/>
    <n v="1556"/>
    <b v="1"/>
    <s v="technology/hardware"/>
    <x v="2"/>
  </r>
  <r>
    <n v="2066"/>
    <s v="Garage Beacon - Turn your phone into a garage door remote"/>
    <s v="Automatically opens your garage door when you come home. Open, close, and monitor your garage door from your phone."/>
    <x v="13"/>
    <n v="2"/>
    <x v="4"/>
    <n v="4372"/>
    <x v="0"/>
    <s v="US"/>
    <s v="USD"/>
    <n v="1408818683"/>
    <d v="2014-08-23T18:31:23"/>
    <n v="1406226683"/>
    <d v="2014-07-24T18:31:23"/>
    <x v="3"/>
    <x v="3"/>
    <b v="0"/>
    <n v="65"/>
    <b v="1"/>
    <s v="technology/hardware"/>
    <x v="2"/>
  </r>
  <r>
    <n v="2067"/>
    <s v="Luminite (LED lighting)"/>
    <s v="The next generation of premium quality LED lighting. Extreme power efficiency in a small package."/>
    <x v="319"/>
    <n v="0.495"/>
    <x v="2"/>
    <n v="628"/>
    <x v="0"/>
    <s v="GB"/>
    <s v="GBP"/>
    <n v="1432499376"/>
    <d v="2015-05-24T20:29:36"/>
    <n v="1429648176"/>
    <d v="2015-04-21T20:29:36"/>
    <x v="6"/>
    <x v="0"/>
    <b v="0"/>
    <n v="10"/>
    <b v="1"/>
    <s v="technology/hardware"/>
    <x v="2"/>
  </r>
  <r>
    <n v="2068"/>
    <s v="Netro - Scientifically Water Your Garden"/>
    <s v="Introducing Sprite, the cloud-based watering controller and Whisperer, the solar-powered plant sensor for effortless home irrigation"/>
    <x v="31"/>
    <n v="25"/>
    <x v="9"/>
    <n v="26305.97"/>
    <x v="0"/>
    <s v="US"/>
    <s v="USD"/>
    <n v="1476994315"/>
    <d v="2016-10-20T20:11:55"/>
    <n v="1474402315"/>
    <d v="2016-09-20T20:11:55"/>
    <x v="8"/>
    <x v="2"/>
    <b v="0"/>
    <n v="76"/>
    <b v="1"/>
    <s v="technology/hardware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50"/>
    <x v="10"/>
    <n v="64203.33"/>
    <x v="0"/>
    <s v="US"/>
    <s v="USD"/>
    <n v="1451776791"/>
    <d v="2016-01-02T23:19:51"/>
    <n v="1449098391"/>
    <d v="2015-12-02T23:19:51"/>
    <x v="11"/>
    <x v="0"/>
    <b v="0"/>
    <n v="263"/>
    <b v="1"/>
    <s v="technology/hardware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125"/>
    <x v="10"/>
    <n v="396659"/>
    <x v="0"/>
    <s v="DE"/>
    <s v="EUR"/>
    <n v="1467128723"/>
    <d v="2016-06-28T15:45:23"/>
    <n v="1464536723"/>
    <d v="2016-05-29T15:45:23"/>
    <x v="5"/>
    <x v="2"/>
    <b v="0"/>
    <n v="1530"/>
    <b v="1"/>
    <s v="technology/hardware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20"/>
    <x v="8"/>
    <n v="56146"/>
    <x v="0"/>
    <s v="US"/>
    <s v="USD"/>
    <n v="1475390484"/>
    <d v="2016-10-02T06:41:24"/>
    <n v="1471502484"/>
    <d v="2016-08-18T06:41:24"/>
    <x v="10"/>
    <x v="2"/>
    <b v="0"/>
    <n v="278"/>
    <b v="1"/>
    <s v="technology/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1.5"/>
    <x v="10"/>
    <n v="79173"/>
    <x v="0"/>
    <s v="US"/>
    <s v="USD"/>
    <n v="1462629432"/>
    <d v="2016-05-07T13:57:12"/>
    <n v="1460037432"/>
    <d v="2016-04-07T13:57:12"/>
    <x v="6"/>
    <x v="2"/>
    <b v="0"/>
    <n v="350"/>
    <b v="1"/>
    <s v="technology/hardware"/>
    <x v="2"/>
  </r>
  <r>
    <n v="2073"/>
    <s v="abode - The Future of Home Security."/>
    <s v="abode is a home security and automation company that offers a self-installed, professional-grade solution with no contracts."/>
    <x v="57"/>
    <n v="100"/>
    <x v="10"/>
    <n v="152604.29999999999"/>
    <x v="0"/>
    <s v="US"/>
    <s v="USD"/>
    <n v="1431100918"/>
    <d v="2015-05-08T16:01:58"/>
    <n v="1427212918"/>
    <d v="2015-03-24T16:01:58"/>
    <x v="7"/>
    <x v="0"/>
    <b v="0"/>
    <n v="470"/>
    <b v="1"/>
    <s v="technology/hardware"/>
    <x v="2"/>
  </r>
  <r>
    <n v="2074"/>
    <s v="Advanced Simulation Products - PC Gaming Controllers"/>
    <s v="Creating PC gaming controllers to bring your gaming experience to a new level."/>
    <x v="20"/>
    <n v="0.6"/>
    <x v="2"/>
    <n v="615"/>
    <x v="0"/>
    <s v="US"/>
    <s v="USD"/>
    <n v="1462564182"/>
    <d v="2016-05-06T19:49:42"/>
    <n v="1459972182"/>
    <d v="2016-04-06T19:49:42"/>
    <x v="6"/>
    <x v="2"/>
    <b v="0"/>
    <n v="3"/>
    <b v="1"/>
    <s v="technology/hardware"/>
    <x v="2"/>
  </r>
  <r>
    <n v="2075"/>
    <s v="The Practical Meter: Know your power!"/>
    <s v="The Practical Meter helps you charge your phone faster by solving a problem millions of people experience."/>
    <x v="204"/>
    <n v="9.9990000000000006"/>
    <x v="0"/>
    <n v="167820.6"/>
    <x v="0"/>
    <s v="US"/>
    <s v="USD"/>
    <n v="1374769288"/>
    <d v="2013-07-25T16:21:28"/>
    <n v="1372177288"/>
    <d v="2013-06-25T16:21:28"/>
    <x v="0"/>
    <x v="4"/>
    <b v="0"/>
    <n v="8200"/>
    <b v="1"/>
    <s v="technology/hardware"/>
    <x v="2"/>
  </r>
  <r>
    <n v="2076"/>
    <s v="Earin - The Worlds Smallest Wireless Earbuds"/>
    <s v="Wireless earbuds filled with sound, yet so small they are almost invisible!"/>
    <x v="321"/>
    <n v="179"/>
    <x v="10"/>
    <n v="972594.99"/>
    <x v="0"/>
    <s v="GB"/>
    <s v="GBP"/>
    <n v="1406149689"/>
    <d v="2014-07-23T21:08:09"/>
    <n v="1402693689"/>
    <d v="2014-06-13T21:08:09"/>
    <x v="0"/>
    <x v="3"/>
    <b v="0"/>
    <n v="8359"/>
    <b v="1"/>
    <s v="technology/hardware"/>
    <x v="2"/>
  </r>
  <r>
    <n v="2077"/>
    <s v="4SeTVâ„¢ - Watch 4 TV Channels on Any Screen At Once"/>
    <s v="A Whole New Way to Get TV: Watch four live TV channels at once on your tablet, smartphone, or big screen TV!"/>
    <x v="63"/>
    <n v="50"/>
    <x v="10"/>
    <n v="57754"/>
    <x v="0"/>
    <s v="US"/>
    <s v="USD"/>
    <n v="1433538000"/>
    <d v="2015-06-05T21:00:00"/>
    <n v="1428541276"/>
    <d v="2015-04-09T01:01:16"/>
    <x v="6"/>
    <x v="0"/>
    <b v="0"/>
    <n v="188"/>
    <b v="1"/>
    <s v="technology/hardware"/>
    <x v="2"/>
  </r>
  <r>
    <n v="2078"/>
    <s v="Hoterway - Hot shower from the first second"/>
    <s v="With hoterway you won't wait anymore for hot water in the beginning of your shower. Save Water, Energy, Time and Money."/>
    <x v="22"/>
    <n v="20"/>
    <x v="8"/>
    <n v="26241"/>
    <x v="0"/>
    <s v="ES"/>
    <s v="EUR"/>
    <n v="1482085857"/>
    <d v="2016-12-18T18:30:57"/>
    <n v="1479493857"/>
    <d v="2016-11-18T18:30:57"/>
    <x v="4"/>
    <x v="2"/>
    <b v="0"/>
    <n v="48"/>
    <b v="1"/>
    <s v="technology/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10"/>
    <x v="1"/>
    <n v="28817"/>
    <x v="0"/>
    <s v="GB"/>
    <s v="GBP"/>
    <n v="1435258800"/>
    <d v="2015-06-25T19:00:00"/>
    <n v="1432659793"/>
    <d v="2015-05-26T17:03:13"/>
    <x v="5"/>
    <x v="0"/>
    <b v="0"/>
    <n v="607"/>
    <b v="1"/>
    <s v="technology/hardware"/>
    <x v="2"/>
  </r>
  <r>
    <n v="2080"/>
    <s v="Tinker Tie Beta - Programmable RGB LED Bow Tie!"/>
    <s v="Tinker Tie is a fully programmable, hackable Arduino-compatible RGB LED bow tie that can last over 20 hours on a single charge!"/>
    <x v="28"/>
    <n v="1"/>
    <x v="4"/>
    <n v="5078"/>
    <x v="0"/>
    <s v="US"/>
    <s v="USD"/>
    <n v="1447286300"/>
    <d v="2015-11-11T23:58:20"/>
    <n v="1444690700"/>
    <d v="2015-10-12T22:58:20"/>
    <x v="9"/>
    <x v="0"/>
    <b v="0"/>
    <n v="50"/>
    <b v="1"/>
    <s v="technology/hardware"/>
    <x v="2"/>
  </r>
  <r>
    <n v="2081"/>
    <s v="Our Vintage Film: Summer Tour Kickstarter"/>
    <s v="Embarking on a Summer Tour to spread their message of cherishing your unforgettable memories through nostalgic rock music."/>
    <x v="8"/>
    <n v="3.5"/>
    <x v="4"/>
    <n v="4010"/>
    <x v="0"/>
    <s v="US"/>
    <s v="USD"/>
    <n v="1337144340"/>
    <d v="2012-05-16T04:59:00"/>
    <n v="1333597555"/>
    <d v="2012-04-05T03:45:55"/>
    <x v="6"/>
    <x v="5"/>
    <b v="0"/>
    <n v="55"/>
    <b v="1"/>
    <s v="music/indie rock"/>
    <x v="4"/>
  </r>
  <r>
    <n v="2082"/>
    <s v="Nights On First's First CD!"/>
    <s v="Local bay area band looking to share our vision with people, looking to create something we are proud of, no more bedroom recordings!"/>
    <x v="15"/>
    <n v="1.5"/>
    <x v="4"/>
    <n v="1661"/>
    <x v="0"/>
    <s v="US"/>
    <s v="USD"/>
    <n v="1322106796"/>
    <d v="2011-11-24T03:53:16"/>
    <n v="1316919196"/>
    <d v="2011-09-25T02:53:16"/>
    <x v="8"/>
    <x v="6"/>
    <b v="0"/>
    <n v="38"/>
    <b v="1"/>
    <s v="music/indie rock"/>
    <x v="4"/>
  </r>
  <r>
    <n v="2083"/>
    <s v="These Old Streets Album"/>
    <s v="Autumn's Song is working on a debut album that brings accustic / singer-songwriter / piano rock to the central Florida music scene."/>
    <x v="47"/>
    <n v="0.75"/>
    <x v="2"/>
    <n v="850"/>
    <x v="0"/>
    <s v="US"/>
    <s v="USD"/>
    <n v="1338830395"/>
    <d v="2012-06-04T17:19:55"/>
    <n v="1336238395"/>
    <d v="2012-05-05T17:19:55"/>
    <x v="5"/>
    <x v="5"/>
    <b v="0"/>
    <n v="25"/>
    <b v="1"/>
    <s v="music/indie rock"/>
    <x v="4"/>
  </r>
  <r>
    <n v="2084"/>
    <s v="Project: Ballerina Black UK Tour"/>
    <s v="Los Angeles based Ballerina Black are on their way to tour the UK in May. Join our club &amp; help make it happen."/>
    <x v="9"/>
    <n v="3"/>
    <x v="4"/>
    <n v="3250"/>
    <x v="0"/>
    <s v="US"/>
    <s v="USD"/>
    <n v="1399186740"/>
    <d v="2014-05-04T06:59:00"/>
    <n v="1396468782"/>
    <d v="2014-04-02T19:59:42"/>
    <x v="6"/>
    <x v="3"/>
    <b v="0"/>
    <n v="46"/>
    <b v="1"/>
    <s v="music/indie rock"/>
    <x v="4"/>
  </r>
  <r>
    <n v="2085"/>
    <s v="Eikon // Dustin Hecocks Records His Debut Album"/>
    <s v="Eikon worship leader Dustin Hecocks records his full length debut album this Summer, comprised of powerful music and worshipful lyrics."/>
    <x v="12"/>
    <n v="6"/>
    <x v="0"/>
    <n v="7412"/>
    <x v="0"/>
    <s v="US"/>
    <s v="USD"/>
    <n v="1342382587"/>
    <d v="2012-07-15T20:03:07"/>
    <n v="1339790587"/>
    <d v="2012-06-15T20:03:07"/>
    <x v="0"/>
    <x v="5"/>
    <b v="0"/>
    <n v="83"/>
    <b v="1"/>
    <s v="music/indie rock"/>
    <x v="4"/>
  </r>
  <r>
    <n v="2086"/>
    <s v="Adam Sullivan - Recording 4 New EPs for 2012!"/>
    <s v="I am in the process of completing 4 new EPs to be released in Winter, Spring, Summer, and Fall of 2012."/>
    <x v="23"/>
    <n v="4"/>
    <x v="4"/>
    <n v="4028"/>
    <x v="0"/>
    <s v="US"/>
    <s v="USD"/>
    <n v="1323838740"/>
    <d v="2011-12-14T04:59:00"/>
    <n v="1321200332"/>
    <d v="2011-11-13T16:05:32"/>
    <x v="4"/>
    <x v="6"/>
    <b v="0"/>
    <n v="35"/>
    <b v="1"/>
    <s v="music/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.5"/>
    <x v="4"/>
    <n v="1553"/>
    <x v="0"/>
    <s v="US"/>
    <s v="USD"/>
    <n v="1315457658"/>
    <d v="2011-09-08T04:54:18"/>
    <n v="1312865658"/>
    <d v="2011-08-09T04:54:18"/>
    <x v="10"/>
    <x v="6"/>
    <b v="0"/>
    <n v="25"/>
    <b v="1"/>
    <s v="music/indie rock"/>
    <x v="4"/>
  </r>
  <r>
    <n v="2088"/>
    <s v="Chris Dorman - Sita worldwide"/>
    <s v="Indie Folk musician, Chris Dorman is releasing his second full length album.  Let's release this record worldwide - grassroots style!"/>
    <x v="9"/>
    <n v="3"/>
    <x v="4"/>
    <n v="3465.32"/>
    <x v="0"/>
    <s v="US"/>
    <s v="USD"/>
    <n v="1284177540"/>
    <d v="2010-09-11T03:59:00"/>
    <n v="1281028152"/>
    <d v="2010-08-05T17:09:12"/>
    <x v="10"/>
    <x v="7"/>
    <b v="0"/>
    <n v="75"/>
    <b v="1"/>
    <s v="music/indie rock"/>
    <x v="4"/>
  </r>
  <r>
    <n v="2089"/>
    <s v="Little Moses EP"/>
    <s v="Little Moses is trying to record their first EP, and we can't do it without your help!"/>
    <x v="30"/>
    <n v="2.5"/>
    <x v="4"/>
    <n v="3010.01"/>
    <x v="0"/>
    <s v="US"/>
    <s v="USD"/>
    <n v="1375408194"/>
    <d v="2013-08-02T01:49:54"/>
    <n v="1372384194"/>
    <d v="2013-06-28T01:49:54"/>
    <x v="0"/>
    <x v="4"/>
    <b v="0"/>
    <n v="62"/>
    <b v="1"/>
    <s v="music/indie rock"/>
    <x v="4"/>
  </r>
  <r>
    <n v="2090"/>
    <s v="Insect Surfers 2013 Release !"/>
    <s v="Insect Surfers, Planet Earth's Longest-Running Modern Surf Band, come twanging back into 2013 with a new surfadelic musical release!"/>
    <x v="6"/>
    <n v="8"/>
    <x v="0"/>
    <n v="9203.23"/>
    <x v="0"/>
    <s v="US"/>
    <s v="USD"/>
    <n v="1361696955"/>
    <d v="2013-02-24T09:09:15"/>
    <n v="1359104955"/>
    <d v="2013-01-25T09:09:15"/>
    <x v="1"/>
    <x v="4"/>
    <b v="0"/>
    <n v="160"/>
    <b v="1"/>
    <s v="music/indie rock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18"/>
    <x v="6"/>
    <n v="21684.2"/>
    <x v="0"/>
    <s v="US"/>
    <s v="USD"/>
    <n v="1299009600"/>
    <d v="2011-03-01T20:00:00"/>
    <n v="1294818278"/>
    <d v="2011-01-12T07:44:38"/>
    <x v="1"/>
    <x v="6"/>
    <b v="0"/>
    <n v="246"/>
    <b v="1"/>
    <s v="music/indie rock"/>
    <x v="4"/>
  </r>
  <r>
    <n v="2092"/>
    <s v="Amy Lingamfelter's making of &quot;Open Safe Love&quot;."/>
    <s v="Amy Lingamfelter is making an album all about love and she's looking for backers. See see how you can share in the journey!"/>
    <x v="12"/>
    <n v="6"/>
    <x v="0"/>
    <n v="6077"/>
    <x v="0"/>
    <s v="US"/>
    <s v="USD"/>
    <n v="1318006732"/>
    <d v="2011-10-07T16:58:52"/>
    <n v="1312822732"/>
    <d v="2011-08-08T16:58:52"/>
    <x v="10"/>
    <x v="6"/>
    <b v="0"/>
    <n v="55"/>
    <b v="1"/>
    <s v="music/indie rock"/>
    <x v="4"/>
  </r>
  <r>
    <n v="2093"/>
    <s v="Lift The Decade Debut Full-Length Record"/>
    <s v="Help Lift The Decade record their debut full length album with with Ace Enders! (The Early November, I Can Make A Mess)"/>
    <x v="15"/>
    <n v="1.5"/>
    <x v="4"/>
    <n v="1537"/>
    <x v="0"/>
    <s v="US"/>
    <s v="USD"/>
    <n v="1356211832"/>
    <d v="2012-12-22T21:30:32"/>
    <n v="1351024232"/>
    <d v="2012-10-23T20:30:32"/>
    <x v="9"/>
    <x v="5"/>
    <b v="0"/>
    <n v="23"/>
    <b v="1"/>
    <s v="music/indie rock"/>
    <x v="4"/>
  </r>
  <r>
    <n v="2094"/>
    <s v="Seashell Radio: Slick Machine album and US tour!"/>
    <s v="We've got a new record, Slick Machine._x000a_We want to release it and tour the US to support it, but we need your help to make it happen."/>
    <x v="8"/>
    <n v="3.5"/>
    <x v="4"/>
    <n v="4219"/>
    <x v="0"/>
    <s v="US"/>
    <s v="USD"/>
    <n v="1330916400"/>
    <d v="2012-03-05T03:00:00"/>
    <n v="1327969730"/>
    <d v="2012-01-31T00:28:50"/>
    <x v="1"/>
    <x v="5"/>
    <b v="0"/>
    <n v="72"/>
    <b v="1"/>
    <s v="music/indie rock"/>
    <x v="4"/>
  </r>
  <r>
    <n v="2095"/>
    <s v="&quot; Prodigal Daughter&quot; Recording Project"/>
    <s v="This CD celebrates a journey beginning with the death of a father and culminating with the joyous victory expressed in music!"/>
    <x v="30"/>
    <n v="2.5"/>
    <x v="4"/>
    <n v="2500"/>
    <x v="0"/>
    <s v="US"/>
    <s v="USD"/>
    <n v="1317576973"/>
    <d v="2011-10-02T17:36:13"/>
    <n v="1312392973"/>
    <d v="2011-08-03T17:36:13"/>
    <x v="10"/>
    <x v="6"/>
    <b v="0"/>
    <n v="22"/>
    <b v="1"/>
    <s v="music/indie rock"/>
    <x v="4"/>
  </r>
  <r>
    <n v="2096"/>
    <s v="GBS Detroit Presents Shone Nuisance"/>
    <s v="Shone Nuisance is heading to GBS Detroit on Friday, October 26th to record and film their GBS Detroit EP and video."/>
    <x v="20"/>
    <n v="0.6"/>
    <x v="2"/>
    <n v="610"/>
    <x v="0"/>
    <s v="US"/>
    <s v="USD"/>
    <n v="1351223940"/>
    <d v="2012-10-26T03:59:00"/>
    <n v="1349892735"/>
    <d v="2012-10-10T18:12:15"/>
    <x v="9"/>
    <x v="5"/>
    <b v="0"/>
    <n v="14"/>
    <b v="1"/>
    <s v="music/indie rock"/>
    <x v="4"/>
  </r>
  <r>
    <n v="2097"/>
    <s v="Caverns of Sonora"/>
    <s v="Engine is ready to record our sophomore release. The songs are written, the musicians are ready. Help us bring this into existence!"/>
    <x v="9"/>
    <n v="3"/>
    <x v="4"/>
    <n v="3000"/>
    <x v="0"/>
    <s v="US"/>
    <s v="USD"/>
    <n v="1322751735"/>
    <d v="2011-12-01T15:02:15"/>
    <n v="1317564135"/>
    <d v="2011-10-02T14:02:15"/>
    <x v="9"/>
    <x v="6"/>
    <b v="0"/>
    <n v="38"/>
    <b v="1"/>
    <s v="music/indie rock"/>
    <x v="4"/>
  </r>
  <r>
    <n v="2098"/>
    <s v="The Christopher Battles EP"/>
    <s v="The Christopher Battles EP Project will fund professional recording, publicity, and release for this original singer-songwriter."/>
    <x v="12"/>
    <n v="6"/>
    <x v="0"/>
    <n v="6020"/>
    <x v="0"/>
    <s v="US"/>
    <s v="USD"/>
    <n v="1331174635"/>
    <d v="2012-03-08T02:43:55"/>
    <n v="1328582635"/>
    <d v="2012-02-07T02:43:55"/>
    <x v="2"/>
    <x v="5"/>
    <b v="0"/>
    <n v="32"/>
    <b v="1"/>
    <s v="music/indie rock"/>
    <x v="4"/>
  </r>
  <r>
    <n v="2099"/>
    <s v="Roosevelt Died."/>
    <s v="Our tour van died, we need help!"/>
    <x v="9"/>
    <n v="3"/>
    <x v="4"/>
    <n v="3971"/>
    <x v="0"/>
    <s v="US"/>
    <s v="USD"/>
    <n v="1435808400"/>
    <d v="2015-07-02T03:40:00"/>
    <n v="1434650084"/>
    <d v="2015-06-18T17:54:44"/>
    <x v="0"/>
    <x v="0"/>
    <b v="0"/>
    <n v="63"/>
    <b v="1"/>
    <s v="music/indie rock"/>
    <x v="4"/>
  </r>
  <r>
    <n v="2100"/>
    <s v="GBS Detroit Presents The Skylit Letter"/>
    <s v="The Skylit Letter is heading to Groovebox Studios in Detroit on Friday, June 29th to record and film a live GBS Detroit video and EP."/>
    <x v="20"/>
    <n v="0.6"/>
    <x v="2"/>
    <n v="820"/>
    <x v="0"/>
    <s v="US"/>
    <s v="USD"/>
    <n v="1341028740"/>
    <d v="2012-06-30T03:59:00"/>
    <n v="1339704141"/>
    <d v="2012-06-14T20:02:21"/>
    <x v="0"/>
    <x v="5"/>
    <b v="0"/>
    <n v="27"/>
    <b v="1"/>
    <s v="music/indie rock"/>
    <x v="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"/>
    <x v="4"/>
    <n v="2265"/>
    <x v="0"/>
    <s v="US"/>
    <s v="USD"/>
    <n v="1329104114"/>
    <d v="2012-02-13T03:35:14"/>
    <n v="1323920114"/>
    <d v="2011-12-15T03:35:14"/>
    <x v="11"/>
    <x v="6"/>
    <b v="0"/>
    <n v="44"/>
    <b v="1"/>
    <s v="music/indie rock"/>
    <x v="4"/>
  </r>
  <r>
    <n v="2102"/>
    <s v="The Guru releases &quot;Native Sun&quot;"/>
    <s v="The Guru is basement parties, lake swimming, a smile shared between reunited friends, and the doe-eyed innocence of youth."/>
    <x v="28"/>
    <n v="1"/>
    <x v="4"/>
    <n v="1360"/>
    <x v="0"/>
    <s v="US"/>
    <s v="USD"/>
    <n v="1304628648"/>
    <d v="2011-05-05T20:50:48"/>
    <n v="1302036648"/>
    <d v="2011-04-05T20:50:48"/>
    <x v="6"/>
    <x v="6"/>
    <b v="0"/>
    <n v="38"/>
    <b v="1"/>
    <s v="music/indie rock"/>
    <x v="4"/>
  </r>
  <r>
    <n v="2103"/>
    <s v="Matthew Moon's New Album"/>
    <s v="Indie rocker, Matthew Moon, has something to share with you..."/>
    <x v="198"/>
    <n v="7.7770000000000001"/>
    <x v="0"/>
    <n v="11364"/>
    <x v="0"/>
    <s v="US"/>
    <s v="USD"/>
    <n v="1352488027"/>
    <d v="2012-11-09T19:07:07"/>
    <n v="1349892427"/>
    <d v="2012-10-10T18:07:07"/>
    <x v="9"/>
    <x v="5"/>
    <b v="0"/>
    <n v="115"/>
    <b v="1"/>
    <s v="music/indie rock"/>
    <x v="4"/>
  </r>
  <r>
    <n v="2104"/>
    <s v="In the Raw: the ink &amp; the Echo's debut album"/>
    <s v="In the Raw is Seattle's the Ink &amp; the Echo's debut album.  It is honest, compelling, and speaks of raw human emotion."/>
    <x v="134"/>
    <n v="0.8"/>
    <x v="2"/>
    <n v="1036"/>
    <x v="0"/>
    <s v="US"/>
    <s v="USD"/>
    <n v="1369958400"/>
    <d v="2013-05-31T00:00:00"/>
    <n v="1367286434"/>
    <d v="2013-04-30T01:47:14"/>
    <x v="6"/>
    <x v="4"/>
    <b v="0"/>
    <n v="37"/>
    <b v="1"/>
    <s v="music/indie rock"/>
    <x v="4"/>
  </r>
  <r>
    <n v="2105"/>
    <s v="Layla The Wolf Debut E.P. &quot;Sugar&quot;"/>
    <s v="Help Layla the Wolf fund the printing and releasing of our first E.P. Release called &quot;Sugar&quot;."/>
    <x v="13"/>
    <n v="2"/>
    <x v="4"/>
    <n v="5080"/>
    <x v="0"/>
    <s v="US"/>
    <s v="USD"/>
    <n v="1416542400"/>
    <d v="2014-11-21T04:00:00"/>
    <n v="1415472953"/>
    <d v="2014-11-08T18:55:53"/>
    <x v="4"/>
    <x v="3"/>
    <b v="0"/>
    <n v="99"/>
    <b v="1"/>
    <s v="music/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.2000000000000002"/>
    <x v="4"/>
    <n v="2355"/>
    <x v="0"/>
    <s v="US"/>
    <s v="USD"/>
    <n v="1359176974"/>
    <d v="2013-01-26T05:09:34"/>
    <n v="1356584974"/>
    <d v="2012-12-27T05:09:34"/>
    <x v="11"/>
    <x v="5"/>
    <b v="0"/>
    <n v="44"/>
    <b v="1"/>
    <s v="music/indie rock"/>
    <x v="4"/>
  </r>
  <r>
    <n v="2107"/>
    <s v="ACKER Studio Album and Vinyl Pressing"/>
    <s v="ACKER, an instrumental noise-rock band from Central Illinois, is raising funds to record a new album and release it on vinyl."/>
    <x v="13"/>
    <n v="2"/>
    <x v="4"/>
    <n v="2154.66"/>
    <x v="0"/>
    <s v="US"/>
    <s v="USD"/>
    <n v="1415815393"/>
    <d v="2014-11-12T18:03:13"/>
    <n v="1413997393"/>
    <d v="2014-10-22T17:03:13"/>
    <x v="9"/>
    <x v="3"/>
    <b v="0"/>
    <n v="58"/>
    <b v="1"/>
    <s v="music/indie rock"/>
    <x v="4"/>
  </r>
  <r>
    <n v="2108"/>
    <s v="THE SADDEST LANDSCAPE: Deluxe Vinyl Reissues"/>
    <s v="A project to raise the funds for our early discography, pressed on vinyl the way we always envisioned it + help w/ future band plans."/>
    <x v="194"/>
    <n v="16"/>
    <x v="6"/>
    <n v="17170"/>
    <x v="0"/>
    <s v="US"/>
    <s v="USD"/>
    <n v="1347249300"/>
    <d v="2012-09-10T03:55:00"/>
    <n v="1344917580"/>
    <d v="2012-08-14T04:13:00"/>
    <x v="10"/>
    <x v="5"/>
    <b v="0"/>
    <n v="191"/>
    <b v="1"/>
    <s v="music/indie rock"/>
    <x v="4"/>
  </r>
  <r>
    <n v="2109"/>
    <s v="Skyline Sounds - First Studio Album (and Merch!)"/>
    <s v="We are ready to make our first full-length album, and with your help, we can make it happen!"/>
    <x v="23"/>
    <n v="4"/>
    <x v="4"/>
    <n v="4261"/>
    <x v="0"/>
    <s v="US"/>
    <s v="USD"/>
    <n v="1436115617"/>
    <d v="2015-07-05T17:00:17"/>
    <n v="1433523617"/>
    <d v="2015-06-05T17:00:17"/>
    <x v="0"/>
    <x v="0"/>
    <b v="0"/>
    <n v="40"/>
    <b v="1"/>
    <s v="music/indie rock"/>
    <x v="4"/>
  </r>
  <r>
    <n v="2110"/>
    <s v="&quot;Vision&quot; - New Album - Brent Brown"/>
    <s v="Brent Brown's breakout new album! Requires help from the record label... You!"/>
    <x v="13"/>
    <n v="2"/>
    <x v="4"/>
    <n v="2007"/>
    <x v="0"/>
    <s v="US"/>
    <s v="USD"/>
    <n v="1401253140"/>
    <d v="2014-05-28T04:59:00"/>
    <n v="1398873969"/>
    <d v="2014-04-30T16:06:09"/>
    <x v="6"/>
    <x v="3"/>
    <b v="0"/>
    <n v="38"/>
    <b v="1"/>
    <s v="music/indie rock"/>
    <x v="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"/>
    <x v="4"/>
    <n v="2130"/>
    <x v="0"/>
    <s v="US"/>
    <s v="USD"/>
    <n v="1313370000"/>
    <d v="2011-08-15T01:00:00"/>
    <n v="1307594625"/>
    <d v="2011-06-09T04:43:45"/>
    <x v="0"/>
    <x v="6"/>
    <b v="0"/>
    <n v="39"/>
    <b v="1"/>
    <s v="music/indie rock"/>
    <x v="4"/>
  </r>
  <r>
    <n v="2112"/>
    <s v="BBB Kickstarter Two"/>
    <s v="BBB is going back into the studio to record and release &quot;Felix From Canada&quot; by popular demand.  We need your help!"/>
    <x v="43"/>
    <n v="0.3"/>
    <x v="2"/>
    <n v="300"/>
    <x v="0"/>
    <s v="US"/>
    <s v="USD"/>
    <n v="1366064193"/>
    <d v="2013-04-15T22:16:33"/>
    <n v="1364854593"/>
    <d v="2013-04-01T22:16:33"/>
    <x v="6"/>
    <x v="4"/>
    <b v="0"/>
    <n v="11"/>
    <b v="1"/>
    <s v="music/indie rock"/>
    <x v="4"/>
  </r>
  <r>
    <n v="2113"/>
    <s v="Summer Underground // Honeycomb LP"/>
    <s v="Help us fund our second full-length album Honeycomb!"/>
    <x v="39"/>
    <n v="7"/>
    <x v="0"/>
    <n v="7340"/>
    <x v="0"/>
    <s v="US"/>
    <s v="USD"/>
    <n v="1411505176"/>
    <d v="2014-09-23T20:46:16"/>
    <n v="1408481176"/>
    <d v="2014-08-19T20:46:16"/>
    <x v="10"/>
    <x v="3"/>
    <b v="0"/>
    <n v="107"/>
    <b v="1"/>
    <s v="music/indie rock"/>
    <x v="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"/>
    <x v="0"/>
    <n v="5235"/>
    <x v="0"/>
    <s v="US"/>
    <s v="USD"/>
    <n v="1291870740"/>
    <d v="2010-12-09T04:59:00"/>
    <n v="1286480070"/>
    <d v="2010-10-07T19:34:30"/>
    <x v="9"/>
    <x v="7"/>
    <b v="0"/>
    <n v="147"/>
    <b v="1"/>
    <s v="music/indie rock"/>
    <x v="4"/>
  </r>
  <r>
    <n v="2115"/>
    <s v="The Violet Tone and the City of Angels!"/>
    <s v="The Violet Tone is heading to California but we need your help!  We've been at this for years and finally have a shot!"/>
    <x v="15"/>
    <n v="1.5"/>
    <x v="4"/>
    <n v="3385"/>
    <x v="0"/>
    <s v="US"/>
    <s v="USD"/>
    <n v="1298167001"/>
    <d v="2011-02-20T01:56:41"/>
    <n v="1295575001"/>
    <d v="2011-01-21T01:56:41"/>
    <x v="1"/>
    <x v="6"/>
    <b v="0"/>
    <n v="36"/>
    <b v="1"/>
    <s v="music/indie rock"/>
    <x v="4"/>
  </r>
  <r>
    <n v="2116"/>
    <s v="Launch Bitch's new project BEACH: violin indie-electro rock"/>
    <s v="Launch Bitch's new project, BEACH.  Get a limited edition cassette EP, be on a song, or drive away in Bitch's tour bus/RV."/>
    <x v="240"/>
    <n v="48"/>
    <x v="11"/>
    <n v="48434"/>
    <x v="0"/>
    <s v="US"/>
    <s v="USD"/>
    <n v="1349203203"/>
    <d v="2012-10-02T18:40:03"/>
    <n v="1345056003"/>
    <d v="2012-08-15T18:40:03"/>
    <x v="10"/>
    <x v="5"/>
    <b v="0"/>
    <n v="92"/>
    <b v="1"/>
    <s v="music/indie rock"/>
    <x v="4"/>
  </r>
  <r>
    <n v="2117"/>
    <s v="You Said It Would Go Down Like This"/>
    <s v="Our next album is being mastered and we want your help to release it by putting your name down for a pre-sale copy and awesome merch!"/>
    <x v="38"/>
    <n v="1.2"/>
    <x v="4"/>
    <n v="1773"/>
    <x v="0"/>
    <s v="US"/>
    <s v="USD"/>
    <n v="1445921940"/>
    <d v="2015-10-27T04:59:00"/>
    <n v="1444699549"/>
    <d v="2015-10-13T01:25:49"/>
    <x v="9"/>
    <x v="0"/>
    <b v="0"/>
    <n v="35"/>
    <b v="1"/>
    <s v="music/indie rock"/>
    <x v="4"/>
  </r>
  <r>
    <n v="2118"/>
    <s v="PORCHES. vs. THE U.S.A."/>
    <s v="PORCHES.  and Documentarians tour from New York to San Francisco and back."/>
    <x v="28"/>
    <n v="1"/>
    <x v="4"/>
    <n v="1346.11"/>
    <x v="0"/>
    <s v="US"/>
    <s v="USD"/>
    <n v="1311538136"/>
    <d v="2011-07-24T20:08:56"/>
    <n v="1308946136"/>
    <d v="2011-06-24T20:08:56"/>
    <x v="0"/>
    <x v="6"/>
    <b v="0"/>
    <n v="17"/>
    <b v="1"/>
    <s v="music/indie rock"/>
    <x v="4"/>
  </r>
  <r>
    <n v="2119"/>
    <s v="Big Long Now's Debut Album"/>
    <s v="big long now is recording our debut album and we are looking for help mastering and pressing it to vinyl"/>
    <x v="13"/>
    <n v="2"/>
    <x v="4"/>
    <n v="2015"/>
    <x v="0"/>
    <s v="US"/>
    <s v="USD"/>
    <n v="1345086445"/>
    <d v="2012-08-16T03:07:25"/>
    <n v="1342494445"/>
    <d v="2012-07-17T03:07:25"/>
    <x v="3"/>
    <x v="5"/>
    <b v="0"/>
    <n v="22"/>
    <b v="1"/>
    <s v="music/indie rock"/>
    <x v="4"/>
  </r>
  <r>
    <n v="2120"/>
    <s v="Hearty Har Full Length Album"/>
    <s v="&lt;3_x000a_Coming in from outer space. Help Hearty Har record their 1st album!!"/>
    <x v="6"/>
    <n v="8"/>
    <x v="0"/>
    <n v="8070.43"/>
    <x v="0"/>
    <s v="US"/>
    <s v="USD"/>
    <n v="1388617736"/>
    <d v="2014-01-01T23:08:56"/>
    <n v="1384384136"/>
    <d v="2013-11-13T23:08:56"/>
    <x v="4"/>
    <x v="4"/>
    <b v="0"/>
    <n v="69"/>
    <b v="1"/>
    <s v="music/indie rock"/>
    <x v="4"/>
  </r>
  <r>
    <n v="2121"/>
    <s v="Legend of Decay"/>
    <s v="Join us on an epic journey to discover a millennia old secret which will change the world forever."/>
    <x v="63"/>
    <n v="50"/>
    <x v="10"/>
    <n v="284"/>
    <x v="2"/>
    <s v="CH"/>
    <s v="CHF"/>
    <n v="1484156948"/>
    <d v="2017-01-11T17:49:08"/>
    <n v="1481564948"/>
    <d v="2016-12-12T17:49:08"/>
    <x v="11"/>
    <x v="2"/>
    <b v="0"/>
    <n v="10"/>
    <b v="0"/>
    <s v="games/video games"/>
    <x v="6"/>
  </r>
  <r>
    <n v="2122"/>
    <s v="CapitÃ¡n Kalani y el sindicato robÃ³tico"/>
    <s v="Captain Kalani it's a retro game full of nostalgia for the old gamers but interesting for the new ones"/>
    <x v="58"/>
    <n v="80"/>
    <x v="10"/>
    <n v="310"/>
    <x v="2"/>
    <s v="MX"/>
    <s v="MXN"/>
    <n v="1483773169"/>
    <d v="2017-01-07T07:12:49"/>
    <n v="1481181169"/>
    <d v="2016-12-08T07:12:49"/>
    <x v="11"/>
    <x v="2"/>
    <b v="0"/>
    <n v="3"/>
    <b v="0"/>
    <s v="games/video games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0.5"/>
    <x v="2"/>
    <n v="50"/>
    <x v="2"/>
    <s v="US"/>
    <s v="USD"/>
    <n v="1268636340"/>
    <d v="2010-03-15T06:59:00"/>
    <n v="1263982307"/>
    <d v="2010-01-20T10:11:47"/>
    <x v="1"/>
    <x v="7"/>
    <b v="0"/>
    <n v="5"/>
    <b v="0"/>
    <s v="games/video games"/>
    <x v="6"/>
  </r>
  <r>
    <n v="2124"/>
    <s v="AZAMAR"/>
    <s v="AZAMAR is a Role Playing Game world involving fantasy and high magic, based on the popular OpenD6 OGL using the Cinema6 RPG Framework."/>
    <x v="184"/>
    <n v="1.1000000000000001"/>
    <x v="4"/>
    <n v="115"/>
    <x v="2"/>
    <s v="US"/>
    <s v="USD"/>
    <n v="1291093200"/>
    <d v="2010-11-30T05:00:00"/>
    <n v="1286930435"/>
    <d v="2010-10-13T00:40:35"/>
    <x v="9"/>
    <x v="7"/>
    <b v="0"/>
    <n v="5"/>
    <b v="0"/>
    <s v="games/video games"/>
    <x v="6"/>
  </r>
  <r>
    <n v="2125"/>
    <s v="Becoming - A Metaphysical Game About Mental Illness"/>
    <s v="Becoming is a video game that aims to portray mental illness through a metaphysical and emotional story."/>
    <x v="127"/>
    <n v="60"/>
    <x v="10"/>
    <n v="852"/>
    <x v="2"/>
    <s v="US"/>
    <s v="USD"/>
    <n v="1438734833"/>
    <d v="2015-08-05T00:33:53"/>
    <n v="1436142833"/>
    <d v="2015-07-06T00:33:53"/>
    <x v="3"/>
    <x v="0"/>
    <b v="0"/>
    <n v="27"/>
    <b v="0"/>
    <s v="games/video games"/>
    <x v="6"/>
  </r>
  <r>
    <n v="2126"/>
    <s v="DodgeBall Blitz"/>
    <s v="Lead your team to victory in this fast-paced, action, sports game! Use Power-ups and avoid attacks as you fight for victory!"/>
    <x v="22"/>
    <n v="20"/>
    <x v="8"/>
    <n v="10"/>
    <x v="2"/>
    <s v="US"/>
    <s v="USD"/>
    <n v="1418080887"/>
    <d v="2014-12-08T23:21:27"/>
    <n v="1415488887"/>
    <d v="2014-11-08T23:21:27"/>
    <x v="4"/>
    <x v="3"/>
    <b v="0"/>
    <n v="2"/>
    <b v="0"/>
    <s v="games/video games"/>
    <x v="6"/>
  </r>
  <r>
    <n v="2127"/>
    <s v="Three Monkeys - Part 1: Into the Abyss"/>
    <s v="Three Monkeys is an audio adventure game for PC."/>
    <x v="89"/>
    <n v="28"/>
    <x v="9"/>
    <n v="8076"/>
    <x v="2"/>
    <s v="GB"/>
    <s v="GBP"/>
    <n v="1426158463"/>
    <d v="2015-03-12T11:07:43"/>
    <n v="1423570063"/>
    <d v="2015-02-10T12:07:43"/>
    <x v="2"/>
    <x v="0"/>
    <b v="0"/>
    <n v="236"/>
    <b v="0"/>
    <s v="games/video games"/>
    <x v="6"/>
  </r>
  <r>
    <n v="2128"/>
    <s v="Makayla's Quest"/>
    <s v="The Royal Snail has misdelivered all the invitations to the Royal Ball.  It's up to Makayla to set things right in the Fairy Forest"/>
    <x v="36"/>
    <n v="15"/>
    <x v="6"/>
    <n v="25"/>
    <x v="2"/>
    <s v="CA"/>
    <s v="CAD"/>
    <n v="1411324369"/>
    <d v="2014-09-21T18:32:49"/>
    <n v="1406140369"/>
    <d v="2014-07-23T18:32:49"/>
    <x v="3"/>
    <x v="3"/>
    <b v="0"/>
    <n v="1"/>
    <b v="0"/>
    <s v="games/video games"/>
    <x v="6"/>
  </r>
  <r>
    <n v="2129"/>
    <s v="Pretty Kitty Fuzzy"/>
    <s v="PKF is a Cat-Tastic 2D side-scrolling shooter! Stand up to all the big meanies with the power of positivity and save the universe!"/>
    <x v="13"/>
    <n v="2"/>
    <x v="4"/>
    <n v="236"/>
    <x v="2"/>
    <s v="US"/>
    <s v="USD"/>
    <n v="1457570100"/>
    <d v="2016-03-10T00:35:00"/>
    <n v="1454978100"/>
    <d v="2016-02-09T00:35:00"/>
    <x v="2"/>
    <x v="2"/>
    <b v="0"/>
    <n v="12"/>
    <b v="0"/>
    <s v="games/video games"/>
    <x v="6"/>
  </r>
  <r>
    <n v="2130"/>
    <s v="Wondrous Adventures: A Kid's Game"/>
    <s v="You are the hero tasked to save your home from the villainous Sanword."/>
    <x v="247"/>
    <n v="42"/>
    <x v="3"/>
    <n v="85"/>
    <x v="2"/>
    <s v="US"/>
    <s v="USD"/>
    <n v="1408154663"/>
    <d v="2014-08-16T02:04:23"/>
    <n v="1405130663"/>
    <d v="2014-07-12T02:04:23"/>
    <x v="3"/>
    <x v="3"/>
    <b v="0"/>
    <n v="4"/>
    <b v="0"/>
    <s v="games/video games"/>
    <x v="6"/>
  </r>
  <r>
    <n v="2131"/>
    <s v="Scout's Honor"/>
    <s v="From frightened girl to empowered woman, Scout's Honor is a tale about facing your fears and overcoming odds."/>
    <x v="2"/>
    <n v="0.5"/>
    <x v="2"/>
    <n v="25"/>
    <x v="2"/>
    <s v="US"/>
    <s v="USD"/>
    <n v="1436677091"/>
    <d v="2015-07-12T04:58:11"/>
    <n v="1434085091"/>
    <d v="2015-06-12T04:58:11"/>
    <x v="0"/>
    <x v="0"/>
    <b v="0"/>
    <n v="3"/>
    <b v="0"/>
    <s v="games/video games"/>
    <x v="6"/>
  </r>
  <r>
    <n v="2132"/>
    <s v="Universe Rush"/>
    <s v="Fight your way to dominate the universe. Be the first to try our engaging cross-platform mmo-strategy and bring it closer to reality."/>
    <x v="57"/>
    <n v="100"/>
    <x v="10"/>
    <n v="2112.9899999999998"/>
    <x v="2"/>
    <s v="US"/>
    <s v="USD"/>
    <n v="1391427692"/>
    <d v="2014-02-03T11:41:32"/>
    <n v="1388835692"/>
    <d v="2014-01-04T11:41:32"/>
    <x v="1"/>
    <x v="3"/>
    <b v="0"/>
    <n v="99"/>
    <b v="0"/>
    <s v="games/video games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"/>
    <x v="4"/>
    <n v="16"/>
    <x v="2"/>
    <s v="US"/>
    <s v="USD"/>
    <n v="1303628340"/>
    <d v="2011-04-24T06:59:00"/>
    <n v="1300328399"/>
    <d v="2011-03-17T02:19:59"/>
    <x v="7"/>
    <x v="6"/>
    <b v="0"/>
    <n v="3"/>
    <b v="0"/>
    <s v="games/video games"/>
    <x v="6"/>
  </r>
  <r>
    <n v="2134"/>
    <s v="Prehistoric Landing"/>
    <s v="1st person Action Survivalist Rpg game. You get sent to a deadly Island to die not knowing that your not alone on the island."/>
    <x v="12"/>
    <n v="6"/>
    <x v="0"/>
    <n v="104"/>
    <x v="2"/>
    <s v="US"/>
    <s v="USD"/>
    <n v="1367097391"/>
    <d v="2013-04-27T21:16:31"/>
    <n v="1364505391"/>
    <d v="2013-03-28T21:16:31"/>
    <x v="7"/>
    <x v="4"/>
    <b v="0"/>
    <n v="3"/>
    <b v="0"/>
    <s v="games/video games"/>
    <x v="6"/>
  </r>
  <r>
    <n v="2135"/>
    <s v="Tesla's Electric Mist"/>
    <s v="Point-and-click adventure: The mysterious Nikola Tesla, a time traveling device, and an experiment gone wrong in Colorado Springs"/>
    <x v="10"/>
    <n v="5"/>
    <x v="0"/>
    <n v="478"/>
    <x v="2"/>
    <s v="US"/>
    <s v="USD"/>
    <n v="1349392033"/>
    <d v="2012-10-04T23:07:13"/>
    <n v="1346800033"/>
    <d v="2012-09-04T23:07:13"/>
    <x v="8"/>
    <x v="5"/>
    <b v="0"/>
    <n v="22"/>
    <b v="0"/>
    <s v="games/video games"/>
    <x v="6"/>
  </r>
  <r>
    <n v="2136"/>
    <s v="Dark Paradise"/>
    <s v="A dark and twisted game with physiological madness and corruption as a man becomes the ultimate bio weapon."/>
    <x v="58"/>
    <n v="80"/>
    <x v="10"/>
    <n v="47.69"/>
    <x v="2"/>
    <s v="US"/>
    <s v="USD"/>
    <n v="1382184786"/>
    <d v="2013-10-19T12:13:06"/>
    <n v="1379592786"/>
    <d v="2013-09-19T12:13:06"/>
    <x v="8"/>
    <x v="4"/>
    <b v="0"/>
    <n v="4"/>
    <b v="0"/>
    <s v="games/video games"/>
    <x v="6"/>
  </r>
  <r>
    <n v="2137"/>
    <s v="Late To The Party : A Cold War Espionage RPG in the Baltics"/>
    <s v="Arrest, interrogate, and uncover the truth as a local woman recruited by the KGB. For Windows, Mac &amp; Linux."/>
    <x v="63"/>
    <n v="50"/>
    <x v="10"/>
    <n v="14203"/>
    <x v="2"/>
    <s v="CA"/>
    <s v="CAD"/>
    <n v="1417804229"/>
    <d v="2014-12-05T18:30:29"/>
    <n v="1415212229"/>
    <d v="2014-11-05T18:30:29"/>
    <x v="4"/>
    <x v="3"/>
    <b v="0"/>
    <n v="534"/>
    <b v="0"/>
    <s v="games/video games"/>
    <x v="6"/>
  </r>
  <r>
    <n v="2138"/>
    <s v="Tales Of Tameria - Dawning Light"/>
    <s v="A game with a mixture of a few genres from RPG, Simulation and to adventure elements."/>
    <x v="28"/>
    <n v="1"/>
    <x v="4"/>
    <n v="128"/>
    <x v="2"/>
    <s v="GB"/>
    <s v="GBP"/>
    <n v="1383959939"/>
    <d v="2013-11-09T01:18:59"/>
    <n v="1381364339"/>
    <d v="2013-10-10T00:18:59"/>
    <x v="9"/>
    <x v="4"/>
    <b v="0"/>
    <n v="12"/>
    <b v="0"/>
    <s v="games/video games"/>
    <x v="6"/>
  </r>
  <r>
    <n v="2139"/>
    <s v="Manorkept"/>
    <s v="An adventuring RPG with ghosts, mysteries, and flexible gameplay paths, Manorkept is a game that promises an unforgettable experience."/>
    <x v="11"/>
    <n v="30"/>
    <x v="5"/>
    <n v="1626"/>
    <x v="2"/>
    <s v="US"/>
    <s v="USD"/>
    <n v="1478196008"/>
    <d v="2016-11-03T18:00:08"/>
    <n v="1475604008"/>
    <d v="2016-10-04T18:00:08"/>
    <x v="9"/>
    <x v="2"/>
    <b v="0"/>
    <n v="56"/>
    <b v="0"/>
    <s v="games/video games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00"/>
    <x v="10"/>
    <n v="560"/>
    <x v="2"/>
    <s v="US"/>
    <s v="USD"/>
    <n v="1357934424"/>
    <d v="2013-01-11T20:00:24"/>
    <n v="1355342424"/>
    <d v="2012-12-12T20:00:24"/>
    <x v="11"/>
    <x v="5"/>
    <b v="0"/>
    <n v="11"/>
    <b v="0"/>
    <s v="games/video games"/>
    <x v="6"/>
  </r>
  <r>
    <n v="2141"/>
    <s v="King of Consoles"/>
    <s v="A place where people can test out the latest video games, for an hourly fee. It's cheaper than wasting money on a $60 game that sucked"/>
    <x v="36"/>
    <n v="15"/>
    <x v="6"/>
    <n v="0"/>
    <x v="2"/>
    <s v="US"/>
    <s v="USD"/>
    <n v="1415947159"/>
    <d v="2014-11-14T06:39:19"/>
    <n v="1413351559"/>
    <d v="2014-10-15T05:39:19"/>
    <x v="9"/>
    <x v="3"/>
    <b v="0"/>
    <n v="0"/>
    <b v="0"/>
    <s v="games/video games"/>
    <x v="6"/>
  </r>
  <r>
    <n v="2142"/>
    <s v="MEDiAN - The Colony (sci-fi exploration adventure game)"/>
    <s v="a third-person exploration adventure game developed by yetanotherIndie will be released on August 2016 for PC, Linux and XBox one."/>
    <x v="124"/>
    <n v="10.5"/>
    <x v="1"/>
    <n v="601"/>
    <x v="2"/>
    <s v="DE"/>
    <s v="EUR"/>
    <n v="1451494210"/>
    <d v="2015-12-30T16:50:10"/>
    <n v="1449075010"/>
    <d v="2015-12-02T16:50:10"/>
    <x v="11"/>
    <x v="0"/>
    <b v="0"/>
    <n v="12"/>
    <b v="0"/>
    <s v="games/video games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"/>
    <x v="4"/>
    <n v="225"/>
    <x v="2"/>
    <s v="US"/>
    <s v="USD"/>
    <n v="1279738800"/>
    <d v="2010-07-21T19:00:00"/>
    <n v="1275599812"/>
    <d v="2010-06-03T21:16:52"/>
    <x v="0"/>
    <x v="7"/>
    <b v="0"/>
    <n v="5"/>
    <b v="0"/>
    <s v="games/video games"/>
    <x v="6"/>
  </r>
  <r>
    <n v="2144"/>
    <s v="Project Starborn"/>
    <s v="A thousand community-built sandbox games (and more!) with a fully-customizable game engine."/>
    <x v="322"/>
    <n v="35.5"/>
    <x v="7"/>
    <n v="607"/>
    <x v="2"/>
    <s v="US"/>
    <s v="USD"/>
    <n v="1379164040"/>
    <d v="2013-09-14T13:07:20"/>
    <n v="1376399240"/>
    <d v="2013-08-13T13:07:20"/>
    <x v="10"/>
    <x v="4"/>
    <b v="0"/>
    <n v="24"/>
    <b v="0"/>
    <s v="games/video games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15"/>
    <x v="6"/>
    <n v="4565"/>
    <x v="2"/>
    <s v="US"/>
    <s v="USD"/>
    <n v="1385534514"/>
    <d v="2013-11-27T06:41:54"/>
    <n v="1382938914"/>
    <d v="2013-10-28T05:41:54"/>
    <x v="9"/>
    <x v="4"/>
    <b v="0"/>
    <n v="89"/>
    <b v="0"/>
    <s v="games/video games"/>
    <x v="6"/>
  </r>
  <r>
    <n v="2146"/>
    <s v="Nanaue eSports"/>
    <s v="New professional gaming organization with a tournament winning Dota 2 team, &amp; divisions in all eSports games looking to re brand/expand"/>
    <x v="10"/>
    <n v="5"/>
    <x v="0"/>
    <n v="1"/>
    <x v="2"/>
    <s v="US"/>
    <s v="USD"/>
    <n v="1455207510"/>
    <d v="2016-02-11T16:18:30"/>
    <n v="1453997910"/>
    <d v="2016-01-28T16:18:30"/>
    <x v="1"/>
    <x v="2"/>
    <b v="0"/>
    <n v="1"/>
    <b v="0"/>
    <s v="games/video games"/>
    <x v="6"/>
  </r>
  <r>
    <n v="2147"/>
    <s v="Johnny Rocketfingers 3"/>
    <s v="A Point and Click Adventure on Steroids."/>
    <x v="303"/>
    <n v="390"/>
    <x v="10"/>
    <n v="2716"/>
    <x v="2"/>
    <s v="US"/>
    <s v="USD"/>
    <n v="1416125148"/>
    <d v="2014-11-16T08:05:48"/>
    <n v="1413356748"/>
    <d v="2014-10-15T07:05:48"/>
    <x v="9"/>
    <x v="3"/>
    <b v="0"/>
    <n v="55"/>
    <b v="0"/>
    <s v="games/video games"/>
    <x v="6"/>
  </r>
  <r>
    <n v="2148"/>
    <s v="ZomBlock's"/>
    <s v="zomblock's is a online zombie survival game where you can craft new weapons,find food and water to keep yourself alive."/>
    <x v="213"/>
    <n v="0.1"/>
    <x v="2"/>
    <n v="2"/>
    <x v="2"/>
    <s v="GB"/>
    <s v="GBP"/>
    <n v="1427992582"/>
    <d v="2015-04-02T16:36:22"/>
    <n v="1425404182"/>
    <d v="2015-03-03T17:36:22"/>
    <x v="7"/>
    <x v="0"/>
    <b v="0"/>
    <n v="2"/>
    <b v="0"/>
    <s v="games/video games"/>
    <x v="6"/>
  </r>
  <r>
    <n v="2149"/>
    <s v="Project Gert on Xbox Live "/>
    <s v="Project Gert is a sequel to the Android game Project Gert, for Xbox Live.  One character embodying two personality's, and sets of abilities.  "/>
    <x v="13"/>
    <n v="2"/>
    <x v="4"/>
    <n v="0"/>
    <x v="2"/>
    <s v="US"/>
    <s v="USD"/>
    <n v="1280534400"/>
    <d v="2010-07-31T00:00:00"/>
    <n v="1277512556"/>
    <d v="2010-06-26T00:35:56"/>
    <x v="0"/>
    <x v="7"/>
    <b v="0"/>
    <n v="0"/>
    <b v="0"/>
    <s v="games/video games"/>
    <x v="6"/>
  </r>
  <r>
    <n v="2150"/>
    <s v="The Unknown Door"/>
    <s v="A pixel styled open world detective game."/>
    <x v="63"/>
    <n v="50"/>
    <x v="10"/>
    <n v="405"/>
    <x v="2"/>
    <s v="NO"/>
    <s v="NOK"/>
    <n v="1468392599"/>
    <d v="2016-07-13T06:49:59"/>
    <n v="1465800599"/>
    <d v="2016-06-13T06:49:59"/>
    <x v="0"/>
    <x v="2"/>
    <b v="0"/>
    <n v="4"/>
    <b v="0"/>
    <s v="games/video games"/>
    <x v="6"/>
  </r>
  <r>
    <n v="2151"/>
    <s v="Handee Job for PS4 Gets on Shark Tank"/>
    <s v="Crazy Artist makes gaming more comfortable and fun for Playstation 4 users. I really want to give you a Handee Job!"/>
    <x v="101"/>
    <n v="45"/>
    <x v="11"/>
    <n v="118"/>
    <x v="2"/>
    <s v="US"/>
    <s v="USD"/>
    <n v="1467231614"/>
    <d v="2016-06-29T20:20:14"/>
    <n v="1464639614"/>
    <d v="2016-05-30T20:20:14"/>
    <x v="5"/>
    <x v="2"/>
    <b v="0"/>
    <n v="6"/>
    <b v="0"/>
    <s v="games/video games"/>
    <x v="6"/>
  </r>
  <r>
    <n v="2152"/>
    <s v="Space Shooter RPG+"/>
    <s v="Our game is going to be a space shooter that has RPG elements with New Game+! It will be unlike any space shooter ever played."/>
    <x v="11"/>
    <n v="30"/>
    <x v="5"/>
    <n v="50"/>
    <x v="2"/>
    <s v="US"/>
    <s v="USD"/>
    <n v="1394909909"/>
    <d v="2014-03-15T18:58:29"/>
    <n v="1392321509"/>
    <d v="2014-02-13T19:58:29"/>
    <x v="2"/>
    <x v="3"/>
    <b v="0"/>
    <n v="4"/>
    <b v="0"/>
    <s v="games/video games"/>
    <x v="6"/>
  </r>
  <r>
    <n v="2153"/>
    <s v="It's The GOD Complex"/>
    <s v="Crowdfunding the Gamers Way. An online game with real world consequences.Do you dare to play? Can you turn the world around?"/>
    <x v="323"/>
    <n v="372.625"/>
    <x v="10"/>
    <n v="34"/>
    <x v="2"/>
    <s v="US"/>
    <s v="USD"/>
    <n v="1420876740"/>
    <d v="2015-01-10T07:59:00"/>
    <n v="1417470718"/>
    <d v="2014-12-01T21:51:58"/>
    <x v="11"/>
    <x v="3"/>
    <b v="0"/>
    <n v="4"/>
    <b v="0"/>
    <s v="games/video games"/>
    <x v="6"/>
  </r>
  <r>
    <n v="2154"/>
    <s v="Demigods - Rise of the Children - Part 1 (Design)"/>
    <s v="A Real Time Strategy game based on Greek mythology in a fictional world."/>
    <x v="49"/>
    <n v="0.25"/>
    <x v="2"/>
    <n v="2"/>
    <x v="2"/>
    <s v="US"/>
    <s v="USD"/>
    <n v="1390921827"/>
    <d v="2014-01-28T15:10:27"/>
    <n v="1389193827"/>
    <d v="2014-01-08T15:10:27"/>
    <x v="1"/>
    <x v="3"/>
    <b v="0"/>
    <n v="2"/>
    <b v="0"/>
    <s v="games/video games"/>
    <x v="6"/>
  </r>
  <r>
    <n v="2155"/>
    <s v="VoxelMaze"/>
    <s v="A Level Editor, Turned up to eleven. Infinite creativity in one package, solo or with up to 16 of your friends."/>
    <x v="10"/>
    <n v="5"/>
    <x v="0"/>
    <n v="115"/>
    <x v="2"/>
    <s v="GB"/>
    <s v="GBP"/>
    <n v="1459443385"/>
    <d v="2016-03-31T16:56:25"/>
    <n v="1456854985"/>
    <d v="2016-03-01T17:56:25"/>
    <x v="7"/>
    <x v="2"/>
    <b v="0"/>
    <n v="5"/>
    <b v="0"/>
    <s v="games/video games"/>
    <x v="6"/>
  </r>
  <r>
    <n v="2156"/>
    <s v="Beyond Black Space"/>
    <s v="Captain and manage your ship along with your crew in this deep space adventure! (PC/Linux/Mac)"/>
    <x v="324"/>
    <n v="56"/>
    <x v="10"/>
    <n v="1493"/>
    <x v="2"/>
    <s v="US"/>
    <s v="USD"/>
    <n v="1379363406"/>
    <d v="2013-09-16T20:30:06"/>
    <n v="1375475406"/>
    <d v="2013-08-02T20:30:06"/>
    <x v="10"/>
    <x v="4"/>
    <b v="0"/>
    <n v="83"/>
    <b v="0"/>
    <s v="games/video games"/>
    <x v="6"/>
  </r>
  <r>
    <n v="2157"/>
    <s v="Nin"/>
    <s v="Gamers and 90's fans unite in this small tale of epic proportions!"/>
    <x v="96"/>
    <n v="75"/>
    <x v="10"/>
    <n v="21144"/>
    <x v="2"/>
    <s v="US"/>
    <s v="USD"/>
    <n v="1482479940"/>
    <d v="2016-12-23T07:59:00"/>
    <n v="1479684783"/>
    <d v="2016-11-20T23:33:03"/>
    <x v="4"/>
    <x v="2"/>
    <b v="0"/>
    <n v="57"/>
    <b v="0"/>
    <s v="games/video games"/>
    <x v="6"/>
  </r>
  <r>
    <n v="2158"/>
    <s v="PerfectGolf"/>
    <s v="A next generation golf game with a course designer and a massively multiplayer online tour. Join the fun and help us create it"/>
    <x v="82"/>
    <n v="300"/>
    <x v="10"/>
    <n v="19770.11"/>
    <x v="2"/>
    <s v="US"/>
    <s v="USD"/>
    <n v="1360009774"/>
    <d v="2013-02-04T20:29:34"/>
    <n v="1356121774"/>
    <d v="2012-12-21T20:29:34"/>
    <x v="11"/>
    <x v="5"/>
    <b v="0"/>
    <n v="311"/>
    <b v="0"/>
    <s v="games/video games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3.6"/>
    <x v="4"/>
    <n v="26"/>
    <x v="2"/>
    <s v="US"/>
    <s v="USD"/>
    <n v="1310837574"/>
    <d v="2011-07-16T17:32:54"/>
    <n v="1308245574"/>
    <d v="2011-06-16T17:32:54"/>
    <x v="0"/>
    <x v="6"/>
    <b v="0"/>
    <n v="2"/>
    <b v="0"/>
    <s v="games/video games"/>
    <x v="6"/>
  </r>
  <r>
    <n v="2160"/>
    <s v="Army vs Aliens - Currently in Alpha"/>
    <s v="An awesome side-scroller tower defense game.  Think &quot;Plants vs Zombies&quot; but from a side-on perspective."/>
    <x v="3"/>
    <n v="10"/>
    <x v="1"/>
    <n v="85"/>
    <x v="2"/>
    <s v="US"/>
    <s v="USD"/>
    <n v="1337447105"/>
    <d v="2012-05-19T17:05:05"/>
    <n v="1334855105"/>
    <d v="2012-04-19T17:05:05"/>
    <x v="6"/>
    <x v="5"/>
    <b v="0"/>
    <n v="16"/>
    <b v="0"/>
    <s v="games/video games"/>
    <x v="6"/>
  </r>
  <r>
    <n v="2161"/>
    <s v="CallMeGhost DEBUT ALBUM preorder!"/>
    <s v="We're trying to fund hard copies of our debut album!"/>
    <x v="44"/>
    <n v="0.4"/>
    <x v="2"/>
    <n v="463"/>
    <x v="0"/>
    <s v="US"/>
    <s v="USD"/>
    <n v="1443040059"/>
    <d v="2015-09-23T20:27:39"/>
    <n v="1440448059"/>
    <d v="2015-08-24T20:27:39"/>
    <x v="10"/>
    <x v="0"/>
    <b v="0"/>
    <n v="13"/>
    <b v="1"/>
    <s v="music/rock"/>
    <x v="4"/>
  </r>
  <r>
    <n v="2162"/>
    <s v="&quot;Then &amp; Now&quot;"/>
    <s v="Then &amp; Now is the 1st Solo album from me Ian Stewart. To learn more about me, my music, and my life visit www.ianstewartlive.com"/>
    <x v="37"/>
    <n v="4.5"/>
    <x v="4"/>
    <n v="5052"/>
    <x v="0"/>
    <s v="US"/>
    <s v="USD"/>
    <n v="1406226191"/>
    <d v="2014-07-24T18:23:11"/>
    <n v="1403547791"/>
    <d v="2014-06-23T18:23:11"/>
    <x v="0"/>
    <x v="3"/>
    <b v="0"/>
    <n v="58"/>
    <b v="1"/>
    <s v="music/rock"/>
    <x v="4"/>
  </r>
  <r>
    <n v="2163"/>
    <s v="Help MONGREL record our new cd !"/>
    <s v="Mongrel is looking to hit the studio once again in June so we can bring you a new cd later this year and we need your help!"/>
    <x v="30"/>
    <n v="2.5"/>
    <x v="4"/>
    <n v="3305"/>
    <x v="0"/>
    <s v="US"/>
    <s v="USD"/>
    <n v="1433735400"/>
    <d v="2015-06-08T03:50:00"/>
    <n v="1429306520"/>
    <d v="2015-04-17T21:35:20"/>
    <x v="6"/>
    <x v="0"/>
    <b v="0"/>
    <n v="44"/>
    <b v="1"/>
    <s v="music/rock"/>
    <x v="4"/>
  </r>
  <r>
    <n v="2164"/>
    <s v="Rosaline debut record"/>
    <s v="South Florida roots country/rock outfit's long awaited debut record"/>
    <x v="62"/>
    <n v="5.5"/>
    <x v="0"/>
    <n v="5645"/>
    <x v="0"/>
    <s v="US"/>
    <s v="USD"/>
    <n v="1466827140"/>
    <d v="2016-06-25T03:59:00"/>
    <n v="1464196414"/>
    <d v="2016-05-25T17:13:34"/>
    <x v="5"/>
    <x v="2"/>
    <b v="0"/>
    <n v="83"/>
    <b v="1"/>
    <s v="music/rock"/>
    <x v="4"/>
  </r>
  <r>
    <n v="2165"/>
    <s v="Le Temps Nous Est ComtÃ©"/>
    <s v="Vous aimez le rock fort ? Aidez les Beat Cheese Ã  produire leur premier album ! Do you like cheese? Help us produce our first album!"/>
    <x v="30"/>
    <n v="2.5"/>
    <x v="4"/>
    <n v="3466"/>
    <x v="0"/>
    <s v="FR"/>
    <s v="EUR"/>
    <n v="1460127635"/>
    <d v="2016-04-08T15:00:35"/>
    <n v="1457539235"/>
    <d v="2016-03-09T16:00:35"/>
    <x v="7"/>
    <x v="2"/>
    <b v="0"/>
    <n v="117"/>
    <b v="1"/>
    <s v="music/rock"/>
    <x v="4"/>
  </r>
  <r>
    <n v="2166"/>
    <s v="Johnny Rock &amp; Friends: For The Record"/>
    <s v="Drummer John Roccesano (Johnny Rock) produces an album written and performed by friends, recorded and mixed on tape, pressed on vinyl."/>
    <x v="13"/>
    <n v="2"/>
    <x v="4"/>
    <n v="2932"/>
    <x v="0"/>
    <s v="US"/>
    <s v="USD"/>
    <n v="1417813618"/>
    <d v="2014-12-05T21:06:58"/>
    <n v="1413922018"/>
    <d v="2014-10-21T20:06:58"/>
    <x v="9"/>
    <x v="3"/>
    <b v="0"/>
    <n v="32"/>
    <b v="1"/>
    <s v="music/rock"/>
    <x v="4"/>
  </r>
  <r>
    <n v="2167"/>
    <s v="Planes and Planets needs to get their EP finished!!"/>
    <s v="We need YOUR HELP to take one more step to this make release sound amazing!"/>
    <x v="325"/>
    <n v="0.15"/>
    <x v="2"/>
    <n v="180"/>
    <x v="0"/>
    <s v="US"/>
    <s v="USD"/>
    <n v="1347672937"/>
    <d v="2012-09-15T01:35:37"/>
    <n v="1346463337"/>
    <d v="2012-09-01T01:35:37"/>
    <x v="8"/>
    <x v="5"/>
    <b v="0"/>
    <n v="8"/>
    <b v="1"/>
    <s v="music/rock"/>
    <x v="4"/>
  </r>
  <r>
    <n v="2168"/>
    <s v="PIZAZZ: Pigeons Playing Ping Pong's New Album"/>
    <s v="We're hitting the studio to record our next album, &quot;Pizazz&quot;!! Help us put the FUN in FUNK!!"/>
    <x v="102"/>
    <n v="18"/>
    <x v="6"/>
    <n v="21884.69"/>
    <x v="0"/>
    <s v="US"/>
    <s v="USD"/>
    <n v="1486702800"/>
    <d v="2017-02-10T05:00:00"/>
    <n v="1484058261"/>
    <d v="2017-01-10T14:24:21"/>
    <x v="1"/>
    <x v="1"/>
    <b v="0"/>
    <n v="340"/>
    <b v="1"/>
    <s v="music/rock"/>
    <x v="4"/>
  </r>
  <r>
    <n v="2169"/>
    <s v="Pedals and Effects Arena Corner"/>
    <s v="An innovative new YouTube series reviewing the HOT new music technology that people love. For Rockers, Jazzers, Rappers and everyone"/>
    <x v="326"/>
    <n v="0.153"/>
    <x v="2"/>
    <n v="153"/>
    <x v="0"/>
    <s v="US"/>
    <s v="USD"/>
    <n v="1488473351"/>
    <d v="2017-03-02T16:49:11"/>
    <n v="1488214151"/>
    <d v="2017-02-27T16:49:11"/>
    <x v="2"/>
    <x v="1"/>
    <b v="0"/>
    <n v="7"/>
    <b v="1"/>
    <s v="music/rock"/>
    <x v="4"/>
  </r>
  <r>
    <n v="2170"/>
    <s v="STETSON'S NEW EP"/>
    <s v="We are a hard rock band from Northern California trying to raise $350 for our next EP. Be a part of our journey!"/>
    <x v="18"/>
    <n v="0.35"/>
    <x v="2"/>
    <n v="633"/>
    <x v="0"/>
    <s v="US"/>
    <s v="USD"/>
    <n v="1440266422"/>
    <d v="2015-08-22T18:00:22"/>
    <n v="1436810422"/>
    <d v="2015-07-13T18:00:22"/>
    <x v="3"/>
    <x v="0"/>
    <b v="0"/>
    <n v="19"/>
    <b v="1"/>
    <s v="music/rock"/>
    <x v="4"/>
  </r>
  <r>
    <n v="2171"/>
    <s v="Brainspoonâ€™s New Record"/>
    <s v="Like records? We do, too! Help this Los Angeles based rock 'n' roll band get their new album out on vinyl!"/>
    <x v="23"/>
    <n v="4"/>
    <x v="4"/>
    <n v="4243"/>
    <x v="0"/>
    <s v="US"/>
    <s v="USD"/>
    <n v="1434949200"/>
    <d v="2015-06-22T05:00:00"/>
    <n v="1431903495"/>
    <d v="2015-05-17T22:58:15"/>
    <x v="5"/>
    <x v="0"/>
    <b v="0"/>
    <n v="47"/>
    <b v="1"/>
    <s v="music/rock"/>
    <x v="4"/>
  </r>
  <r>
    <n v="2172"/>
    <s v="Hollow point 9, Sins Of Yesterday CD"/>
    <s v="hey friends. We are Hollow Point 9._x000a_We are calling on you to help us._x000a_In our journey to make our debut album."/>
    <x v="28"/>
    <n v="1"/>
    <x v="4"/>
    <n v="1000"/>
    <x v="0"/>
    <s v="US"/>
    <s v="USD"/>
    <n v="1429365320"/>
    <d v="2015-04-18T13:55:20"/>
    <n v="1426773320"/>
    <d v="2015-03-19T13:55:20"/>
    <x v="7"/>
    <x v="0"/>
    <b v="0"/>
    <n v="13"/>
    <b v="1"/>
    <s v="music/rock"/>
    <x v="4"/>
  </r>
  <r>
    <n v="2173"/>
    <s v="Brother K's first full length album, One Eyed King"/>
    <s v="Our first full length album, One Eyed King, is an overdriven roadtrip through the heart of darkness. Rocknroll with a reading problem."/>
    <x v="285"/>
    <n v="4.2"/>
    <x v="4"/>
    <n v="5331"/>
    <x v="0"/>
    <s v="US"/>
    <s v="USD"/>
    <n v="1378785540"/>
    <d v="2013-09-10T03:59:00"/>
    <n v="1376066243"/>
    <d v="2013-08-09T16:37:23"/>
    <x v="10"/>
    <x v="4"/>
    <b v="0"/>
    <n v="90"/>
    <b v="1"/>
    <s v="music/rock"/>
    <x v="4"/>
  </r>
  <r>
    <n v="2174"/>
    <s v="Chivo Funge and the Extensions"/>
    <s v="Chivo and his band of miscreants present their debut album _x000a_'Blind Energy' ...we think you are going to like it."/>
    <x v="23"/>
    <n v="4"/>
    <x v="4"/>
    <n v="4119"/>
    <x v="0"/>
    <s v="GB"/>
    <s v="GBP"/>
    <n v="1462453307"/>
    <d v="2016-05-05T13:01:47"/>
    <n v="1459861307"/>
    <d v="2016-04-05T13:01:47"/>
    <x v="6"/>
    <x v="2"/>
    <b v="0"/>
    <n v="63"/>
    <b v="1"/>
    <s v="music/rock"/>
    <x v="4"/>
  </r>
  <r>
    <n v="2175"/>
    <s v="Repulsur's First Record"/>
    <s v="Trying to get the last bit of money together to finish recording the first full length Repulsur album, &quot;The After School Special&quot;."/>
    <x v="176"/>
    <n v="0.7"/>
    <x v="2"/>
    <n v="1750"/>
    <x v="0"/>
    <s v="US"/>
    <s v="USD"/>
    <n v="1469059986"/>
    <d v="2016-07-21T00:13:06"/>
    <n v="1468455186"/>
    <d v="2016-07-14T00:13:06"/>
    <x v="3"/>
    <x v="2"/>
    <b v="0"/>
    <n v="26"/>
    <b v="1"/>
    <s v="music/rock"/>
    <x v="4"/>
  </r>
  <r>
    <n v="2176"/>
    <s v="Mike Farley Band - New Album!"/>
    <s v="The Mike Farley Band has re-assembled its original line up and needs your help to make a new full-length album!"/>
    <x v="10"/>
    <n v="5"/>
    <x v="0"/>
    <n v="6301"/>
    <x v="0"/>
    <s v="US"/>
    <s v="USD"/>
    <n v="1430579509"/>
    <d v="2015-05-02T15:11:49"/>
    <n v="1427987509"/>
    <d v="2015-04-02T15:11:49"/>
    <x v="6"/>
    <x v="0"/>
    <b v="0"/>
    <n v="71"/>
    <b v="1"/>
    <s v="music/rock"/>
    <x v="4"/>
  </r>
  <r>
    <n v="2177"/>
    <s v="Nobody Rides For Free ~ Stone Horse"/>
    <s v="Stone Horse ~ _x000a_Doing what they do best, laying down honest and _x000a_proper Rock-n-Roll guaranteed to soothe your soul!"/>
    <x v="30"/>
    <n v="2.5"/>
    <x v="4"/>
    <n v="2503"/>
    <x v="0"/>
    <s v="US"/>
    <s v="USD"/>
    <n v="1465192867"/>
    <d v="2016-06-06T06:01:07"/>
    <n v="1463032867"/>
    <d v="2016-05-12T06:01:07"/>
    <x v="5"/>
    <x v="2"/>
    <b v="0"/>
    <n v="38"/>
    <b v="1"/>
    <s v="music/rock"/>
    <x v="4"/>
  </r>
  <r>
    <n v="2178"/>
    <s v="The Letter Black - New Record"/>
    <s v="We are making our third studio album and no longer have a label telling us what we can/can't do. This record is for the fans."/>
    <x v="31"/>
    <n v="25"/>
    <x v="9"/>
    <n v="34660"/>
    <x v="0"/>
    <s v="US"/>
    <s v="USD"/>
    <n v="1484752597"/>
    <d v="2017-01-18T15:16:37"/>
    <n v="1482160597"/>
    <d v="2016-12-19T15:16:37"/>
    <x v="11"/>
    <x v="2"/>
    <b v="0"/>
    <n v="859"/>
    <b v="1"/>
    <s v="music/rock"/>
    <x v="4"/>
  </r>
  <r>
    <n v="2179"/>
    <s v="Woodhouse EP"/>
    <s v="Woodhouse is making an EP!  If you are a fan of whiskey and loud guitars, contribute to the cause!"/>
    <x v="28"/>
    <n v="1"/>
    <x v="4"/>
    <n v="1614"/>
    <x v="0"/>
    <s v="US"/>
    <s v="USD"/>
    <n v="1428725192"/>
    <d v="2015-04-11T04:06:32"/>
    <n v="1426133192"/>
    <d v="2015-03-12T04:06:32"/>
    <x v="7"/>
    <x v="0"/>
    <b v="0"/>
    <n v="21"/>
    <b v="1"/>
    <s v="music/rock"/>
    <x v="4"/>
  </r>
  <r>
    <n v="2180"/>
    <s v="FOUR STAR MARY &quot;PIECES&quot;"/>
    <s v="Help fund the new record by independent alternative rockers FOUR STAR MARY &quot;PIECES&quot;"/>
    <x v="10"/>
    <n v="5"/>
    <x v="0"/>
    <n v="5359.21"/>
    <x v="0"/>
    <s v="US"/>
    <s v="USD"/>
    <n v="1447434268"/>
    <d v="2015-11-13T17:04:28"/>
    <n v="1443801868"/>
    <d v="2015-10-02T16:04:28"/>
    <x v="9"/>
    <x v="0"/>
    <b v="0"/>
    <n v="78"/>
    <b v="1"/>
    <s v="music/rock"/>
    <x v="4"/>
  </r>
  <r>
    <n v="2181"/>
    <s v="Broken Contract Rulebook Relaunch"/>
    <s v="Broken Contract is a sci-fi, action/adventure, miniature based game of sci-fi worker insurrection in a dystopian future for 2+ players."/>
    <x v="13"/>
    <n v="2"/>
    <x v="4"/>
    <n v="3062"/>
    <x v="0"/>
    <s v="US"/>
    <s v="USD"/>
    <n v="1487635653"/>
    <d v="2017-02-21T00:07:33"/>
    <n v="1486426053"/>
    <d v="2017-02-07T00:07:33"/>
    <x v="2"/>
    <x v="1"/>
    <b v="0"/>
    <n v="53"/>
    <b v="1"/>
    <s v="games/tabletop games"/>
    <x v="6"/>
  </r>
  <r>
    <n v="2182"/>
    <s v="Broken World - A Post-Apocalypse Tabletop RPG"/>
    <s v="An incredibly comprehensive tabletop rpg book for the post apocalypse, inspired by Dungeon World."/>
    <x v="9"/>
    <n v="3"/>
    <x v="4"/>
    <n v="15725"/>
    <x v="0"/>
    <s v="CA"/>
    <s v="CAD"/>
    <n v="1412285825"/>
    <d v="2014-10-02T21:37:05"/>
    <n v="1409261825"/>
    <d v="2014-08-28T21:37:05"/>
    <x v="10"/>
    <x v="3"/>
    <b v="0"/>
    <n v="356"/>
    <b v="1"/>
    <s v="games/tabletop games"/>
    <x v="6"/>
  </r>
  <r>
    <n v="2183"/>
    <s v="D12 Trap Dice + Trapped The Dice Game"/>
    <s v="Don't just kill them, let the dice decide what kills'em. As a Bonus Get the game TRAPPED free, a Fast paced Dice game for 2-8 Players."/>
    <x v="40"/>
    <n v="1.8"/>
    <x v="4"/>
    <n v="8807"/>
    <x v="0"/>
    <s v="US"/>
    <s v="USD"/>
    <n v="1486616400"/>
    <d v="2017-02-09T05:00:00"/>
    <n v="1484037977"/>
    <d v="2017-01-10T08:46:17"/>
    <x v="1"/>
    <x v="1"/>
    <b v="0"/>
    <n v="279"/>
    <b v="1"/>
    <s v="games/tabletop games"/>
    <x v="6"/>
  </r>
  <r>
    <n v="2184"/>
    <s v="Liguria"/>
    <s v="Trading beautiful colors on behalf of the bishop! Become the best merchant of the Fresco World in this innovative game by Queen Games."/>
    <x v="3"/>
    <n v="10"/>
    <x v="1"/>
    <n v="28474"/>
    <x v="0"/>
    <s v="US"/>
    <s v="USD"/>
    <n v="1453737600"/>
    <d v="2016-01-25T16:00:00"/>
    <n v="1452530041"/>
    <d v="2016-01-11T16:34:01"/>
    <x v="1"/>
    <x v="2"/>
    <b v="1"/>
    <n v="266"/>
    <b v="1"/>
    <s v="games/tabletop games"/>
    <x v="6"/>
  </r>
  <r>
    <n v="2185"/>
    <s v="Empire of the Dead: REQUIEM"/>
    <s v="Empire of the Dead-Requiem is a miniatures expansion to our 28mm tabletop game set in a Dark and Gothic, Steampunk Victorian Empire."/>
    <x v="10"/>
    <n v="5"/>
    <x v="0"/>
    <n v="92848.5"/>
    <x v="0"/>
    <s v="GB"/>
    <s v="GBP"/>
    <n v="1364286239"/>
    <d v="2013-03-26T08:23:59"/>
    <n v="1360830239"/>
    <d v="2013-02-14T08:23:59"/>
    <x v="2"/>
    <x v="4"/>
    <b v="0"/>
    <n v="623"/>
    <b v="1"/>
    <s v="games/tabletop games"/>
    <x v="6"/>
  </r>
  <r>
    <n v="2186"/>
    <s v="Latitude 90Â° : The Origin"/>
    <s v="The real-time digital social deduction game where there's no moderator, no sleeping, and no dying."/>
    <x v="22"/>
    <n v="20"/>
    <x v="8"/>
    <n v="21935"/>
    <x v="0"/>
    <s v="US"/>
    <s v="USD"/>
    <n v="1473213600"/>
    <d v="2016-09-07T02:00:00"/>
    <n v="1470062743"/>
    <d v="2016-08-01T14:45:43"/>
    <x v="10"/>
    <x v="2"/>
    <b v="0"/>
    <n v="392"/>
    <b v="1"/>
    <s v="games/tabletop games"/>
    <x v="6"/>
  </r>
  <r>
    <n v="2187"/>
    <s v="Tesla vs. Edison"/>
    <s v="The War of Currents! 2-5 electricity innovators build routes, grow tech trees, and play the stock market in 20 minutes per player."/>
    <x v="22"/>
    <n v="20"/>
    <x v="8"/>
    <n v="202928.5"/>
    <x v="0"/>
    <s v="US"/>
    <s v="USD"/>
    <n v="1428033540"/>
    <d v="2015-04-03T03:59:00"/>
    <n v="1425531666"/>
    <d v="2015-03-05T05:01:06"/>
    <x v="7"/>
    <x v="0"/>
    <b v="1"/>
    <n v="3562"/>
    <b v="1"/>
    <s v="games/tabletop games"/>
    <x v="6"/>
  </r>
  <r>
    <n v="2188"/>
    <s v="PHOENIX DICE: A New Approach to an Outdated Gaming Tool"/>
    <s v="Beautifully unique, precision cut, metal gaming dice derived from a passion in tabletop gaming and engineering design."/>
    <x v="327"/>
    <n v="5.4939999999999998"/>
    <x v="0"/>
    <n v="22645"/>
    <x v="0"/>
    <s v="AU"/>
    <s v="AUD"/>
    <n v="1477414800"/>
    <d v="2016-10-25T17:00:00"/>
    <n v="1474380241"/>
    <d v="2016-09-20T14:04:01"/>
    <x v="8"/>
    <x v="2"/>
    <b v="0"/>
    <n v="514"/>
    <b v="1"/>
    <s v="games/tabletop games"/>
    <x v="6"/>
  </r>
  <r>
    <n v="2189"/>
    <s v="Odyssey: ARGONAUTS"/>
    <s v="Help me fund the Argonauts! Sculpted by Dave Kidd, based on concept art from Roberto Cirillo, created by Fet Milner and myself!"/>
    <x v="38"/>
    <n v="1.2"/>
    <x v="4"/>
    <n v="6039"/>
    <x v="0"/>
    <s v="GB"/>
    <s v="GBP"/>
    <n v="1461276000"/>
    <d v="2016-04-21T22:00:00"/>
    <n v="1460055300"/>
    <d v="2016-04-07T18:55:00"/>
    <x v="6"/>
    <x v="2"/>
    <b v="0"/>
    <n v="88"/>
    <b v="1"/>
    <s v="games/tabletop games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19"/>
    <x v="6"/>
    <n v="35076"/>
    <x v="0"/>
    <s v="US"/>
    <s v="USD"/>
    <n v="1458716340"/>
    <d v="2016-03-23T06:59:00"/>
    <n v="1455721204"/>
    <d v="2016-02-17T15:00:04"/>
    <x v="2"/>
    <x v="2"/>
    <b v="0"/>
    <n v="537"/>
    <b v="1"/>
    <s v="games/tabletop games"/>
    <x v="6"/>
  </r>
  <r>
    <n v="2191"/>
    <s v="SpecForce Rangers: Outlanders Phase 4"/>
    <s v="This campaign features the Government Special Forces on Outland. 28mm scale white metal miniatures for Sci-Fi games in any setting."/>
    <x v="47"/>
    <n v="0.75"/>
    <x v="2"/>
    <n v="898"/>
    <x v="0"/>
    <s v="GB"/>
    <s v="GBP"/>
    <n v="1487102427"/>
    <d v="2017-02-14T20:00:27"/>
    <n v="1486065627"/>
    <d v="2017-02-02T20:00:27"/>
    <x v="2"/>
    <x v="1"/>
    <b v="0"/>
    <n v="25"/>
    <b v="1"/>
    <s v="games/tabletop games"/>
    <x v="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"/>
    <x v="1"/>
    <n v="129748.82"/>
    <x v="0"/>
    <s v="GB"/>
    <s v="GBP"/>
    <n v="1481842800"/>
    <d v="2016-12-15T23:00:00"/>
    <n v="1479414344"/>
    <d v="2016-11-17T20:25:44"/>
    <x v="4"/>
    <x v="2"/>
    <b v="0"/>
    <n v="3238"/>
    <b v="1"/>
    <s v="games/tabletop games"/>
    <x v="6"/>
  </r>
  <r>
    <n v="2193"/>
    <s v="Astonishing Swordsmen &amp; Sorcerers of Hyperborea 2E"/>
    <s v="The premier sword-and-sorcery RPG now in 2E hardback format! Inspired by Robert E. Howard, H.P. Lovecraft, and Clark Ashton Smith!"/>
    <x v="36"/>
    <n v="15"/>
    <x v="6"/>
    <n v="67856"/>
    <x v="0"/>
    <s v="US"/>
    <s v="USD"/>
    <n v="1479704340"/>
    <d v="2016-11-21T04:59:00"/>
    <n v="1477043072"/>
    <d v="2016-10-21T09:44:32"/>
    <x v="9"/>
    <x v="2"/>
    <b v="0"/>
    <n v="897"/>
    <b v="1"/>
    <s v="games/tabletop games"/>
    <x v="6"/>
  </r>
  <r>
    <n v="2194"/>
    <s v="Monster Lab"/>
    <s v="LAST CHANCE! A fast paced card game for people who like to play god, build hybrid cat monsters and add flamethrowers to space dragons."/>
    <x v="3"/>
    <n v="10"/>
    <x v="1"/>
    <n v="53737"/>
    <x v="0"/>
    <s v="US"/>
    <s v="USD"/>
    <n v="1459012290"/>
    <d v="2016-03-26T17:11:30"/>
    <n v="1456423890"/>
    <d v="2016-02-25T18:11:30"/>
    <x v="2"/>
    <x v="2"/>
    <b v="0"/>
    <n v="878"/>
    <b v="1"/>
    <s v="games/tabletop games"/>
    <x v="6"/>
  </r>
  <r>
    <n v="2195"/>
    <s v="Purgatoria: City of Angels"/>
    <s v="A gritty, noir tabletop RPG with a fast-paced combo-based battle system."/>
    <x v="210"/>
    <n v="4.5999999999999996"/>
    <x v="4"/>
    <n v="5535"/>
    <x v="0"/>
    <s v="US"/>
    <s v="USD"/>
    <n v="1439317900"/>
    <d v="2015-08-11T18:31:40"/>
    <n v="1436725900"/>
    <d v="2015-07-12T18:31:40"/>
    <x v="3"/>
    <x v="0"/>
    <b v="0"/>
    <n v="115"/>
    <b v="1"/>
    <s v="games/tabletop games"/>
    <x v="6"/>
  </r>
  <r>
    <n v="2196"/>
    <s v="LACORSA Grand Prix Game (relaunch)"/>
    <s v="Race your friends in style with this classic Grand Prix game."/>
    <x v="32"/>
    <n v="14"/>
    <x v="1"/>
    <n v="15937"/>
    <x v="0"/>
    <s v="US"/>
    <s v="USD"/>
    <n v="1480662000"/>
    <d v="2016-12-02T07:00:00"/>
    <n v="1478000502"/>
    <d v="2016-11-01T11:41:42"/>
    <x v="4"/>
    <x v="2"/>
    <b v="0"/>
    <n v="234"/>
    <b v="1"/>
    <s v="games/tabletop games"/>
    <x v="6"/>
  </r>
  <r>
    <n v="2197"/>
    <s v="Trickerion - Legends of Illusion"/>
    <s v="A strategy game of magic and deception, where aspiring  Illusionists clash in a grand contest for fame and fortune."/>
    <x v="11"/>
    <n v="30"/>
    <x v="5"/>
    <n v="285309.33"/>
    <x v="0"/>
    <s v="US"/>
    <s v="USD"/>
    <n v="1425132059"/>
    <d v="2015-02-28T14:00:59"/>
    <n v="1422540059"/>
    <d v="2015-01-29T14:00:59"/>
    <x v="1"/>
    <x v="0"/>
    <b v="0"/>
    <n v="4330"/>
    <b v="1"/>
    <s v="games/tabletop games"/>
    <x v="6"/>
  </r>
  <r>
    <n v="2198"/>
    <s v="Rivals: Masters of the Deep"/>
    <s v="A tactical Miniatures board game for 2-4 players set in a mysterious underwater realm where 4 factions battle for supremacy."/>
    <x v="79"/>
    <n v="40"/>
    <x v="3"/>
    <n v="53157"/>
    <x v="0"/>
    <s v="US"/>
    <s v="USD"/>
    <n v="1447507200"/>
    <d v="2015-11-14T13:20:00"/>
    <n v="1444911600"/>
    <d v="2015-10-15T12:20:00"/>
    <x v="9"/>
    <x v="0"/>
    <b v="0"/>
    <n v="651"/>
    <b v="1"/>
    <s v="games/tabletop games"/>
    <x v="6"/>
  </r>
  <r>
    <n v="2199"/>
    <s v="Decadolo. Flip it!"/>
    <s v="A new strategic board game designed to flip out your opponent."/>
    <x v="7"/>
    <n v="9"/>
    <x v="0"/>
    <n v="13228"/>
    <x v="0"/>
    <s v="IE"/>
    <s v="EUR"/>
    <n v="1444903198"/>
    <d v="2015-10-15T09:59:58"/>
    <n v="1442311198"/>
    <d v="2015-09-15T09:59:58"/>
    <x v="8"/>
    <x v="0"/>
    <b v="1"/>
    <n v="251"/>
    <b v="1"/>
    <s v="games/tabletop games"/>
    <x v="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2"/>
    <x v="4"/>
    <n v="10843"/>
    <x v="0"/>
    <s v="GB"/>
    <s v="GBP"/>
    <n v="1436151600"/>
    <d v="2015-07-06T03:00:00"/>
    <n v="1433775668"/>
    <d v="2015-06-08T15:01:08"/>
    <x v="0"/>
    <x v="0"/>
    <b v="0"/>
    <n v="263"/>
    <b v="1"/>
    <s v="games/tabletop games"/>
    <x v="6"/>
  </r>
  <r>
    <n v="2201"/>
    <s v="Superpowerless - Princess - Music Video"/>
    <s v="Oh Hello! I make 8bit / Pop Punk under the name of Superpowerless and with your help, I'm looking to fund a new music video! :)"/>
    <x v="252"/>
    <n v="0.11"/>
    <x v="2"/>
    <n v="420.99"/>
    <x v="0"/>
    <s v="GB"/>
    <s v="GBP"/>
    <n v="1358367565"/>
    <d v="2013-01-16T20:19:25"/>
    <n v="1357157965"/>
    <d v="2013-01-02T20:19:25"/>
    <x v="1"/>
    <x v="4"/>
    <b v="0"/>
    <n v="28"/>
    <b v="1"/>
    <s v="music/electronic music"/>
    <x v="4"/>
  </r>
  <r>
    <n v="2202"/>
    <s v="zircon - &quot;Identity Sequence&quot;: A cyberpunk-inspired journey"/>
    <s v="An electro-organic album of evolved dance music inspired by seminal cyberpunk works."/>
    <x v="23"/>
    <n v="4"/>
    <x v="4"/>
    <n v="28167.25"/>
    <x v="0"/>
    <s v="US"/>
    <s v="USD"/>
    <n v="1351801368"/>
    <d v="2012-11-01T20:22:48"/>
    <n v="1349209368"/>
    <d v="2012-10-02T20:22:48"/>
    <x v="9"/>
    <x v="5"/>
    <b v="0"/>
    <n v="721"/>
    <b v="1"/>
    <s v="music/electronic music"/>
    <x v="4"/>
  </r>
  <r>
    <n v="2203"/>
    <s v="Andy's iLL - The Invisible City"/>
    <s v="The Invisible City is a project built &amp; powered by my fans. A full video and audio experience that I hope to merge into a live show."/>
    <x v="13"/>
    <n v="2"/>
    <x v="4"/>
    <n v="2191"/>
    <x v="0"/>
    <s v="CA"/>
    <s v="CAD"/>
    <n v="1443127082"/>
    <d v="2015-09-24T20:38:02"/>
    <n v="1440535082"/>
    <d v="2015-08-25T20:38:02"/>
    <x v="10"/>
    <x v="0"/>
    <b v="0"/>
    <n v="50"/>
    <b v="1"/>
    <s v="music/electronic music"/>
    <x v="4"/>
  </r>
  <r>
    <n v="2204"/>
    <s v="Press Mirror Kisses' New Album &quot;Heartbeats&quot; on Vinyl"/>
    <s v="A professional pressing of the new (and greatest) Mirror Kisses album on beautiful white vinyl. Backers hear it first!"/>
    <x v="15"/>
    <n v="1.5"/>
    <x v="4"/>
    <n v="1993"/>
    <x v="0"/>
    <s v="US"/>
    <s v="USD"/>
    <n v="1362814119"/>
    <d v="2013-03-09T07:28:39"/>
    <n v="1360222119"/>
    <d v="2013-02-07T07:28:39"/>
    <x v="2"/>
    <x v="4"/>
    <b v="0"/>
    <n v="73"/>
    <b v="1"/>
    <s v="music/electronic music"/>
    <x v="4"/>
  </r>
  <r>
    <n v="2205"/>
    <s v="Lestat - Midnight Toll Video"/>
    <s v="Lestat is filming their first video, and they need your help! From their release, Arisen, &quot;Midnight Toll&quot;. Hear it at lestatmusic.com."/>
    <x v="47"/>
    <n v="0.75"/>
    <x v="2"/>
    <n v="1140"/>
    <x v="0"/>
    <s v="US"/>
    <s v="USD"/>
    <n v="1338579789"/>
    <d v="2012-06-01T19:43:09"/>
    <n v="1335987789"/>
    <d v="2012-05-02T19:43:09"/>
    <x v="5"/>
    <x v="5"/>
    <b v="0"/>
    <n v="27"/>
    <b v="1"/>
    <s v="music/electronic music"/>
    <x v="4"/>
  </r>
  <r>
    <n v="2206"/>
    <s v="Arbor Oasis's First Album!"/>
    <s v="We really think we might have what it takes to make it someday! But we really need help to take the first step and release this album!"/>
    <x v="184"/>
    <n v="1.1000000000000001"/>
    <x v="4"/>
    <n v="1130"/>
    <x v="0"/>
    <s v="US"/>
    <s v="USD"/>
    <n v="1334556624"/>
    <d v="2012-04-16T06:10:24"/>
    <n v="1333001424"/>
    <d v="2012-03-29T06:10:24"/>
    <x v="7"/>
    <x v="5"/>
    <b v="0"/>
    <n v="34"/>
    <b v="1"/>
    <s v="music/electronic music"/>
    <x v="4"/>
  </r>
  <r>
    <n v="2207"/>
    <s v="Piece of Happy"/>
    <s v="Each piece has a story behind it. Not of some life drama but of an experience you live whilst listening; Happiness evoking"/>
    <x v="13"/>
    <n v="2"/>
    <x v="4"/>
    <n v="2000"/>
    <x v="0"/>
    <s v="US"/>
    <s v="USD"/>
    <n v="1384580373"/>
    <d v="2013-11-16T05:39:33"/>
    <n v="1381984773"/>
    <d v="2013-10-17T04:39:33"/>
    <x v="9"/>
    <x v="4"/>
    <b v="0"/>
    <n v="7"/>
    <b v="1"/>
    <s v="music/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"/>
    <x v="4"/>
    <n v="1016"/>
    <x v="0"/>
    <s v="US"/>
    <s v="USD"/>
    <n v="1333771200"/>
    <d v="2012-04-07T04:00:00"/>
    <n v="1328649026"/>
    <d v="2012-02-07T21:10:26"/>
    <x v="2"/>
    <x v="5"/>
    <b v="0"/>
    <n v="24"/>
    <b v="1"/>
    <s v="music/electronic music"/>
    <x v="4"/>
  </r>
  <r>
    <n v="2209"/>
    <s v="NYPC's North American (+ Colombia!) Tour May 2014 - Part 2"/>
    <s v="Support us and pledge for rewards on our new bigger Tour of the US, Canada and Colombia!"/>
    <x v="2"/>
    <n v="0.5"/>
    <x v="2"/>
    <n v="754"/>
    <x v="0"/>
    <s v="GB"/>
    <s v="GBP"/>
    <n v="1397516400"/>
    <d v="2014-04-14T23:00:00"/>
    <n v="1396524644"/>
    <d v="2014-04-03T11:30:44"/>
    <x v="6"/>
    <x v="3"/>
    <b v="0"/>
    <n v="15"/>
    <b v="1"/>
    <s v="music/electronic music"/>
    <x v="4"/>
  </r>
  <r>
    <n v="2210"/>
    <s v="The Seshen's Debut Album Release"/>
    <s v="Influenced by Little Dragon, J. Dilla, Erykah Badu &amp; Beach House, this genre-defying record fuses hip-hop, soul, pop and electronica."/>
    <x v="23"/>
    <n v="4"/>
    <x v="4"/>
    <n v="4457"/>
    <x v="0"/>
    <s v="US"/>
    <s v="USD"/>
    <n v="1334424960"/>
    <d v="2012-04-14T17:36:00"/>
    <n v="1329442510"/>
    <d v="2012-02-17T01:35:10"/>
    <x v="2"/>
    <x v="5"/>
    <b v="0"/>
    <n v="72"/>
    <b v="1"/>
    <s v="music/electronic music"/>
    <x v="4"/>
  </r>
  <r>
    <n v="2211"/>
    <s v="Kickstart the Future (of Telefuture)"/>
    <s v="Telefuture, a record label sharing 80's inspired electronic music, wants to release some incredible albums on various physical mediums!"/>
    <x v="30"/>
    <n v="2.5"/>
    <x v="4"/>
    <n v="4890"/>
    <x v="0"/>
    <s v="US"/>
    <s v="USD"/>
    <n v="1397113140"/>
    <d v="2014-04-10T06:59:00"/>
    <n v="1395168625"/>
    <d v="2014-03-18T18:50:25"/>
    <x v="7"/>
    <x v="3"/>
    <b v="0"/>
    <n v="120"/>
    <b v="1"/>
    <s v="music/electronic music"/>
    <x v="4"/>
  </r>
  <r>
    <n v="2212"/>
    <s v="Dragon's Eye Recordings: Label Relaunch"/>
    <s v="Help Dragon's Eye relaunch with 4 new releases by Yann Novak, Pinkcourtesyphone, Steve Roden &amp; Lawrence English + Stephen Vitiello"/>
    <x v="12"/>
    <n v="6"/>
    <x v="0"/>
    <n v="6863"/>
    <x v="0"/>
    <s v="US"/>
    <s v="USD"/>
    <n v="1383526800"/>
    <d v="2013-11-04T01:00:00"/>
    <n v="1380650177"/>
    <d v="2013-10-01T17:56:17"/>
    <x v="9"/>
    <x v="4"/>
    <b v="0"/>
    <n v="123"/>
    <b v="1"/>
    <s v="music/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5.0000000000000001E-3"/>
    <x v="2"/>
    <n v="10"/>
    <x v="0"/>
    <s v="US"/>
    <s v="USD"/>
    <n v="1431719379"/>
    <d v="2015-05-15T19:49:39"/>
    <n v="1429127379"/>
    <d v="2015-04-15T19:49:39"/>
    <x v="6"/>
    <x v="0"/>
    <b v="0"/>
    <n v="1"/>
    <b v="1"/>
    <s v="music/electronic music"/>
    <x v="4"/>
  </r>
  <r>
    <n v="2214"/>
    <s v="Spiff is ready to join the digital age!"/>
    <s v="Join this Kickstarter project today to assist Spiff in converting his analog recordings from the 80's to digital!"/>
    <x v="20"/>
    <n v="0.6"/>
    <x v="2"/>
    <n v="1755.01"/>
    <x v="0"/>
    <s v="US"/>
    <s v="USD"/>
    <n v="1391713248"/>
    <d v="2014-02-06T19:00:48"/>
    <n v="1389121248"/>
    <d v="2014-01-07T19:00:48"/>
    <x v="1"/>
    <x v="3"/>
    <b v="0"/>
    <n v="24"/>
    <b v="1"/>
    <s v="music/electronic music"/>
    <x v="4"/>
  </r>
  <r>
    <n v="2215"/>
    <s v="&quot;Something to See, Not to Say&quot; - Anemometer's First EP Album"/>
    <s v="Ambient Electro Grind-fest!"/>
    <x v="131"/>
    <n v="0.55000000000000004"/>
    <x v="2"/>
    <n v="860"/>
    <x v="0"/>
    <s v="US"/>
    <s v="USD"/>
    <n v="1331621940"/>
    <d v="2012-03-13T06:59:00"/>
    <n v="1329671572"/>
    <d v="2012-02-19T17:12:52"/>
    <x v="2"/>
    <x v="5"/>
    <b v="0"/>
    <n v="33"/>
    <b v="1"/>
    <s v="music/electronic music"/>
    <x v="4"/>
  </r>
  <r>
    <n v="2216"/>
    <s v="Femme Fatality 'Stranger' T-shirt and/or Tote bag"/>
    <s v="We are taking pre-orders for a very limited run of new t-shirts and tote bags! Available exclusivly through this Kickstarter campaign."/>
    <x v="43"/>
    <n v="0.3"/>
    <x v="2"/>
    <n v="317"/>
    <x v="0"/>
    <s v="US"/>
    <s v="USD"/>
    <n v="1437674545"/>
    <d v="2015-07-23T18:02:25"/>
    <n v="1436464945"/>
    <d v="2015-07-09T18:02:25"/>
    <x v="3"/>
    <x v="0"/>
    <b v="0"/>
    <n v="14"/>
    <b v="1"/>
    <s v="music/electronic music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0.42"/>
    <x v="2"/>
    <n v="425"/>
    <x v="0"/>
    <s v="US"/>
    <s v="USD"/>
    <n v="1446451200"/>
    <d v="2015-11-02T08:00:00"/>
    <n v="1445539113"/>
    <d v="2015-10-22T18:38:33"/>
    <x v="9"/>
    <x v="0"/>
    <b v="0"/>
    <n v="9"/>
    <b v="1"/>
    <s v="music/electronic music"/>
    <x v="4"/>
  </r>
  <r>
    <n v="2218"/>
    <s v="Idiot Stare &quot;Unknown to Millions&quot; CD"/>
    <s v="Help Idiot Stare press their next album to CD. Over 40 minutes of intense industrial rock that you're going to want to own!"/>
    <x v="13"/>
    <n v="2"/>
    <x v="4"/>
    <n v="2456.66"/>
    <x v="0"/>
    <s v="US"/>
    <s v="USD"/>
    <n v="1346198400"/>
    <d v="2012-08-29T00:00:00"/>
    <n v="1344281383"/>
    <d v="2012-08-06T19:29:43"/>
    <x v="10"/>
    <x v="5"/>
    <b v="0"/>
    <n v="76"/>
    <b v="1"/>
    <s v="music/electronic music"/>
    <x v="4"/>
  </r>
  <r>
    <n v="2219"/>
    <s v="Moments by eBurner"/>
    <s v="An album that illustrates events in our lives, whether trivial or significant, through the tones of electronic music."/>
    <x v="28"/>
    <n v="1"/>
    <x v="4"/>
    <n v="1015"/>
    <x v="0"/>
    <s v="US"/>
    <s v="USD"/>
    <n v="1440004512"/>
    <d v="2015-08-19T17:15:12"/>
    <n v="1437412512"/>
    <d v="2015-07-20T17:15:12"/>
    <x v="3"/>
    <x v="0"/>
    <b v="0"/>
    <n v="19"/>
    <b v="1"/>
    <s v="music/electronic music"/>
    <x v="4"/>
  </r>
  <r>
    <n v="2220"/>
    <s v="Be Part of Darkpine's Debut EP"/>
    <s v="Darkpine is recording and releasing a 5-track EP within the coming months this summer and hopes for your support."/>
    <x v="8"/>
    <n v="3.5"/>
    <x v="4"/>
    <n v="3540"/>
    <x v="0"/>
    <s v="US"/>
    <s v="USD"/>
    <n v="1374888436"/>
    <d v="2013-07-27T01:27:16"/>
    <n v="1372296436"/>
    <d v="2013-06-27T01:27:16"/>
    <x v="0"/>
    <x v="4"/>
    <b v="0"/>
    <n v="69"/>
    <b v="1"/>
    <s v="music/electronic music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7.5"/>
    <x v="0"/>
    <n v="8109"/>
    <x v="0"/>
    <s v="US"/>
    <s v="USD"/>
    <n v="1461369600"/>
    <d v="2016-04-23T00:00:00"/>
    <n v="1458748809"/>
    <d v="2016-03-23T16:00:09"/>
    <x v="7"/>
    <x v="2"/>
    <b v="0"/>
    <n v="218"/>
    <b v="1"/>
    <s v="games/tabletop games"/>
    <x v="6"/>
  </r>
  <r>
    <n v="2222"/>
    <s v="Passing Shot: Dice Tennis Game"/>
    <s v="Passing Shot is a tennis dice game for two players. Strategic use of the dice rolls allow you to score points to win game, set &amp; match."/>
    <x v="2"/>
    <n v="0.5"/>
    <x v="2"/>
    <n v="813"/>
    <x v="0"/>
    <s v="US"/>
    <s v="USD"/>
    <n v="1327776847"/>
    <d v="2012-01-28T18:54:07"/>
    <n v="1325184847"/>
    <d v="2011-12-29T18:54:07"/>
    <x v="11"/>
    <x v="6"/>
    <b v="0"/>
    <n v="30"/>
    <b v="1"/>
    <s v="games/tabletop games"/>
    <x v="6"/>
  </r>
  <r>
    <n v="2223"/>
    <s v="M4 Collapsible Cardboard Scenery"/>
    <s v="Cardboard scenery for Sci-Fi 28-32mm miniature games. Easy to assemble, disassemble and transport. Supplied unpainted. By MCSTUDIO."/>
    <x v="330"/>
    <n v="19.5"/>
    <x v="6"/>
    <n v="20631"/>
    <x v="0"/>
    <s v="CA"/>
    <s v="CAD"/>
    <n v="1435418568"/>
    <d v="2015-06-27T15:22:48"/>
    <n v="1432826568"/>
    <d v="2015-05-28T15:22:48"/>
    <x v="5"/>
    <x v="0"/>
    <b v="0"/>
    <n v="100"/>
    <b v="1"/>
    <s v="games/tabletop games"/>
    <x v="6"/>
  </r>
  <r>
    <n v="2224"/>
    <s v="The Dread House (Pathfinder/5th Edition/Call of Cthulhu)"/>
    <s v="The most haunted house in the world, presented with multiple storylines, in multiple time periods, and for multiple RPG systems."/>
    <x v="3"/>
    <n v="10"/>
    <x v="1"/>
    <n v="24315"/>
    <x v="0"/>
    <s v="US"/>
    <s v="USD"/>
    <n v="1477767600"/>
    <d v="2016-10-29T19:00:00"/>
    <n v="1475337675"/>
    <d v="2016-10-01T16:01:15"/>
    <x v="9"/>
    <x v="2"/>
    <b v="0"/>
    <n v="296"/>
    <b v="1"/>
    <s v="games/tabletop games"/>
    <x v="6"/>
  </r>
  <r>
    <n v="2225"/>
    <s v="Battle Systemsâ„¢ Fantasy Dungeon Terrain"/>
    <s v="Fantasy Dungeon terrain for 28mm tabletop games. This is pre-punched card that is easy to assemble with no painting required."/>
    <x v="223"/>
    <n v="21"/>
    <x v="8"/>
    <n v="198415.01"/>
    <x v="0"/>
    <s v="GB"/>
    <s v="GBP"/>
    <n v="1411326015"/>
    <d v="2014-09-21T19:00:15"/>
    <n v="1408734015"/>
    <d v="2014-08-22T19:00:15"/>
    <x v="10"/>
    <x v="3"/>
    <b v="0"/>
    <n v="1204"/>
    <b v="1"/>
    <s v="games/tabletop games"/>
    <x v="6"/>
  </r>
  <r>
    <n v="2226"/>
    <s v="Street Kings Boardgame"/>
    <s v="Missed the Kickstarter? Contact your local gaming store before going online. Or click on the order button. Thanks for the support!"/>
    <x v="102"/>
    <n v="18"/>
    <x v="6"/>
    <n v="19523.310000000001"/>
    <x v="0"/>
    <s v="US"/>
    <s v="USD"/>
    <n v="1455253140"/>
    <d v="2016-02-12T04:59:00"/>
    <n v="1452625822"/>
    <d v="2016-01-12T19:10:22"/>
    <x v="1"/>
    <x v="2"/>
    <b v="0"/>
    <n v="321"/>
    <b v="1"/>
    <s v="games/tabletop games"/>
    <x v="6"/>
  </r>
  <r>
    <n v="2227"/>
    <s v="Mechabrick - A Minifig/Mecha board game and models"/>
    <s v="Mechabrick is a set of precision plastic kits to convert your Minifigs into robots then battle with them in an exciting board game."/>
    <x v="93"/>
    <n v="13"/>
    <x v="1"/>
    <n v="20459"/>
    <x v="0"/>
    <s v="GB"/>
    <s v="GBP"/>
    <n v="1384374155"/>
    <d v="2013-11-13T20:22:35"/>
    <n v="1381778555"/>
    <d v="2013-10-14T19:22:35"/>
    <x v="9"/>
    <x v="4"/>
    <b v="0"/>
    <n v="301"/>
    <b v="1"/>
    <s v="games/tabletop games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"/>
    <x v="4"/>
    <n v="11744.9"/>
    <x v="0"/>
    <s v="DE"/>
    <s v="EUR"/>
    <n v="1439707236"/>
    <d v="2015-08-16T06:40:36"/>
    <n v="1437115236"/>
    <d v="2015-07-17T06:40:36"/>
    <x v="3"/>
    <x v="0"/>
    <b v="0"/>
    <n v="144"/>
    <b v="1"/>
    <s v="games/tabletop games"/>
    <x v="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8.0120000000000005"/>
    <x v="0"/>
    <n v="13704.33"/>
    <x v="0"/>
    <s v="US"/>
    <s v="USD"/>
    <n v="1378180800"/>
    <d v="2013-09-03T04:00:00"/>
    <n v="1375113391"/>
    <d v="2013-07-29T15:56:31"/>
    <x v="3"/>
    <x v="4"/>
    <b v="0"/>
    <n v="539"/>
    <b v="1"/>
    <s v="games/tabletop games"/>
    <x v="6"/>
  </r>
  <r>
    <n v="2230"/>
    <s v="Little Dungeon: Turtle Rock"/>
    <s v="Dungeon Crawl for All! A card game of swords, monsters and LOOT! Adventurers as young as 5 and &quot;seasoned&quot; warriors are all welcomed."/>
    <x v="0"/>
    <n v="8.5"/>
    <x v="0"/>
    <n v="10706"/>
    <x v="0"/>
    <s v="US"/>
    <s v="USD"/>
    <n v="1398460127"/>
    <d v="2014-04-25T21:08:47"/>
    <n v="1395868127"/>
    <d v="2014-03-26T21:08:47"/>
    <x v="7"/>
    <x v="3"/>
    <b v="0"/>
    <n v="498"/>
    <b v="1"/>
    <s v="games/tabletop games"/>
    <x v="6"/>
  </r>
  <r>
    <n v="2231"/>
    <s v="Kingdom"/>
    <s v="A game about communities by Ben Robbins, creator of Microscope. Do you change the Kingdom or does the Kingdom change you?"/>
    <x v="30"/>
    <n v="2.5"/>
    <x v="4"/>
    <n v="30303.24"/>
    <x v="0"/>
    <s v="US"/>
    <s v="USD"/>
    <n v="1372136400"/>
    <d v="2013-06-25T05:00:00"/>
    <n v="1369864301"/>
    <d v="2013-05-29T21:51:41"/>
    <x v="5"/>
    <x v="4"/>
    <b v="0"/>
    <n v="1113"/>
    <b v="1"/>
    <s v="games/tabletop games"/>
    <x v="6"/>
  </r>
  <r>
    <n v="2232"/>
    <s v="Backstory Cards"/>
    <s v="Backstory Cards help you and your friends create vibrant backstories for roleplaying games, no matter the system or genre."/>
    <x v="10"/>
    <n v="5"/>
    <x v="0"/>
    <n v="24790"/>
    <x v="0"/>
    <s v="US"/>
    <s v="USD"/>
    <n v="1405738800"/>
    <d v="2014-07-19T03:00:00"/>
    <n v="1402945408"/>
    <d v="2014-06-16T19:03:28"/>
    <x v="0"/>
    <x v="3"/>
    <b v="0"/>
    <n v="988"/>
    <b v="1"/>
    <s v="games/tabletop games"/>
    <x v="6"/>
  </r>
  <r>
    <n v="2233"/>
    <s v="Cadaver - A Card Game For Aspiring Necromancers"/>
    <s v="Cadaver is a lighthearted game of friendly necromancy! Players compete to resurrect as many bodies as possible!"/>
    <x v="30"/>
    <n v="2.5"/>
    <x v="4"/>
    <n v="8301"/>
    <x v="0"/>
    <s v="GB"/>
    <s v="GBP"/>
    <n v="1450051200"/>
    <d v="2015-12-14T00:00:00"/>
    <n v="1448269539"/>
    <d v="2015-11-23T09:05:39"/>
    <x v="4"/>
    <x v="0"/>
    <b v="0"/>
    <n v="391"/>
    <b v="1"/>
    <s v="games/tabletop games"/>
    <x v="6"/>
  </r>
  <r>
    <n v="2234"/>
    <s v="Pine Tar Baseball: 1936 Negro League + 1960 Season"/>
    <s v="Pine Tar Baseball is a fun and fast paced dice and card game for 1 to 2 players. The game features fast streamlined game play."/>
    <x v="213"/>
    <n v="0.1"/>
    <x v="2"/>
    <n v="1165"/>
    <x v="0"/>
    <s v="US"/>
    <s v="USD"/>
    <n v="1483645647"/>
    <d v="2017-01-05T19:47:27"/>
    <n v="1481053647"/>
    <d v="2016-12-06T19:47:27"/>
    <x v="11"/>
    <x v="2"/>
    <b v="0"/>
    <n v="28"/>
    <b v="1"/>
    <s v="games/tabletop games"/>
    <x v="6"/>
  </r>
  <r>
    <n v="2235"/>
    <s v="Miniature Scenery Terrain for Tabletop gaming and Wargames"/>
    <s v="An amazing set of sceneries to create unique atmospheres for your tabletop gaming."/>
    <x v="93"/>
    <n v="13"/>
    <x v="1"/>
    <n v="19931"/>
    <x v="0"/>
    <s v="CA"/>
    <s v="CAD"/>
    <n v="1427585511"/>
    <d v="2015-03-28T23:31:51"/>
    <n v="1424997111"/>
    <d v="2015-02-27T00:31:51"/>
    <x v="2"/>
    <x v="0"/>
    <b v="0"/>
    <n v="147"/>
    <b v="1"/>
    <s v="games/tabletop games"/>
    <x v="6"/>
  </r>
  <r>
    <n v="2236"/>
    <s v="Alienation - an intergalactic card drafting game"/>
    <s v="Assume the role of an intergalactic real-estate agent attempting to satisfy various creature clientele!"/>
    <x v="70"/>
    <n v="2.8"/>
    <x v="4"/>
    <n v="15039"/>
    <x v="0"/>
    <s v="US"/>
    <s v="USD"/>
    <n v="1454338123"/>
    <d v="2016-02-01T14:48:43"/>
    <n v="1451746123"/>
    <d v="2016-01-02T14:48:43"/>
    <x v="1"/>
    <x v="2"/>
    <b v="0"/>
    <n v="680"/>
    <b v="1"/>
    <s v="games/tabletop games"/>
    <x v="6"/>
  </r>
  <r>
    <n v="2237"/>
    <s v="Monster Mansion"/>
    <s v="A real-time cooperative adventure for 2-8 players. Defeat legendary monsters to earn gold and escape before the time RUNS OUT!"/>
    <x v="102"/>
    <n v="18"/>
    <x v="6"/>
    <n v="63527"/>
    <x v="0"/>
    <s v="US"/>
    <s v="USD"/>
    <n v="1415779140"/>
    <d v="2014-11-12T07:59:00"/>
    <n v="1412294683"/>
    <d v="2014-10-03T00:04:43"/>
    <x v="9"/>
    <x v="3"/>
    <b v="0"/>
    <n v="983"/>
    <b v="1"/>
    <s v="games/tabletop games"/>
    <x v="6"/>
  </r>
  <r>
    <n v="2238"/>
    <s v="28mm Fantasy Miniature range Feral Orcs!"/>
    <s v="28mm Fantasy Miniature Range in leadfree white metal: Orcs, wolves and more."/>
    <x v="23"/>
    <n v="4"/>
    <x v="4"/>
    <n v="5496"/>
    <x v="0"/>
    <s v="DE"/>
    <s v="EUR"/>
    <n v="1489157716"/>
    <d v="2017-03-10T14:55:16"/>
    <n v="1486565716"/>
    <d v="2017-02-08T14:55:16"/>
    <x v="2"/>
    <x v="1"/>
    <b v="0"/>
    <n v="79"/>
    <b v="1"/>
    <s v="games/tabletop games"/>
    <x v="6"/>
  </r>
  <r>
    <n v="2239"/>
    <s v="Pro Tabletop Gaming Audio Collection"/>
    <s v="Next stretch goal unlocks at $33,000 and/or 500 backers unlocks 2 bonus stretch goals."/>
    <x v="31"/>
    <n v="25"/>
    <x v="9"/>
    <n v="32006.67"/>
    <x v="0"/>
    <s v="US"/>
    <s v="USD"/>
    <n v="1385870520"/>
    <d v="2013-12-01T04:02:00"/>
    <n v="1382742014"/>
    <d v="2013-10-25T23:00:14"/>
    <x v="9"/>
    <x v="4"/>
    <b v="0"/>
    <n v="426"/>
    <b v="1"/>
    <s v="games/tabletop games"/>
    <x v="6"/>
  </r>
  <r>
    <n v="2240"/>
    <s v="Dice Base 2: Vault - Case - Rolling Surface"/>
    <s v="Protect, store, organize and display 225 of your favorite dice in this modular and easy to use dice vault system. Oak and leather."/>
    <x v="10"/>
    <n v="5"/>
    <x v="0"/>
    <n v="13534"/>
    <x v="0"/>
    <s v="US"/>
    <s v="USD"/>
    <n v="1461354544"/>
    <d v="2016-04-22T19:49:04"/>
    <n v="1458762544"/>
    <d v="2016-03-23T19:49:04"/>
    <x v="7"/>
    <x v="2"/>
    <b v="0"/>
    <n v="96"/>
    <b v="1"/>
    <s v="games/tabletop games"/>
    <x v="6"/>
  </r>
  <r>
    <n v="2241"/>
    <s v="Savage Worlds Zombie Squad"/>
    <s v="You are Ex- Military criminals sent on suicide missions on the edge of space. Science Fiction Tabletop RPG using Savage Worlds"/>
    <x v="28"/>
    <n v="1"/>
    <x v="4"/>
    <n v="8064"/>
    <x v="0"/>
    <s v="GB"/>
    <s v="GBP"/>
    <n v="1488484300"/>
    <d v="2017-03-02T19:51:40"/>
    <n v="1485892300"/>
    <d v="2017-01-31T19:51:40"/>
    <x v="1"/>
    <x v="1"/>
    <b v="0"/>
    <n v="163"/>
    <b v="1"/>
    <s v="games/tabletop games"/>
    <x v="6"/>
  </r>
  <r>
    <n v="2242"/>
    <s v="The Princess Bride Playing Cards from USPCC"/>
    <s v="Inconceivable! An amazing new illustrative deck based on The Princess Bride movie."/>
    <x v="3"/>
    <n v="10"/>
    <x v="1"/>
    <n v="136009.76"/>
    <x v="0"/>
    <s v="US"/>
    <s v="USD"/>
    <n v="1385521320"/>
    <d v="2013-11-27T03:02:00"/>
    <n v="1382449733"/>
    <d v="2013-10-22T13:48:53"/>
    <x v="9"/>
    <x v="4"/>
    <b v="0"/>
    <n v="2525"/>
    <b v="1"/>
    <s v="games/tabletop games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1E-3"/>
    <x v="2"/>
    <n v="9302.5"/>
    <x v="0"/>
    <s v="US"/>
    <s v="USD"/>
    <n v="1489374000"/>
    <d v="2017-03-13T03:00:00"/>
    <n v="1488823290"/>
    <d v="2017-03-06T18:01:30"/>
    <x v="7"/>
    <x v="1"/>
    <b v="0"/>
    <n v="2035"/>
    <b v="1"/>
    <s v="games/tabletop games"/>
    <x v="6"/>
  </r>
  <r>
    <n v="2244"/>
    <s v="Warbands of the Cold North III"/>
    <s v="Finely sculpted 28mm Classic Fantasy metal and resin miniatures perfectly themed for use as a warband or adventuring party."/>
    <x v="10"/>
    <n v="5"/>
    <x v="0"/>
    <n v="18851"/>
    <x v="0"/>
    <s v="US"/>
    <s v="USD"/>
    <n v="1476649800"/>
    <d v="2016-10-16T20:30:00"/>
    <n v="1475609946"/>
    <d v="2016-10-04T19:39:06"/>
    <x v="9"/>
    <x v="2"/>
    <b v="0"/>
    <n v="290"/>
    <b v="1"/>
    <s v="games/tabletop games"/>
    <x v="6"/>
  </r>
  <r>
    <n v="2245"/>
    <s v="TimeWatch: GUMSHOE Investigative Time Travel RPG"/>
    <s v="You've got a time machine, high-powered weapons and a whole lot of history to save. Welcome to TimeWatch!"/>
    <x v="23"/>
    <n v="4"/>
    <x v="4"/>
    <n v="105881"/>
    <x v="0"/>
    <s v="US"/>
    <s v="USD"/>
    <n v="1393005600"/>
    <d v="2014-02-21T18:00:00"/>
    <n v="1390323617"/>
    <d v="2014-01-21T17:00:17"/>
    <x v="1"/>
    <x v="3"/>
    <b v="0"/>
    <n v="1980"/>
    <b v="1"/>
    <s v="games/tabletop games"/>
    <x v="6"/>
  </r>
  <r>
    <n v="2246"/>
    <s v="The BESPOKE GEEK: Cosplay for Everyday"/>
    <s v="The BESPOKE GEEK is a brand new clothing company from Bletchley, England producing handmade and individual hoodies for geeks."/>
    <x v="30"/>
    <n v="2.5"/>
    <x v="4"/>
    <n v="2503"/>
    <x v="0"/>
    <s v="GB"/>
    <s v="GBP"/>
    <n v="1441393210"/>
    <d v="2015-09-04T19:00:10"/>
    <n v="1438801210"/>
    <d v="2015-08-05T19:00:10"/>
    <x v="10"/>
    <x v="0"/>
    <b v="0"/>
    <n v="57"/>
    <b v="1"/>
    <s v="games/tabletop games"/>
    <x v="6"/>
  </r>
  <r>
    <n v="2247"/>
    <s v="Foragers"/>
    <s v="Take on the role of an ancient forager in this fun strategy game from the designer of Biblios."/>
    <x v="17"/>
    <n v="18.5"/>
    <x v="6"/>
    <n v="19324"/>
    <x v="0"/>
    <s v="US"/>
    <s v="USD"/>
    <n v="1438185565"/>
    <d v="2015-07-29T15:59:25"/>
    <n v="1436975965"/>
    <d v="2015-07-15T15:59:25"/>
    <x v="3"/>
    <x v="0"/>
    <b v="0"/>
    <n v="380"/>
    <b v="1"/>
    <s v="games/tabletop games"/>
    <x v="6"/>
  </r>
  <r>
    <n v="2248"/>
    <s v="The Roots of Magic Miniatures Game: Students of Sorcery"/>
    <s v="Select your Wizard, determine your rivals, and then duel to the death to demonstrate your superiority wielding the Roots of Magic!"/>
    <x v="39"/>
    <n v="7"/>
    <x v="0"/>
    <n v="7505"/>
    <x v="0"/>
    <s v="GB"/>
    <s v="GBP"/>
    <n v="1481749278"/>
    <d v="2016-12-14T21:01:18"/>
    <n v="1479157278"/>
    <d v="2016-11-14T21:01:18"/>
    <x v="4"/>
    <x v="2"/>
    <b v="0"/>
    <n v="128"/>
    <b v="1"/>
    <s v="games/tabletop games"/>
    <x v="6"/>
  </r>
  <r>
    <n v="2249"/>
    <s v="Centurion: Legionaries of Rome"/>
    <s v="March with the legions against the enemies of Rome in this role-playing game of military adventures."/>
    <x v="8"/>
    <n v="3.5"/>
    <x v="4"/>
    <n v="5907"/>
    <x v="0"/>
    <s v="US"/>
    <s v="USD"/>
    <n v="1364917965"/>
    <d v="2013-04-02T15:52:45"/>
    <n v="1362329565"/>
    <d v="2013-03-03T16:52:45"/>
    <x v="7"/>
    <x v="4"/>
    <b v="0"/>
    <n v="180"/>
    <b v="1"/>
    <s v="games/tabletop games"/>
    <x v="6"/>
  </r>
  <r>
    <n v="2250"/>
    <s v="The Game Anywhere Table"/>
    <s v="A customizable gaming table, for the best gaming experience, portable, storable and lightweight, that can be taken anywhere"/>
    <x v="31"/>
    <n v="25"/>
    <x v="9"/>
    <n v="243778"/>
    <x v="0"/>
    <s v="US"/>
    <s v="USD"/>
    <n v="1480727273"/>
    <d v="2016-12-03T01:07:53"/>
    <n v="1478131673"/>
    <d v="2016-11-03T00:07:53"/>
    <x v="4"/>
    <x v="2"/>
    <b v="0"/>
    <n v="571"/>
    <b v="1"/>
    <s v="games/tabletop games"/>
    <x v="6"/>
  </r>
  <r>
    <n v="2251"/>
    <s v="Werewolf: Full Moon Expansion"/>
    <s v="A great game full of lying, scheming, and werewolves.  Now with additional characters to add even more mayhem!"/>
    <x v="0"/>
    <n v="8.5"/>
    <x v="0"/>
    <n v="11428.19"/>
    <x v="0"/>
    <s v="US"/>
    <s v="USD"/>
    <n v="1408177077"/>
    <d v="2014-08-16T08:17:57"/>
    <n v="1406362677"/>
    <d v="2014-07-26T08:17:57"/>
    <x v="3"/>
    <x v="3"/>
    <b v="0"/>
    <n v="480"/>
    <b v="1"/>
    <s v="games/tabletop games"/>
    <x v="6"/>
  </r>
  <r>
    <n v="2252"/>
    <s v="Punkapocalyptic - Black Blood Children Band"/>
    <s v="A new faction for the 30 mm scale wargame, featuring skirmishes between gangs in a pimp and lethal post-apocalyptic world."/>
    <x v="7"/>
    <n v="9"/>
    <x v="0"/>
    <n v="24505"/>
    <x v="0"/>
    <s v="ES"/>
    <s v="EUR"/>
    <n v="1470469938"/>
    <d v="2016-08-06T07:52:18"/>
    <n v="1469173938"/>
    <d v="2016-07-22T07:52:18"/>
    <x v="3"/>
    <x v="2"/>
    <b v="0"/>
    <n v="249"/>
    <b v="1"/>
    <s v="games/tabletop games"/>
    <x v="6"/>
  </r>
  <r>
    <n v="2253"/>
    <s v="ZoMbushed! - A Zombie Co-Op Survival Card Game"/>
    <s v="ZoMbushed! - a solo/co-op action zombie survival card game where players must fight to survive by overcoming obstacles and monsters."/>
    <x v="6"/>
    <n v="8"/>
    <x v="0"/>
    <n v="9015"/>
    <x v="0"/>
    <s v="US"/>
    <s v="USD"/>
    <n v="1447862947"/>
    <d v="2015-11-18T16:09:07"/>
    <n v="1445267347"/>
    <d v="2015-10-19T15:09:07"/>
    <x v="9"/>
    <x v="0"/>
    <b v="0"/>
    <n v="84"/>
    <b v="1"/>
    <s v="games/tabletop games"/>
    <x v="6"/>
  </r>
  <r>
    <n v="2254"/>
    <s v="Green Couch Games Limited: FrogFlip!"/>
    <s v="A dexterity microgame by father/daughter team, Jason and Claire Kotarski. Make 100 project."/>
    <x v="2"/>
    <n v="0.5"/>
    <x v="2"/>
    <n v="2299"/>
    <x v="0"/>
    <s v="US"/>
    <s v="USD"/>
    <n v="1485271968"/>
    <d v="2017-01-24T15:32:48"/>
    <n v="1484667168"/>
    <d v="2017-01-17T15:32:48"/>
    <x v="1"/>
    <x v="1"/>
    <b v="0"/>
    <n v="197"/>
    <b v="1"/>
    <s v="games/tabletop games"/>
    <x v="6"/>
  </r>
  <r>
    <n v="2255"/>
    <s v="Jumbo Jets - Jet Set Expansion Set #2"/>
    <s v="This is the second set of 5 expansions for our route-building game, Jet Set!"/>
    <x v="333"/>
    <n v="3.95"/>
    <x v="4"/>
    <n v="11323"/>
    <x v="0"/>
    <s v="US"/>
    <s v="USD"/>
    <n v="1462661451"/>
    <d v="2016-05-07T22:50:51"/>
    <n v="1460069451"/>
    <d v="2016-04-07T22:50:51"/>
    <x v="6"/>
    <x v="2"/>
    <b v="0"/>
    <n v="271"/>
    <b v="1"/>
    <s v="games/tabletop games"/>
    <x v="6"/>
  </r>
  <r>
    <n v="2256"/>
    <s v="Bitcoin Empire"/>
    <s v="Build your crypto-currency empire and sabotage your opponents. A deck building, card game. 2-4 players. 15 minutes."/>
    <x v="334"/>
    <n v="0.48"/>
    <x v="2"/>
    <n v="1069"/>
    <x v="0"/>
    <s v="GB"/>
    <s v="GBP"/>
    <n v="1479811846"/>
    <d v="2016-11-22T10:50:46"/>
    <n v="1478602246"/>
    <d v="2016-11-08T10:50:46"/>
    <x v="4"/>
    <x v="2"/>
    <b v="0"/>
    <n v="50"/>
    <b v="1"/>
    <s v="games/tabletop games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2.5"/>
    <x v="4"/>
    <n v="15903.5"/>
    <x v="0"/>
    <s v="GB"/>
    <s v="GBP"/>
    <n v="1466377200"/>
    <d v="2016-06-19T23:00:00"/>
    <n v="1463351329"/>
    <d v="2016-05-15T22:28:49"/>
    <x v="5"/>
    <x v="2"/>
    <b v="0"/>
    <n v="169"/>
    <b v="1"/>
    <s v="games/tabletop games"/>
    <x v="6"/>
  </r>
  <r>
    <n v="2258"/>
    <s v="A Sundered World"/>
    <s v="A Dungeon World campaign setting that takes place after the end of the worlds."/>
    <x v="41"/>
    <n v="2.2000000000000002"/>
    <x v="4"/>
    <n v="3223"/>
    <x v="0"/>
    <s v="US"/>
    <s v="USD"/>
    <n v="1434045687"/>
    <d v="2015-06-11T18:01:27"/>
    <n v="1431453687"/>
    <d v="2015-05-12T18:01:27"/>
    <x v="5"/>
    <x v="0"/>
    <b v="0"/>
    <n v="205"/>
    <b v="1"/>
    <s v="games/tabletop games"/>
    <x v="6"/>
  </r>
  <r>
    <n v="2259"/>
    <s v="The Second Breakfast"/>
    <s v="More Halfmen, more goats, more guns, and most of all some neat buildings and structures for the little fellas to hang out in!"/>
    <x v="28"/>
    <n v="1"/>
    <x v="4"/>
    <n v="18671"/>
    <x v="0"/>
    <s v="GB"/>
    <s v="GBP"/>
    <n v="1481224736"/>
    <d v="2016-12-08T19:18:56"/>
    <n v="1480360736"/>
    <d v="2016-11-28T19:18:56"/>
    <x v="4"/>
    <x v="2"/>
    <b v="0"/>
    <n v="206"/>
    <b v="1"/>
    <s v="games/tabletop games"/>
    <x v="6"/>
  </r>
  <r>
    <n v="2260"/>
    <s v="Cryptex Dice Vault"/>
    <s v="A fine wood cryptex dice vault to store your favorite dice. Designed to hold a standard set of 7 polyhedrals for your favorite RPG."/>
    <x v="30"/>
    <n v="2.5"/>
    <x v="4"/>
    <n v="8173"/>
    <x v="0"/>
    <s v="US"/>
    <s v="USD"/>
    <n v="1395876250"/>
    <d v="2014-03-26T23:24:10"/>
    <n v="1393287850"/>
    <d v="2014-02-25T00:24:10"/>
    <x v="2"/>
    <x v="3"/>
    <b v="0"/>
    <n v="84"/>
    <b v="1"/>
    <s v="games/tabletop games"/>
    <x v="6"/>
  </r>
  <r>
    <n v="2261"/>
    <s v="Hero: Aluminum dice inspired by super heroes :)"/>
    <s v="When you think about super heroes, you think of their stunning colorful outfits. Hero dice is great for super hero or anyother games :)"/>
    <x v="28"/>
    <n v="1"/>
    <x v="4"/>
    <n v="7795"/>
    <x v="0"/>
    <s v="AU"/>
    <s v="AUD"/>
    <n v="1487093020"/>
    <d v="2017-02-14T17:23:40"/>
    <n v="1485278620"/>
    <d v="2017-01-24T17:23:40"/>
    <x v="1"/>
    <x v="1"/>
    <b v="0"/>
    <n v="210"/>
    <b v="1"/>
    <s v="games/tabletop games"/>
    <x v="6"/>
  </r>
  <r>
    <n v="2262"/>
    <s v="Riders: A Game About Cheating Doomsday"/>
    <s v="An RPG about mortal servants of the Horsemen of the Apocalypse deciding to not end the world."/>
    <x v="126"/>
    <n v="3.3"/>
    <x v="4"/>
    <n v="5087"/>
    <x v="0"/>
    <s v="US"/>
    <s v="USD"/>
    <n v="1416268800"/>
    <d v="2014-11-18T00:00:00"/>
    <n v="1413295358"/>
    <d v="2014-10-14T14:02:38"/>
    <x v="9"/>
    <x v="3"/>
    <b v="0"/>
    <n v="181"/>
    <b v="1"/>
    <s v="games/tabletop games"/>
    <x v="6"/>
  </r>
  <r>
    <n v="2263"/>
    <s v="Corvus Corax Miniatures - Outcasts"/>
    <s v="These are degenerated men who have, since birth, suffered the effect of mutation and turned into something wicked!"/>
    <x v="51"/>
    <n v="7.5"/>
    <x v="0"/>
    <n v="8666"/>
    <x v="0"/>
    <s v="SE"/>
    <s v="SEK"/>
    <n v="1422734313"/>
    <d v="2015-01-31T19:58:33"/>
    <n v="1420919913"/>
    <d v="2015-01-10T19:58:33"/>
    <x v="1"/>
    <x v="0"/>
    <b v="0"/>
    <n v="60"/>
    <b v="1"/>
    <s v="games/tabletop games"/>
    <x v="6"/>
  </r>
  <r>
    <n v="2264"/>
    <s v="Thunder Alley : Crew Chief by Richard Launius - Final Lap!"/>
    <s v="Thunder Alley Crew Chief Expansion from Nothing Now Games. Add Strategy and Control to your racing team. Get Your Crew Chief Today!"/>
    <x v="12"/>
    <n v="6"/>
    <x v="0"/>
    <n v="10802"/>
    <x v="0"/>
    <s v="US"/>
    <s v="USD"/>
    <n v="1463972400"/>
    <d v="2016-05-23T03:00:00"/>
    <n v="1462543114"/>
    <d v="2016-05-06T13:58:34"/>
    <x v="5"/>
    <x v="2"/>
    <b v="0"/>
    <n v="445"/>
    <b v="1"/>
    <s v="games/tabletop games"/>
    <x v="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0.2"/>
    <x v="2"/>
    <n v="597"/>
    <x v="0"/>
    <s v="GB"/>
    <s v="GBP"/>
    <n v="1479846507"/>
    <d v="2016-11-22T20:28:27"/>
    <n v="1479241707"/>
    <d v="2016-11-15T20:28:27"/>
    <x v="4"/>
    <x v="2"/>
    <b v="0"/>
    <n v="17"/>
    <b v="1"/>
    <s v="games/tabletop games"/>
    <x v="6"/>
  </r>
  <r>
    <n v="2266"/>
    <s v="GOAT LORDS."/>
    <s v="Want to be LORD OF THE GOATS? Start building your herd using thievery, magic, bombs and mostly goats."/>
    <x v="15"/>
    <n v="1.5"/>
    <x v="4"/>
    <n v="4804"/>
    <x v="0"/>
    <s v="US"/>
    <s v="USD"/>
    <n v="1461722400"/>
    <d v="2016-04-27T02:00:00"/>
    <n v="1460235592"/>
    <d v="2016-04-09T20:59:52"/>
    <x v="6"/>
    <x v="2"/>
    <b v="0"/>
    <n v="194"/>
    <b v="1"/>
    <s v="games/tabletop games"/>
    <x v="6"/>
  </r>
  <r>
    <n v="2267"/>
    <s v="Stones Dungeon Tiles"/>
    <s v="Highly-detailed 2x2&quot; dungeon tiles made of a durable polymer-plastic &amp; VERY affordable cost. Perfect for tabletop &amp; role-playing games."/>
    <x v="22"/>
    <n v="20"/>
    <x v="8"/>
    <n v="76105"/>
    <x v="0"/>
    <s v="US"/>
    <s v="USD"/>
    <n v="1419123600"/>
    <d v="2014-12-21T01:00:00"/>
    <n v="1416945297"/>
    <d v="2014-11-25T19:54:57"/>
    <x v="4"/>
    <x v="3"/>
    <b v="0"/>
    <n v="404"/>
    <b v="1"/>
    <s v="games/tabletop games"/>
    <x v="6"/>
  </r>
  <r>
    <n v="2268"/>
    <s v="Chardonnay Go"/>
    <s v="Chardonnay Go, the viral video with 23 million views, is now a hilarious board game for wine lovers, moms and other shameless people."/>
    <x v="89"/>
    <n v="28"/>
    <x v="9"/>
    <n v="28728"/>
    <x v="0"/>
    <s v="US"/>
    <s v="USD"/>
    <n v="1489283915"/>
    <d v="2017-03-12T01:58:35"/>
    <n v="1486691915"/>
    <d v="2017-02-10T01:58:35"/>
    <x v="2"/>
    <x v="1"/>
    <b v="0"/>
    <n v="194"/>
    <b v="1"/>
    <s v="games/tabletop games"/>
    <x v="6"/>
  </r>
  <r>
    <n v="2269"/>
    <s v="Treasure Decks for 5th Edition - Only $12!"/>
    <s v="Add exciting loot drops to your CR 1-4, 5-8, 9-12, 13-16, and 17-20 encounters! Each deck has over 200 possible outcomes!"/>
    <x v="30"/>
    <n v="2.5"/>
    <x v="4"/>
    <n v="45041"/>
    <x v="0"/>
    <s v="US"/>
    <s v="USD"/>
    <n v="1488862800"/>
    <d v="2017-03-07T05:00:00"/>
    <n v="1486745663"/>
    <d v="2017-02-10T16:54:23"/>
    <x v="2"/>
    <x v="1"/>
    <b v="0"/>
    <n v="902"/>
    <b v="1"/>
    <s v="games/tabletop games"/>
    <x v="6"/>
  </r>
  <r>
    <n v="2270"/>
    <s v="MCG Premium Sleeves &amp; Accessories"/>
    <s v="MCG Premium Sleeves offer excellent protection for your cards. This line is about to be expanded with new sleeves sizes!"/>
    <x v="31"/>
    <n v="25"/>
    <x v="9"/>
    <n v="180062"/>
    <x v="0"/>
    <s v="US"/>
    <s v="USD"/>
    <n v="1484085540"/>
    <d v="2017-01-10T21:59:00"/>
    <n v="1482353513"/>
    <d v="2016-12-21T20:51:53"/>
    <x v="11"/>
    <x v="2"/>
    <b v="0"/>
    <n v="1670"/>
    <b v="1"/>
    <s v="games/tabletop games"/>
    <x v="6"/>
  </r>
  <r>
    <n v="2271"/>
    <s v="Man vs Meeple Season One Kickstarter"/>
    <s v="Man vs Meeple is the show where we talk about all things board game related. Help us make the very most of our channel for you."/>
    <x v="22"/>
    <n v="20"/>
    <x v="8"/>
    <n v="56618"/>
    <x v="0"/>
    <s v="US"/>
    <s v="USD"/>
    <n v="1481328004"/>
    <d v="2016-12-10T00:00:04"/>
    <n v="1478736004"/>
    <d v="2016-11-10T00:00:04"/>
    <x v="4"/>
    <x v="2"/>
    <b v="0"/>
    <n v="1328"/>
    <b v="1"/>
    <s v="games/tabletop games"/>
    <x v="6"/>
  </r>
  <r>
    <n v="2272"/>
    <s v="Pick the Lock"/>
    <s v="Pick the Lock is a game of chance and strategy. Attempt to obtain priceless treasures and outwit the other players."/>
    <x v="28"/>
    <n v="1"/>
    <x v="4"/>
    <n v="13566"/>
    <x v="0"/>
    <s v="US"/>
    <s v="USD"/>
    <n v="1449506836"/>
    <d v="2015-12-07T16:47:16"/>
    <n v="1446914836"/>
    <d v="2015-11-07T16:47:16"/>
    <x v="4"/>
    <x v="0"/>
    <b v="0"/>
    <n v="944"/>
    <b v="1"/>
    <s v="games/tabletop games"/>
    <x v="6"/>
  </r>
  <r>
    <n v="2273"/>
    <s v="Get Adler! Premium Edition"/>
    <s v="London, 1937. Top-Secret docs are missing. So, too, is Agent Adler! Intelligence has 7 hrs to find him. Deduction, Deception &amp; Action!"/>
    <x v="30"/>
    <n v="2.5"/>
    <x v="4"/>
    <n v="5509"/>
    <x v="0"/>
    <s v="CA"/>
    <s v="CAD"/>
    <n v="1489320642"/>
    <d v="2017-03-12T12:10:42"/>
    <n v="1487164242"/>
    <d v="2017-02-15T13:10:42"/>
    <x v="2"/>
    <x v="1"/>
    <b v="0"/>
    <n v="147"/>
    <b v="1"/>
    <s v="games/tabletop games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.5"/>
    <x v="4"/>
    <n v="2990"/>
    <x v="0"/>
    <s v="US"/>
    <s v="USD"/>
    <n v="1393156857"/>
    <d v="2014-02-23T12:00:57"/>
    <n v="1390564857"/>
    <d v="2014-01-24T12:00:57"/>
    <x v="1"/>
    <x v="3"/>
    <b v="0"/>
    <n v="99"/>
    <b v="1"/>
    <s v="games/tabletop games"/>
    <x v="6"/>
  </r>
  <r>
    <n v="2275"/>
    <s v="Samurai Dwarves (Korobokuru)"/>
    <s v="The aim of this project is to extend our existing Samurai Dwarf range from 6 to 9. The new sculpts will be done by Bob Olley."/>
    <x v="81"/>
    <n v="0.65"/>
    <x v="2"/>
    <n v="2650.5"/>
    <x v="0"/>
    <s v="GB"/>
    <s v="GBP"/>
    <n v="1419259679"/>
    <d v="2014-12-22T14:47:59"/>
    <n v="1416667679"/>
    <d v="2014-11-22T14:47:59"/>
    <x v="4"/>
    <x v="3"/>
    <b v="0"/>
    <n v="79"/>
    <b v="1"/>
    <s v="games/tabletop games"/>
    <x v="6"/>
  </r>
  <r>
    <n v="2276"/>
    <s v="Giggle Chips:  ABC Computer Science Game Cards"/>
    <s v="ABC cards include definitions, shapes recognition, robot tangram, a binary concentration and color memory games! Made in the U.S."/>
    <x v="335"/>
    <n v="4.5890000000000004"/>
    <x v="4"/>
    <n v="4856"/>
    <x v="0"/>
    <s v="US"/>
    <s v="USD"/>
    <n v="1388936289"/>
    <d v="2014-01-05T15:38:09"/>
    <n v="1386344289"/>
    <d v="2013-12-06T15:38:09"/>
    <x v="11"/>
    <x v="4"/>
    <b v="0"/>
    <n v="75"/>
    <b v="1"/>
    <s v="games/tabletop games"/>
    <x v="6"/>
  </r>
  <r>
    <n v="2277"/>
    <s v="Police Precinct"/>
    <s v="Police Precinct is a cooperative game where the players take on the roles as police officers, with different areas of expertise."/>
    <x v="0"/>
    <n v="8.5"/>
    <x v="0"/>
    <n v="11992"/>
    <x v="0"/>
    <s v="US"/>
    <s v="USD"/>
    <n v="1330359423"/>
    <d v="2012-02-27T16:17:03"/>
    <n v="1327767423"/>
    <d v="2012-01-28T16:17:03"/>
    <x v="1"/>
    <x v="5"/>
    <b v="0"/>
    <n v="207"/>
    <b v="1"/>
    <s v="games/tabletop games"/>
    <x v="6"/>
  </r>
  <r>
    <n v="2278"/>
    <s v="Eternity Dice - Regular and D6 Charms Edition"/>
    <s v="Dice forged from stone one by one entirely by hand for demanding Gamers and Collectors."/>
    <x v="13"/>
    <n v="2"/>
    <x v="4"/>
    <n v="5414"/>
    <x v="0"/>
    <s v="IT"/>
    <s v="EUR"/>
    <n v="1451861940"/>
    <d v="2016-01-03T22:59:00"/>
    <n v="1448902867"/>
    <d v="2015-11-30T17:01:07"/>
    <x v="4"/>
    <x v="0"/>
    <b v="0"/>
    <n v="102"/>
    <b v="1"/>
    <s v="games/tabletop games"/>
    <x v="6"/>
  </r>
  <r>
    <n v="2279"/>
    <s v="Zombie Apocalypse Geocaching"/>
    <s v="The Zombie Apocalypse has begun! Fortunately, YOU have your priorities straight. What could be more important than Geocaching?"/>
    <x v="28"/>
    <n v="1"/>
    <x v="4"/>
    <n v="1538"/>
    <x v="0"/>
    <s v="US"/>
    <s v="USD"/>
    <n v="1423022400"/>
    <d v="2015-02-04T04:00:00"/>
    <n v="1421436099"/>
    <d v="2015-01-16T19:21:39"/>
    <x v="1"/>
    <x v="0"/>
    <b v="0"/>
    <n v="32"/>
    <b v="1"/>
    <s v="games/tabletop games"/>
    <x v="6"/>
  </r>
  <r>
    <n v="2280"/>
    <s v="Song of Blades: Hammer and Forge"/>
    <s v="A range of highly detailed 28mm fantasy miniatures and supporting gaming rules by Andrea Sfiligoi, creator of Song of Blades and Heroes"/>
    <x v="336"/>
    <n v="9.8000000000000007"/>
    <x v="0"/>
    <n v="39550.5"/>
    <x v="0"/>
    <s v="US"/>
    <s v="USD"/>
    <n v="1442501991"/>
    <d v="2015-09-17T14:59:51"/>
    <n v="1439909991"/>
    <d v="2015-08-18T14:59:51"/>
    <x v="10"/>
    <x v="0"/>
    <b v="0"/>
    <n v="480"/>
    <b v="1"/>
    <s v="games/tabletop games"/>
    <x v="6"/>
  </r>
  <r>
    <n v="2281"/>
    <s v="Lewis Robertson Band EP!"/>
    <s v="I am trying to get a new band off the ground, and in order to be taken seriously and get gigs, we need some killer recordings!"/>
    <x v="43"/>
    <n v="0.3"/>
    <x v="2"/>
    <n v="555"/>
    <x v="0"/>
    <s v="US"/>
    <s v="USD"/>
    <n v="1311576600"/>
    <d v="2011-07-25T06:50:00"/>
    <n v="1306219897"/>
    <d v="2011-05-24T06:51:37"/>
    <x v="5"/>
    <x v="6"/>
    <b v="0"/>
    <n v="11"/>
    <b v="1"/>
    <s v="music/rock"/>
    <x v="4"/>
  </r>
  <r>
    <n v="2282"/>
    <s v="Sage King's Debut Album"/>
    <s v="Sage King is recording his debut album and wants YOU to be a part of the creation process"/>
    <x v="47"/>
    <n v="0.75"/>
    <x v="2"/>
    <n v="1390"/>
    <x v="0"/>
    <s v="US"/>
    <s v="USD"/>
    <n v="1452744686"/>
    <d v="2016-01-14T04:11:26"/>
    <n v="1447560686"/>
    <d v="2015-11-15T04:11:26"/>
    <x v="4"/>
    <x v="0"/>
    <b v="0"/>
    <n v="12"/>
    <b v="1"/>
    <s v="music/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"/>
    <x v="4"/>
    <n v="3025.66"/>
    <x v="0"/>
    <s v="US"/>
    <s v="USD"/>
    <n v="1336528804"/>
    <d v="2012-05-09T02:00:04"/>
    <n v="1331348404"/>
    <d v="2012-03-10T03:00:04"/>
    <x v="7"/>
    <x v="5"/>
    <b v="0"/>
    <n v="48"/>
    <b v="1"/>
    <s v="music/rock"/>
    <x v="4"/>
  </r>
  <r>
    <n v="2284"/>
    <s v="Make a record, write a song, take the Vinyl Skyway. "/>
    <s v="The Vinyl Skyway reunite to make a third album. "/>
    <x v="12"/>
    <n v="6"/>
    <x v="0"/>
    <n v="6373.27"/>
    <x v="0"/>
    <s v="US"/>
    <s v="USD"/>
    <n v="1299902400"/>
    <d v="2011-03-12T04:00:00"/>
    <n v="1297451245"/>
    <d v="2011-02-11T19:07:25"/>
    <x v="2"/>
    <x v="6"/>
    <b v="0"/>
    <n v="59"/>
    <b v="1"/>
    <s v="music/rock"/>
    <x v="4"/>
  </r>
  <r>
    <n v="2285"/>
    <s v="Blue Sky Alert &amp; The Retro Rock Machine of Fun"/>
    <s v="BSA is headed to Nashville, TN USA to record our first album at the historic Welcome to 1979 Studio. Come re-write history with us..."/>
    <x v="9"/>
    <n v="3"/>
    <x v="4"/>
    <n v="3641"/>
    <x v="0"/>
    <s v="US"/>
    <s v="USD"/>
    <n v="1340944043"/>
    <d v="2012-06-29T04:27:23"/>
    <n v="1338352043"/>
    <d v="2012-05-30T04:27:23"/>
    <x v="5"/>
    <x v="5"/>
    <b v="0"/>
    <n v="79"/>
    <b v="1"/>
    <s v="music/rock"/>
    <x v="4"/>
  </r>
  <r>
    <n v="2286"/>
    <s v="Arson In The Suburbs"/>
    <s v="Arson In The Suburbs is ready to release its FIRST three song E.P. and looking to raise funds to get back in the studio! RnFnR!"/>
    <x v="15"/>
    <n v="1.5"/>
    <x v="4"/>
    <n v="1501"/>
    <x v="0"/>
    <s v="US"/>
    <s v="USD"/>
    <n v="1378439940"/>
    <d v="2013-09-06T03:59:00"/>
    <n v="1376003254"/>
    <d v="2013-08-08T23:07:34"/>
    <x v="10"/>
    <x v="4"/>
    <b v="0"/>
    <n v="14"/>
    <b v="1"/>
    <s v="music/rock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4.5"/>
    <x v="4"/>
    <n v="5398.99"/>
    <x v="0"/>
    <s v="US"/>
    <s v="USD"/>
    <n v="1403539260"/>
    <d v="2014-06-23T16:01:00"/>
    <n v="1401724860"/>
    <d v="2014-06-02T16:01:00"/>
    <x v="0"/>
    <x v="3"/>
    <b v="0"/>
    <n v="106"/>
    <b v="1"/>
    <s v="music/rock"/>
    <x v="4"/>
  </r>
  <r>
    <n v="2288"/>
    <s v="Press Michael Zucker's 2012 album Technocracy on VINYL!"/>
    <s v="Technocracy will be released on digital media on June 26th, but we all know analog is king!  Help us press this album on vinyl!"/>
    <x v="28"/>
    <n v="1"/>
    <x v="4"/>
    <n v="1001"/>
    <x v="0"/>
    <s v="US"/>
    <s v="USD"/>
    <n v="1340733600"/>
    <d v="2012-06-26T18:00:00"/>
    <n v="1339098689"/>
    <d v="2012-06-07T19:51:29"/>
    <x v="0"/>
    <x v="5"/>
    <b v="0"/>
    <n v="25"/>
    <b v="1"/>
    <s v="music/rock"/>
    <x v="4"/>
  </r>
  <r>
    <n v="2289"/>
    <s v="Blind Man Deaf Boy Tour!"/>
    <s v="Blind Man Deaf Boy is a Folk Punk band from Denver, we need money to get ourselves a van and take it on tour around the west coast."/>
    <x v="15"/>
    <n v="1.5"/>
    <x v="4"/>
    <n v="1611"/>
    <x v="0"/>
    <s v="US"/>
    <s v="USD"/>
    <n v="1386372120"/>
    <d v="2013-12-06T23:22:00"/>
    <n v="1382659060"/>
    <d v="2013-10-24T23:57:40"/>
    <x v="9"/>
    <x v="4"/>
    <b v="0"/>
    <n v="25"/>
    <b v="1"/>
    <s v="music/rock"/>
    <x v="4"/>
  </r>
  <r>
    <n v="2290"/>
    <s v="American Standard Needs to Release Their Debut EP"/>
    <s v="American Standard needs your help pressing their debut EP. Be involved in the artistic process and receive swag in return!"/>
    <x v="15"/>
    <n v="1.5"/>
    <x v="4"/>
    <n v="1561"/>
    <x v="0"/>
    <s v="US"/>
    <s v="USD"/>
    <n v="1259686800"/>
    <d v="2009-12-01T17:00:00"/>
    <n v="1252908330"/>
    <d v="2009-09-14T06:05:30"/>
    <x v="8"/>
    <x v="8"/>
    <b v="0"/>
    <n v="29"/>
    <b v="1"/>
    <s v="music/rock"/>
    <x v="4"/>
  </r>
  <r>
    <n v="2291"/>
    <s v="Create thatwasthen's new album with them!"/>
    <s v="So we've recorded a 5-song EP with a 2-time Grammy winner, but we need to raise the  $$$ to mix, master and press it to CD and vinyl!"/>
    <x v="30"/>
    <n v="2.5"/>
    <x v="4"/>
    <n v="4320"/>
    <x v="0"/>
    <s v="US"/>
    <s v="USD"/>
    <n v="1335153600"/>
    <d v="2012-04-23T04:00:00"/>
    <n v="1332199618"/>
    <d v="2012-03-19T23:26:58"/>
    <x v="7"/>
    <x v="5"/>
    <b v="0"/>
    <n v="43"/>
    <b v="1"/>
    <s v="music/rock"/>
    <x v="4"/>
  </r>
  <r>
    <n v="2292"/>
    <s v="BE A PART OF HISTORY!"/>
    <s v="Aiding Contra in the telling of the &quot;Blue Planet Chronicles&quot;, a concept about the history of our beautiful home; Planet Earth!"/>
    <x v="13"/>
    <n v="2"/>
    <x v="4"/>
    <n v="2145.0100000000002"/>
    <x v="0"/>
    <s v="US"/>
    <s v="USD"/>
    <n v="1334767476"/>
    <d v="2012-04-18T16:44:36"/>
    <n v="1332175476"/>
    <d v="2012-03-19T16:44:36"/>
    <x v="7"/>
    <x v="5"/>
    <b v="0"/>
    <n v="46"/>
    <b v="1"/>
    <s v="music/rock"/>
    <x v="4"/>
  </r>
  <r>
    <n v="2293"/>
    <s v="&quot;Hurt N' Wrong&quot; New Album Fundraiser!"/>
    <s v="Donate here to be a part of the upcoming album. Every little bit helps!"/>
    <x v="16"/>
    <n v="0.85"/>
    <x v="2"/>
    <n v="920"/>
    <x v="0"/>
    <s v="US"/>
    <s v="USD"/>
    <n v="1348545540"/>
    <d v="2012-09-25T03:59:00"/>
    <n v="1346345999"/>
    <d v="2012-08-30T16:59:59"/>
    <x v="10"/>
    <x v="5"/>
    <b v="0"/>
    <n v="27"/>
    <b v="1"/>
    <s v="music/rock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5"/>
    <x v="0"/>
    <n v="7304.04"/>
    <x v="0"/>
    <s v="US"/>
    <s v="USD"/>
    <n v="1358702480"/>
    <d v="2013-01-20T17:21:20"/>
    <n v="1356110480"/>
    <d v="2012-12-21T17:21:20"/>
    <x v="11"/>
    <x v="5"/>
    <b v="0"/>
    <n v="112"/>
    <b v="1"/>
    <s v="music/rock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.2"/>
    <x v="4"/>
    <n v="1503"/>
    <x v="0"/>
    <s v="US"/>
    <s v="USD"/>
    <n v="1359240856"/>
    <d v="2013-01-26T22:54:16"/>
    <n v="1356648856"/>
    <d v="2012-12-27T22:54:16"/>
    <x v="11"/>
    <x v="5"/>
    <b v="0"/>
    <n v="34"/>
    <b v="1"/>
    <s v="music/rock"/>
    <x v="4"/>
  </r>
  <r>
    <n v="2296"/>
    <s v="HAMELL ON TRIAL IS RECORDING AN ALBUM"/>
    <s v="Ed Hamell AKA Hamell on Trial is recording an album titled The Happiest Man in the World. He needs your help."/>
    <x v="39"/>
    <n v="7"/>
    <x v="0"/>
    <n v="10435"/>
    <x v="0"/>
    <s v="US"/>
    <s v="USD"/>
    <n v="1330018426"/>
    <d v="2012-02-23T17:33:46"/>
    <n v="1326994426"/>
    <d v="2012-01-19T17:33:46"/>
    <x v="1"/>
    <x v="5"/>
    <b v="0"/>
    <n v="145"/>
    <b v="1"/>
    <s v="music/rock"/>
    <x v="4"/>
  </r>
  <r>
    <n v="2297"/>
    <s v="Company Company: Debut EP"/>
    <s v="New Jersey Alternative Rock band COCO needs YOUR help self-releasing debut EP!"/>
    <x v="28"/>
    <n v="1"/>
    <x v="4"/>
    <n v="1006"/>
    <x v="0"/>
    <s v="US"/>
    <s v="USD"/>
    <n v="1331697540"/>
    <d v="2012-03-14T03:59:00"/>
    <n v="1328749249"/>
    <d v="2012-02-09T01:00:49"/>
    <x v="2"/>
    <x v="5"/>
    <b v="0"/>
    <n v="19"/>
    <b v="1"/>
    <s v="music/rock"/>
    <x v="4"/>
  </r>
  <r>
    <n v="2298"/>
    <s v="Jonny Gray: First Full Length Album"/>
    <s v="My name is Jonny Gray, and my friends and I are working together to raise funds for my debut album"/>
    <x v="11"/>
    <n v="30"/>
    <x v="5"/>
    <n v="31522"/>
    <x v="0"/>
    <s v="US"/>
    <s v="USD"/>
    <n v="1395861033"/>
    <d v="2014-03-26T19:10:33"/>
    <n v="1393272633"/>
    <d v="2014-02-24T20:10:33"/>
    <x v="2"/>
    <x v="3"/>
    <b v="0"/>
    <n v="288"/>
    <b v="1"/>
    <s v="music/rock"/>
    <x v="4"/>
  </r>
  <r>
    <n v="2299"/>
    <s v="HELP FLY RADIO FINISH THEIR FULL LENGTH ALBUM!"/>
    <s v="Fly Radio has finished tracking their album now all that is left is the mixing/mastering and duplication!"/>
    <x v="43"/>
    <n v="0.3"/>
    <x v="2"/>
    <n v="1050.5"/>
    <x v="0"/>
    <s v="US"/>
    <s v="USD"/>
    <n v="1296953209"/>
    <d v="2011-02-06T00:46:49"/>
    <n v="1295657209"/>
    <d v="2011-01-22T00:46:49"/>
    <x v="1"/>
    <x v="6"/>
    <b v="0"/>
    <n v="14"/>
    <b v="1"/>
    <s v="music/rock"/>
    <x v="4"/>
  </r>
  <r>
    <n v="2300"/>
    <s v="Keep The Prison Van Rolling"/>
    <s v="Big Fiction leaves for tour on 6/27 but the Prison Van needs some work!  New brakes, transmission repair, tires... it needs a bit."/>
    <x v="134"/>
    <n v="0.8"/>
    <x v="2"/>
    <n v="810"/>
    <x v="0"/>
    <s v="US"/>
    <s v="USD"/>
    <n v="1340904416"/>
    <d v="2012-06-28T17:26:56"/>
    <n v="1339694816"/>
    <d v="2012-06-14T17:26:56"/>
    <x v="0"/>
    <x v="5"/>
    <b v="0"/>
    <n v="7"/>
    <b v="1"/>
    <s v="music/rock"/>
    <x v="4"/>
  </r>
  <r>
    <n v="2301"/>
    <s v="Time Crash"/>
    <s v="We are America's first trock band, and we're ready to bring you our first album!"/>
    <x v="10"/>
    <n v="5"/>
    <x v="0"/>
    <n v="6680.22"/>
    <x v="0"/>
    <s v="US"/>
    <s v="USD"/>
    <n v="1371785496"/>
    <d v="2013-06-21T03:31:36"/>
    <n v="1369193496"/>
    <d v="2013-05-22T03:31:36"/>
    <x v="5"/>
    <x v="4"/>
    <b v="1"/>
    <n v="211"/>
    <b v="1"/>
    <s v="music/indie rock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2.2999999999999998"/>
    <x v="4"/>
    <n v="3925"/>
    <x v="0"/>
    <s v="US"/>
    <s v="USD"/>
    <n v="1388473200"/>
    <d v="2013-12-31T07:00:00"/>
    <n v="1385585434"/>
    <d v="2013-11-27T20:50:34"/>
    <x v="4"/>
    <x v="4"/>
    <b v="1"/>
    <n v="85"/>
    <b v="1"/>
    <s v="music/indie rock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6.45"/>
    <x v="0"/>
    <n v="7053.61"/>
    <x v="0"/>
    <s v="US"/>
    <s v="USD"/>
    <n v="1323747596"/>
    <d v="2011-12-13T03:39:56"/>
    <n v="1320287996"/>
    <d v="2011-11-03T02:39:56"/>
    <x v="4"/>
    <x v="6"/>
    <b v="1"/>
    <n v="103"/>
    <b v="1"/>
    <s v="music/indie rock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"/>
    <x v="0"/>
    <n v="6042.02"/>
    <x v="0"/>
    <s v="US"/>
    <s v="USD"/>
    <n v="1293857940"/>
    <d v="2011-01-01T04:59:00"/>
    <n v="1290281691"/>
    <d v="2010-11-20T19:34:51"/>
    <x v="4"/>
    <x v="7"/>
    <b v="1"/>
    <n v="113"/>
    <b v="1"/>
    <s v="music/indie rock"/>
    <x v="4"/>
  </r>
  <r>
    <n v="2305"/>
    <s v="HANK &amp; CUPCAKES 'CA$H 4 GOLD' MEGA TOUR!"/>
    <s v="If you're reading this, we want to say that every dollar counts in these final hours of our campaign. Thank you for all your support!"/>
    <x v="102"/>
    <n v="18"/>
    <x v="6"/>
    <n v="18221"/>
    <x v="0"/>
    <s v="US"/>
    <s v="USD"/>
    <n v="1407520800"/>
    <d v="2014-08-08T18:00:00"/>
    <n v="1405356072"/>
    <d v="2014-07-14T16:41:12"/>
    <x v="3"/>
    <x v="3"/>
    <b v="1"/>
    <n v="167"/>
    <b v="1"/>
    <s v="music/indie rock"/>
    <x v="4"/>
  </r>
  <r>
    <n v="2306"/>
    <s v="Cook Up a Record with Dewveall"/>
    <s v="Indie rockers, Dewveall, are recording new music. Take a seat at the table; let them cook you a meal and sing you some songs."/>
    <x v="8"/>
    <n v="3.5"/>
    <x v="4"/>
    <n v="3736.55"/>
    <x v="0"/>
    <s v="US"/>
    <s v="USD"/>
    <n v="1331352129"/>
    <d v="2012-03-10T04:02:09"/>
    <n v="1328760129"/>
    <d v="2012-02-09T04:02:09"/>
    <x v="2"/>
    <x v="5"/>
    <b v="1"/>
    <n v="73"/>
    <b v="1"/>
    <s v="music/indie rock"/>
    <x v="4"/>
  </r>
  <r>
    <n v="2307"/>
    <s v="Bones - The New EP by Matt Phillips"/>
    <s v="Printing, copywriting, and album art for my first record. It's 100% ready to listen we just need some help to get it out there."/>
    <x v="338"/>
    <n v="1.9644699999999999"/>
    <x v="4"/>
    <n v="2095.2600000000002"/>
    <x v="0"/>
    <s v="US"/>
    <s v="USD"/>
    <n v="1336245328"/>
    <d v="2012-05-05T19:15:28"/>
    <n v="1333653333"/>
    <d v="2012-04-05T19:15:33"/>
    <x v="6"/>
    <x v="5"/>
    <b v="1"/>
    <n v="75"/>
    <b v="1"/>
    <s v="music/indie rock"/>
    <x v="4"/>
  </r>
  <r>
    <n v="2308"/>
    <s v="The Ember Days Audio/Visual Experience"/>
    <s v="For our next record we're combining amazing visuals with new and creative music to create an truly beautiful worship experience."/>
    <x v="63"/>
    <n v="50"/>
    <x v="10"/>
    <n v="50653.11"/>
    <x v="0"/>
    <s v="US"/>
    <s v="USD"/>
    <n v="1409274000"/>
    <d v="2014-08-29T01:00:00"/>
    <n v="1406847996"/>
    <d v="2014-07-31T23:06:36"/>
    <x v="3"/>
    <x v="3"/>
    <b v="1"/>
    <n v="614"/>
    <b v="1"/>
    <s v="music/indie rock"/>
    <x v="4"/>
  </r>
  <r>
    <n v="2309"/>
    <s v="// Marny Lion Proudfit /\/\/\ Album Release \\"/>
    <s v="|| HELP MARNY LION PROUDFIT RECORD HER SECOND INDIE FOLK ALBUM THIS MARCH â€“ THE BARN IS WAITING ||"/>
    <x v="12"/>
    <n v="6"/>
    <x v="0"/>
    <n v="6400.47"/>
    <x v="0"/>
    <s v="US"/>
    <s v="USD"/>
    <n v="1362872537"/>
    <d v="2013-03-09T23:42:17"/>
    <n v="1359848537"/>
    <d v="2013-02-02T23:42:17"/>
    <x v="2"/>
    <x v="4"/>
    <b v="1"/>
    <n v="107"/>
    <b v="1"/>
    <s v="music/indie rock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18.5"/>
    <x v="6"/>
    <n v="79335.360000000001"/>
    <x v="0"/>
    <s v="US"/>
    <s v="USD"/>
    <n v="1363889015"/>
    <d v="2013-03-21T18:03:35"/>
    <n v="1361300615"/>
    <d v="2013-02-19T19:03:35"/>
    <x v="2"/>
    <x v="4"/>
    <b v="1"/>
    <n v="1224"/>
    <b v="1"/>
    <s v="music/indie rock"/>
    <x v="4"/>
  </r>
  <r>
    <n v="2311"/>
    <s v="Mary Fagan's CD Project!"/>
    <s v="I'm heading back into the studio!  I'm planning to record a CD of original songs and one with some jazz standards."/>
    <x v="7"/>
    <n v="9"/>
    <x v="0"/>
    <n v="9370"/>
    <x v="0"/>
    <s v="US"/>
    <s v="USD"/>
    <n v="1399421189"/>
    <d v="2014-05-07T00:06:29"/>
    <n v="1396829189"/>
    <d v="2014-04-07T00:06:29"/>
    <x v="6"/>
    <x v="3"/>
    <b v="1"/>
    <n v="104"/>
    <b v="1"/>
    <s v="music/indie rock"/>
    <x v="4"/>
  </r>
  <r>
    <n v="2312"/>
    <s v="DINOWALRUS: 3RD RECORD ON VINYL"/>
    <s v="Help Brooklyn psychedelic synth rockers DINOWALRUS release their 3rd Record, COMPLEXION, on vinyl!"/>
    <x v="9"/>
    <n v="3"/>
    <x v="4"/>
    <n v="3236"/>
    <x v="0"/>
    <s v="US"/>
    <s v="USD"/>
    <n v="1397862000"/>
    <d v="2014-04-18T23:00:00"/>
    <n v="1395155478"/>
    <d v="2014-03-18T15:11:18"/>
    <x v="7"/>
    <x v="3"/>
    <b v="1"/>
    <n v="79"/>
    <b v="1"/>
    <s v="music/indie rock"/>
    <x v="4"/>
  </r>
  <r>
    <n v="2313"/>
    <s v="A SUNNY DAY IN GLASGOW"/>
    <s v="A Sunny Day in Glasgow are recording a new album and we need your help!"/>
    <x v="10"/>
    <n v="5"/>
    <x v="0"/>
    <n v="8792.02"/>
    <x v="0"/>
    <s v="US"/>
    <s v="USD"/>
    <n v="1336086026"/>
    <d v="2012-05-03T23:00:26"/>
    <n v="1333494026"/>
    <d v="2012-04-03T23:00:26"/>
    <x v="6"/>
    <x v="5"/>
    <b v="1"/>
    <n v="157"/>
    <b v="1"/>
    <s v="music/indie rock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.2"/>
    <x v="4"/>
    <n v="1883.64"/>
    <x v="0"/>
    <s v="US"/>
    <s v="USD"/>
    <n v="1339074857"/>
    <d v="2012-06-07T13:14:17"/>
    <n v="1336482857"/>
    <d v="2012-05-08T13:14:17"/>
    <x v="5"/>
    <x v="5"/>
    <b v="1"/>
    <n v="50"/>
    <b v="1"/>
    <s v="music/indie rock"/>
    <x v="4"/>
  </r>
  <r>
    <n v="2315"/>
    <s v="RICE Presses Their Debut Album 'Keep Warm' On Vinyl"/>
    <s v="Rice invites you to be a part of the creation of their first album and spread their message of love."/>
    <x v="30"/>
    <n v="2.5"/>
    <x v="4"/>
    <n v="2565"/>
    <x v="0"/>
    <s v="US"/>
    <s v="USD"/>
    <n v="1336238743"/>
    <d v="2012-05-05T17:25:43"/>
    <n v="1333646743"/>
    <d v="2012-04-05T17:25:43"/>
    <x v="6"/>
    <x v="5"/>
    <b v="1"/>
    <n v="64"/>
    <b v="1"/>
    <s v="music/indie rock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"/>
    <x v="6"/>
    <n v="15606.4"/>
    <x v="0"/>
    <s v="US"/>
    <s v="USD"/>
    <n v="1260383040"/>
    <d v="2009-12-09T18:24:00"/>
    <n v="1253726650"/>
    <d v="2009-09-23T17:24:10"/>
    <x v="8"/>
    <x v="8"/>
    <b v="1"/>
    <n v="200"/>
    <b v="1"/>
    <s v="music/indie rock"/>
    <x v="4"/>
  </r>
  <r>
    <n v="2317"/>
    <s v="ibreatheFUR / He Can Jog split Cassette"/>
    <s v="Snag the first Wolf Interval release by droners ibreatheFUR and He Can Jog. One month to preorder and then they're gone!"/>
    <x v="44"/>
    <n v="0.4"/>
    <x v="2"/>
    <n v="416"/>
    <x v="0"/>
    <s v="US"/>
    <s v="USD"/>
    <n v="1266210000"/>
    <d v="2010-02-15T05:00:00"/>
    <n v="1263474049"/>
    <d v="2010-01-14T13:00:49"/>
    <x v="1"/>
    <x v="7"/>
    <b v="1"/>
    <n v="22"/>
    <b v="1"/>
    <s v="music/indie rock"/>
    <x v="4"/>
  </r>
  <r>
    <n v="2318"/>
    <s v="Songs For Unusual Creatures"/>
    <s v="A book/CD by Michael Hearst featuring songs and factoids that celebrate some of the most bizarre (and under-appreciated) animals that roam the planet!"/>
    <x v="10"/>
    <n v="5"/>
    <x v="0"/>
    <n v="6053"/>
    <x v="0"/>
    <s v="US"/>
    <s v="USD"/>
    <n v="1253937540"/>
    <d v="2009-09-26T03:59:00"/>
    <n v="1251214014"/>
    <d v="2009-08-25T15:26:54"/>
    <x v="10"/>
    <x v="8"/>
    <b v="1"/>
    <n v="163"/>
    <b v="1"/>
    <s v="music/indie rock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"/>
    <x v="4"/>
    <n v="3231"/>
    <x v="0"/>
    <s v="US"/>
    <s v="USD"/>
    <n v="1387072685"/>
    <d v="2013-12-15T01:58:05"/>
    <n v="1384480685"/>
    <d v="2013-11-15T01:58:05"/>
    <x v="4"/>
    <x v="4"/>
    <b v="1"/>
    <n v="77"/>
    <b v="1"/>
    <s v="music/indie rock"/>
    <x v="4"/>
  </r>
  <r>
    <n v="2320"/>
    <s v="Ocean Versus Daughter's New Album!"/>
    <s v="We've been hard at work crafting our next batch of songs, and we need your help to record it!  Have a look at our quick witchy video!"/>
    <x v="10"/>
    <n v="5"/>
    <x v="0"/>
    <n v="5433"/>
    <x v="0"/>
    <s v="US"/>
    <s v="USD"/>
    <n v="1396463800"/>
    <d v="2014-04-02T18:36:40"/>
    <n v="1393443400"/>
    <d v="2014-02-26T19:36:40"/>
    <x v="2"/>
    <x v="3"/>
    <b v="1"/>
    <n v="89"/>
    <b v="1"/>
    <s v="music/indie rock"/>
    <x v="4"/>
  </r>
  <r>
    <n v="2321"/>
    <s v="WienerWÃ¼rze"/>
    <s v="Universal organic liquid seasoning brewed all natural from lupine, oat, salt and water for soups, salads, stews and more"/>
    <x v="339"/>
    <n v="10.557"/>
    <x v="1"/>
    <n v="4130"/>
    <x v="3"/>
    <s v="AT"/>
    <s v="EUR"/>
    <n v="1491282901"/>
    <d v="2017-04-04T05:15:01"/>
    <n v="1488694501"/>
    <d v="2017-03-05T06:15:01"/>
    <x v="7"/>
    <x v="1"/>
    <b v="0"/>
    <n v="64"/>
    <b v="0"/>
    <s v="food/small batch"/>
    <x v="7"/>
  </r>
  <r>
    <n v="2322"/>
    <s v="Jen bakes shortbread needs a commercial kitchen!"/>
    <s v="Jen bakes shortbread is a small batch, all natural shortbread cookie business looking for smart funding to grow!"/>
    <x v="200"/>
    <n v="2.7"/>
    <x v="4"/>
    <n v="85"/>
    <x v="3"/>
    <s v="US"/>
    <s v="USD"/>
    <n v="1491769769"/>
    <d v="2017-04-09T20:29:29"/>
    <n v="1489181369"/>
    <d v="2017-03-10T21:29:29"/>
    <x v="7"/>
    <x v="1"/>
    <b v="0"/>
    <n v="4"/>
    <b v="0"/>
    <s v="food/small batch"/>
    <x v="7"/>
  </r>
  <r>
    <n v="2323"/>
    <s v="Beef Sticks, the Ultimate Protein Snack"/>
    <s v="You can never go wrong with a Beef Stick, great taste with no fillers and can easily goes with you everywhere."/>
    <x v="49"/>
    <n v="0.25"/>
    <x v="2"/>
    <n v="120"/>
    <x v="3"/>
    <s v="US"/>
    <s v="USD"/>
    <n v="1490033247"/>
    <d v="2017-03-20T18:07:27"/>
    <n v="1489428447"/>
    <d v="2017-03-13T18:07:27"/>
    <x v="7"/>
    <x v="1"/>
    <b v="0"/>
    <n v="4"/>
    <b v="0"/>
    <s v="food/small batch"/>
    <x v="7"/>
  </r>
  <r>
    <n v="2324"/>
    <s v="Pies not Lies"/>
    <s v="A city centre shop selling great locally made food with room to chat and learn about eachother."/>
    <x v="51"/>
    <n v="7.5"/>
    <x v="0"/>
    <n v="1555"/>
    <x v="3"/>
    <s v="GB"/>
    <s v="GBP"/>
    <n v="1490559285"/>
    <d v="2017-03-26T20:14:45"/>
    <n v="1487970885"/>
    <d v="2017-02-24T21:14:45"/>
    <x v="2"/>
    <x v="1"/>
    <b v="0"/>
    <n v="61"/>
    <b v="0"/>
    <s v="food/small batch"/>
    <x v="7"/>
  </r>
  <r>
    <n v="2325"/>
    <s v="MAGA Private Label Spicy Sauce"/>
    <s v="Do you like to Maga? Do you like hot sauce as spicy as your memes? Do you like sexy frogs? Of course you do were all adults here."/>
    <x v="28"/>
    <n v="1"/>
    <x v="4"/>
    <n v="80"/>
    <x v="3"/>
    <s v="US"/>
    <s v="USD"/>
    <n v="1490830331"/>
    <d v="2017-03-29T23:32:11"/>
    <n v="1488241931"/>
    <d v="2017-02-28T00:32:11"/>
    <x v="2"/>
    <x v="1"/>
    <b v="0"/>
    <n v="7"/>
    <b v="0"/>
    <s v="food/small batch"/>
    <x v="7"/>
  </r>
  <r>
    <n v="2326"/>
    <s v="Gourmet Steak Hot Dogs By The Savage Wienerâ„¢"/>
    <s v="The Savage Wienerâ„¢ launched last Summer.  Our Premium wieners are already a hit, our next project is The Ultimate Steak Hot Dog."/>
    <x v="36"/>
    <n v="15"/>
    <x v="6"/>
    <n v="108"/>
    <x v="3"/>
    <s v="US"/>
    <s v="USD"/>
    <n v="1493571600"/>
    <d v="2017-04-30T17:00:00"/>
    <n v="1489106948"/>
    <d v="2017-03-10T00:49:08"/>
    <x v="7"/>
    <x v="1"/>
    <b v="0"/>
    <n v="1"/>
    <b v="0"/>
    <s v="food/small batch"/>
    <x v="7"/>
  </r>
  <r>
    <n v="2327"/>
    <s v="Kraut Source - Fermentation Made Simple"/>
    <s v="Gourmet Fermentation in a Mason Jar. Create delicious, nutritious fermented foods at home."/>
    <x v="19"/>
    <n v="35"/>
    <x v="7"/>
    <n v="184133.01"/>
    <x v="0"/>
    <s v="US"/>
    <s v="USD"/>
    <n v="1409090440"/>
    <d v="2014-08-26T22:00:40"/>
    <n v="1406066440"/>
    <d v="2014-07-22T22:00:40"/>
    <x v="3"/>
    <x v="3"/>
    <b v="1"/>
    <n v="3355"/>
    <b v="1"/>
    <s v="food/small batch"/>
    <x v="7"/>
  </r>
  <r>
    <n v="2328"/>
    <s v="Bravado Spice | Bigger &amp; Bolder"/>
    <s v="Our mission: To launch our Crimson Hot Sauce &amp; introduce our Chili &amp; Garlic Pickles. _x000a__x000a_Let's change the game together!"/>
    <x v="3"/>
    <n v="10"/>
    <x v="1"/>
    <n v="25445"/>
    <x v="0"/>
    <s v="US"/>
    <s v="USD"/>
    <n v="1434307537"/>
    <d v="2015-06-14T18:45:37"/>
    <n v="1431715537"/>
    <d v="2015-05-15T18:45:37"/>
    <x v="5"/>
    <x v="0"/>
    <b v="1"/>
    <n v="537"/>
    <b v="1"/>
    <s v="food/small batch"/>
    <x v="7"/>
  </r>
  <r>
    <n v="2329"/>
    <s v="Half Moon Bay Distillery"/>
    <s v="Vodka, whiskey and fruit brandy - coming soon! We are a coastal distillery located in historic Half Moon Bay, California."/>
    <x v="31"/>
    <n v="25"/>
    <x v="9"/>
    <n v="26480"/>
    <x v="0"/>
    <s v="US"/>
    <s v="USD"/>
    <n v="1405609146"/>
    <d v="2014-07-17T14:59:06"/>
    <n v="1403017146"/>
    <d v="2014-06-17T14:59:06"/>
    <x v="0"/>
    <x v="3"/>
    <b v="1"/>
    <n v="125"/>
    <b v="1"/>
    <s v="food/small batch"/>
    <x v="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"/>
    <x v="7"/>
    <n v="35848"/>
    <x v="0"/>
    <s v="US"/>
    <s v="USD"/>
    <n v="1451001600"/>
    <d v="2015-12-25T00:00:00"/>
    <n v="1448400943"/>
    <d v="2015-11-24T21:35:43"/>
    <x v="4"/>
    <x v="0"/>
    <b v="1"/>
    <n v="163"/>
    <b v="1"/>
    <s v="food/small batch"/>
    <x v="7"/>
  </r>
  <r>
    <n v="2331"/>
    <s v="Meadowlands Chocolate"/>
    <s v="Handcrafted, organic, single-origin, bean-to-bar, dark chocolate. Like fine wine, the secret is in the terroir."/>
    <x v="6"/>
    <n v="8"/>
    <x v="0"/>
    <n v="11545.1"/>
    <x v="0"/>
    <s v="US"/>
    <s v="USD"/>
    <n v="1408320490"/>
    <d v="2014-08-18T00:08:10"/>
    <n v="1405728490"/>
    <d v="2014-07-19T00:08:10"/>
    <x v="3"/>
    <x v="3"/>
    <b v="1"/>
    <n v="283"/>
    <b v="1"/>
    <s v="food/small batch"/>
    <x v="7"/>
  </r>
  <r>
    <n v="2332"/>
    <s v="Organic, Small Batch Dried Pastas Made in Los Angeles"/>
    <s v="Pre-order our delicious, organic, small batch dried pastas (and more) so we can buy a new pasta dryer and move to a commercial kitchen."/>
    <x v="31"/>
    <n v="25"/>
    <x v="9"/>
    <n v="26577"/>
    <x v="0"/>
    <s v="US"/>
    <s v="USD"/>
    <n v="1423235071"/>
    <d v="2015-02-06T15:04:31"/>
    <n v="1420643071"/>
    <d v="2015-01-07T15:04:31"/>
    <x v="1"/>
    <x v="0"/>
    <b v="1"/>
    <n v="352"/>
    <b v="1"/>
    <s v="food/small batch"/>
    <x v="7"/>
  </r>
  <r>
    <n v="2333"/>
    <s v="Two Hundred Chocolate Truffles"/>
    <s v="Homemade truffles for NYC chocolate fanatics. Truffle recipes for chocolate addicts from all over the world. Chocolate lovers unite."/>
    <x v="20"/>
    <n v="0.6"/>
    <x v="2"/>
    <n v="1273"/>
    <x v="0"/>
    <s v="US"/>
    <s v="USD"/>
    <n v="1401385800"/>
    <d v="2014-05-29T17:50:00"/>
    <n v="1399563390"/>
    <d v="2014-05-08T15:36:30"/>
    <x v="5"/>
    <x v="3"/>
    <b v="1"/>
    <n v="94"/>
    <b v="1"/>
    <s v="food/small batch"/>
    <x v="7"/>
  </r>
  <r>
    <n v="2334"/>
    <s v="Picnic Pops in Your Grocery Store!"/>
    <s v="Help us get our delicious, organic, artisanal frozen pops on grocery store shelves in the Baltimore &amp; DC areas."/>
    <x v="23"/>
    <n v="4"/>
    <x v="4"/>
    <n v="4078"/>
    <x v="0"/>
    <s v="US"/>
    <s v="USD"/>
    <n v="1415208840"/>
    <d v="2014-11-05T17:34:00"/>
    <n v="1412611498"/>
    <d v="2014-10-06T16:04:58"/>
    <x v="9"/>
    <x v="3"/>
    <b v="1"/>
    <n v="67"/>
    <b v="1"/>
    <s v="food/small batch"/>
    <x v="7"/>
  </r>
  <r>
    <n v="2335"/>
    <s v="A Modern-Day Salt Works in Gloucester, Mass.!"/>
    <s v="We hand-harvest water to make flake finishing salt. We're opening a modern-day salt works in historic Gloucester, Massachusetts!"/>
    <x v="31"/>
    <n v="25"/>
    <x v="9"/>
    <n v="25568"/>
    <x v="0"/>
    <s v="US"/>
    <s v="USD"/>
    <n v="1402494243"/>
    <d v="2014-06-11T13:44:03"/>
    <n v="1399902243"/>
    <d v="2014-05-12T13:44:03"/>
    <x v="5"/>
    <x v="3"/>
    <b v="1"/>
    <n v="221"/>
    <b v="1"/>
    <s v="food/small batch"/>
    <x v="7"/>
  </r>
  <r>
    <n v="2336"/>
    <s v="SOSU Barrel-Aged Sriracha"/>
    <s v="Aged in whiskey barrels for a unique fruity, spicy, and smoky flavor. Youâ€™ve never tasted sriracha quite like this before."/>
    <x v="22"/>
    <n v="20"/>
    <x v="8"/>
    <n v="104146.51"/>
    <x v="0"/>
    <s v="US"/>
    <s v="USD"/>
    <n v="1394316695"/>
    <d v="2014-03-08T22:11:35"/>
    <n v="1390860695"/>
    <d v="2014-01-27T22:11:35"/>
    <x v="1"/>
    <x v="3"/>
    <b v="1"/>
    <n v="2165"/>
    <b v="1"/>
    <s v="food/small batch"/>
    <x v="7"/>
  </r>
  <r>
    <n v="2337"/>
    <s v="The Hudson Standard Bitters and Shrubs"/>
    <s v="We make small batch, locally sourced bitters and shrubs for cocktails and cooking."/>
    <x v="14"/>
    <n v="12"/>
    <x v="1"/>
    <n v="13279"/>
    <x v="0"/>
    <s v="US"/>
    <s v="USD"/>
    <n v="1403796143"/>
    <d v="2014-06-26T15:22:23"/>
    <n v="1401204143"/>
    <d v="2014-05-27T15:22:23"/>
    <x v="5"/>
    <x v="3"/>
    <b v="1"/>
    <n v="179"/>
    <b v="1"/>
    <s v="food/small batch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"/>
    <x v="6"/>
    <n v="15171.5"/>
    <x v="0"/>
    <s v="US"/>
    <s v="USD"/>
    <n v="1404077484"/>
    <d v="2014-06-29T21:31:24"/>
    <n v="1401485484"/>
    <d v="2014-05-30T21:31:24"/>
    <x v="5"/>
    <x v="3"/>
    <b v="1"/>
    <n v="123"/>
    <b v="1"/>
    <s v="food/small batch"/>
    <x v="7"/>
  </r>
  <r>
    <n v="2339"/>
    <s v="CACOCO - The Drinking Chocolate Revival"/>
    <s v="The 'food of the gods' has returned in molten glory! CACOCO revives drinking chocolate with a revolutionary sustainable model."/>
    <x v="31"/>
    <n v="25"/>
    <x v="9"/>
    <n v="73552"/>
    <x v="0"/>
    <s v="US"/>
    <s v="USD"/>
    <n v="1482134340"/>
    <d v="2016-12-19T07:59:00"/>
    <n v="1479496309"/>
    <d v="2016-11-18T19:11:49"/>
    <x v="4"/>
    <x v="2"/>
    <b v="1"/>
    <n v="1104"/>
    <b v="1"/>
    <s v="food/small batch"/>
    <x v="7"/>
  </r>
  <r>
    <n v="2340"/>
    <s v="Doughnuts with love by Strange Matter Coffee"/>
    <s v="Strange Matter Coffee is opening a scratch bakery featuring craft doughnuts with vegan and gluten free options!"/>
    <x v="79"/>
    <n v="40"/>
    <x v="3"/>
    <n v="42311"/>
    <x v="0"/>
    <s v="US"/>
    <s v="USD"/>
    <n v="1477841138"/>
    <d v="2016-10-30T15:25:38"/>
    <n v="1475249138"/>
    <d v="2016-09-30T15:25:38"/>
    <x v="8"/>
    <x v="2"/>
    <b v="1"/>
    <n v="403"/>
    <b v="1"/>
    <s v="food/small batch"/>
    <x v="7"/>
  </r>
  <r>
    <n v="2341"/>
    <s v="Cutting Edge Fitness Website (Canceled)"/>
    <s v="This website will serve as an interface to change lives and have a community routing for your success!"/>
    <x v="10"/>
    <n v="5"/>
    <x v="0"/>
    <n v="0"/>
    <x v="1"/>
    <s v="US"/>
    <s v="USD"/>
    <n v="1436729504"/>
    <d v="2015-07-12T19:31:44"/>
    <n v="1434137504"/>
    <d v="2015-06-12T19:31:44"/>
    <x v="0"/>
    <x v="0"/>
    <b v="0"/>
    <n v="0"/>
    <b v="0"/>
    <s v="technology/web"/>
    <x v="2"/>
  </r>
  <r>
    <n v="2342"/>
    <s v="The Future Mind of Business Project (Canceled)"/>
    <s v="A series of informational and interactive online tutorials enabling businesses to proactively ensure mental and corporate vitality."/>
    <x v="62"/>
    <n v="5.5"/>
    <x v="0"/>
    <n v="0"/>
    <x v="1"/>
    <s v="US"/>
    <s v="USD"/>
    <n v="1412571600"/>
    <d v="2014-10-06T05:00:00"/>
    <n v="1410799870"/>
    <d v="2014-09-15T16:51:10"/>
    <x v="8"/>
    <x v="3"/>
    <b v="0"/>
    <n v="0"/>
    <b v="0"/>
    <s v="technology/web"/>
    <x v="2"/>
  </r>
  <r>
    <n v="2343"/>
    <s v="Mobile Excellence Awards (Canceled)"/>
    <s v="The most influential and prestigious awards program that honors innovation and leadership in mobile technology and entertainment"/>
    <x v="3"/>
    <n v="10"/>
    <x v="1"/>
    <n v="300"/>
    <x v="1"/>
    <s v="US"/>
    <s v="USD"/>
    <n v="1452282420"/>
    <d v="2016-01-08T19:47:00"/>
    <n v="1447962505"/>
    <d v="2015-11-19T19:48:25"/>
    <x v="4"/>
    <x v="0"/>
    <b v="0"/>
    <n v="1"/>
    <b v="0"/>
    <s v="technology/web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4"/>
    <n v="1"/>
    <x v="1"/>
    <s v="CA"/>
    <s v="CAD"/>
    <n v="1466789269"/>
    <d v="2016-06-24T17:27:49"/>
    <n v="1464197269"/>
    <d v="2016-05-25T17:27:49"/>
    <x v="5"/>
    <x v="2"/>
    <b v="0"/>
    <n v="1"/>
    <b v="0"/>
    <s v="technology/web"/>
    <x v="2"/>
  </r>
  <r>
    <n v="2345"/>
    <s v="Social Media Website (Canceled)"/>
    <s v="My team and I are creating a social media website for pet lovers across the world! Fashion, animal shows, adoptions, and more."/>
    <x v="9"/>
    <n v="3"/>
    <x v="4"/>
    <n v="0"/>
    <x v="1"/>
    <s v="US"/>
    <s v="USD"/>
    <n v="1427845140"/>
    <d v="2015-03-31T23:39:00"/>
    <n v="1424822556"/>
    <d v="2015-02-25T00:02:36"/>
    <x v="2"/>
    <x v="0"/>
    <b v="0"/>
    <n v="0"/>
    <b v="0"/>
    <s v="technology/web"/>
    <x v="2"/>
  </r>
  <r>
    <n v="2346"/>
    <s v="Ez 2c 3D Viewers (Canceled)"/>
    <s v="Watch and Make FREE 3D Videos &amp; Pics - No Viewer needed. To Help Learn we have Training and Instant 3D viewers."/>
    <x v="127"/>
    <n v="60"/>
    <x v="10"/>
    <n v="39"/>
    <x v="1"/>
    <s v="US"/>
    <s v="USD"/>
    <n v="1476731431"/>
    <d v="2016-10-17T19:10:31"/>
    <n v="1472843431"/>
    <d v="2016-09-02T19:10:31"/>
    <x v="8"/>
    <x v="2"/>
    <b v="0"/>
    <n v="3"/>
    <b v="0"/>
    <s v="technology/web"/>
    <x v="2"/>
  </r>
  <r>
    <n v="2347"/>
    <s v="Course: Create Complete Web Apps without Coding (Canceled)"/>
    <s v="Back this project and get access to a course about building COMPLETE web applications without coding."/>
    <x v="28"/>
    <n v="1"/>
    <x v="4"/>
    <n v="15"/>
    <x v="1"/>
    <s v="US"/>
    <s v="USD"/>
    <n v="1472135676"/>
    <d v="2016-08-25T14:34:36"/>
    <n v="1469543676"/>
    <d v="2016-07-26T14:34:36"/>
    <x v="3"/>
    <x v="2"/>
    <b v="0"/>
    <n v="1"/>
    <b v="0"/>
    <s v="technology/web"/>
    <x v="2"/>
  </r>
  <r>
    <n v="2348"/>
    <s v="Business &amp; Entertainment In 3D World! (Canceled)"/>
    <s v="Own, Buy, Sell 3D property! 3D games, 3D traveling and earn in one virtual 3D NEASPACE, Best for Oculus Rift environment."/>
    <x v="54"/>
    <n v="70"/>
    <x v="10"/>
    <n v="270"/>
    <x v="1"/>
    <s v="US"/>
    <s v="USD"/>
    <n v="1456006938"/>
    <d v="2016-02-20T22:22:18"/>
    <n v="1450822938"/>
    <d v="2015-12-22T22:22:18"/>
    <x v="11"/>
    <x v="0"/>
    <b v="0"/>
    <n v="5"/>
    <b v="0"/>
    <s v="technology/web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474.9"/>
    <x v="10"/>
    <n v="0"/>
    <x v="1"/>
    <s v="SE"/>
    <s v="SEK"/>
    <n v="1439318228"/>
    <d v="2015-08-11T18:37:08"/>
    <n v="1436812628"/>
    <d v="2015-07-13T18:37:08"/>
    <x v="3"/>
    <x v="0"/>
    <b v="0"/>
    <n v="0"/>
    <b v="0"/>
    <s v="technology/web"/>
    <x v="2"/>
  </r>
  <r>
    <n v="2350"/>
    <s v="HoxWi - Simple and reliable online customer services (Canceled)"/>
    <s v="HoxWi are the future for real time interaction with on-line customers via chat or video conference."/>
    <x v="63"/>
    <n v="50"/>
    <x v="10"/>
    <n v="0"/>
    <x v="1"/>
    <s v="IE"/>
    <s v="EUR"/>
    <n v="1483474370"/>
    <d v="2017-01-03T20:12:50"/>
    <n v="1480882370"/>
    <d v="2016-12-04T20:12:50"/>
    <x v="11"/>
    <x v="2"/>
    <b v="0"/>
    <n v="0"/>
    <b v="0"/>
    <s v="technology/web"/>
    <x v="2"/>
  </r>
  <r>
    <n v="2351"/>
    <s v="NZ Auction site.  No listing or success fees. Only $2 p/m"/>
    <s v="Donate $30 or more and receive a free selfie stick."/>
    <x v="341"/>
    <n v="18.899999999999999"/>
    <x v="6"/>
    <n v="108"/>
    <x v="1"/>
    <s v="NZ"/>
    <s v="NZD"/>
    <n v="1430360739"/>
    <d v="2015-04-30T02:25:39"/>
    <n v="1427768739"/>
    <d v="2015-03-31T02:25:39"/>
    <x v="7"/>
    <x v="0"/>
    <b v="0"/>
    <n v="7"/>
    <b v="0"/>
    <s v="technology/web"/>
    <x v="2"/>
  </r>
  <r>
    <n v="2352"/>
    <s v="The Seeker's School of Thought and Philosophy (Canceled)"/>
    <s v="It is the mission of the Seekerâ€™s School of Thought and Philosophy to provide a safe and nurturing environment for all."/>
    <x v="13"/>
    <n v="2"/>
    <x v="4"/>
    <n v="0"/>
    <x v="1"/>
    <s v="US"/>
    <s v="USD"/>
    <n v="1433603552"/>
    <d v="2015-06-06T15:12:32"/>
    <n v="1428419552"/>
    <d v="2015-04-07T15:12:32"/>
    <x v="6"/>
    <x v="0"/>
    <b v="0"/>
    <n v="0"/>
    <b v="0"/>
    <s v="technology/web"/>
    <x v="2"/>
  </r>
  <r>
    <n v="2353"/>
    <s v="A Brony and Pegasister dating website (Canceled)"/>
    <s v="The best dating website for bronys and pegasisters. The reason I'm trying to get the funds for this project is that I need a laptop."/>
    <x v="28"/>
    <n v="1"/>
    <x v="4"/>
    <n v="0"/>
    <x v="1"/>
    <s v="US"/>
    <s v="USD"/>
    <n v="1429632822"/>
    <d v="2015-04-21T16:13:42"/>
    <n v="1428596022"/>
    <d v="2015-04-09T16:13:42"/>
    <x v="6"/>
    <x v="0"/>
    <b v="0"/>
    <n v="0"/>
    <b v="0"/>
    <s v="technology/web"/>
    <x v="2"/>
  </r>
  <r>
    <n v="2354"/>
    <s v="Dissertation (Canceled)"/>
    <s v="Almost done with doctorate degree but need funding of $35,000 to complete research of project."/>
    <x v="19"/>
    <n v="35"/>
    <x v="7"/>
    <n v="25"/>
    <x v="1"/>
    <s v="US"/>
    <s v="USD"/>
    <n v="1420910460"/>
    <d v="2015-01-10T17:21:00"/>
    <n v="1415726460"/>
    <d v="2014-11-11T17:21:00"/>
    <x v="4"/>
    <x v="3"/>
    <b v="0"/>
    <n v="1"/>
    <b v="0"/>
    <s v="technology/web"/>
    <x v="2"/>
  </r>
  <r>
    <n v="2355"/>
    <s v="PriceItUpPlease (Canceled)"/>
    <s v="PriceItUpPlease will be an easy to use website that estimates the amount of your startup costs for that great idea you have!"/>
    <x v="6"/>
    <n v="8"/>
    <x v="0"/>
    <n v="55"/>
    <x v="1"/>
    <s v="AU"/>
    <s v="AUD"/>
    <n v="1430604136"/>
    <d v="2015-05-02T22:02:16"/>
    <n v="1428012136"/>
    <d v="2015-04-02T22:02:16"/>
    <x v="6"/>
    <x v="0"/>
    <b v="0"/>
    <n v="2"/>
    <b v="0"/>
    <s v="technology/web"/>
    <x v="2"/>
  </r>
  <r>
    <n v="2356"/>
    <s v="HardstyleUnited.com (Canceled)"/>
    <s v="HardstyleUnited.com The Global Hardstyle community. Your Hardstyle community."/>
    <x v="3"/>
    <n v="10"/>
    <x v="1"/>
    <n v="0"/>
    <x v="1"/>
    <s v="NL"/>
    <s v="EUR"/>
    <n v="1433530104"/>
    <d v="2015-06-05T18:48:24"/>
    <n v="1430938104"/>
    <d v="2015-05-06T18:48:24"/>
    <x v="5"/>
    <x v="0"/>
    <b v="0"/>
    <n v="0"/>
    <b v="0"/>
    <s v="technology/web"/>
    <x v="2"/>
  </r>
  <r>
    <n v="2357"/>
    <s v="Online therapist directory - Click For Therapy (Canceled)"/>
    <s v="Click For Therapy is a website that was created to connect consumers and therapists across the UK."/>
    <x v="100"/>
    <n v="27"/>
    <x v="9"/>
    <n v="0"/>
    <x v="1"/>
    <s v="GB"/>
    <s v="GBP"/>
    <n v="1445093578"/>
    <d v="2015-10-17T14:52:58"/>
    <n v="1442501578"/>
    <d v="2015-09-17T14:52:58"/>
    <x v="8"/>
    <x v="0"/>
    <b v="0"/>
    <n v="0"/>
    <b v="0"/>
    <s v="technology/web"/>
    <x v="2"/>
  </r>
  <r>
    <n v="2358"/>
    <s v="Auction, Sell Swap without excessive fees, the next ebay."/>
    <s v="A website to auction, sell and swap items in the uk without a charge, without excess fees, the next ebay."/>
    <x v="15"/>
    <n v="1.5"/>
    <x v="4"/>
    <n v="0"/>
    <x v="1"/>
    <s v="GB"/>
    <s v="GBP"/>
    <n v="1422664740"/>
    <d v="2015-01-31T00:39:00"/>
    <n v="1417818036"/>
    <d v="2014-12-05T22:20:36"/>
    <x v="11"/>
    <x v="3"/>
    <b v="0"/>
    <n v="0"/>
    <b v="0"/>
    <s v="technology/web"/>
    <x v="2"/>
  </r>
  <r>
    <n v="2359"/>
    <s v="crowd-funded public genome sequencing (Canceled)"/>
    <s v="I want to crowdfund the sequencing of my own genome to make it publicly available with crowd-sourced interpretation."/>
    <x v="51"/>
    <n v="7.5"/>
    <x v="0"/>
    <n v="1101"/>
    <x v="1"/>
    <s v="US"/>
    <s v="USD"/>
    <n v="1438616124"/>
    <d v="2015-08-03T15:35:24"/>
    <n v="1433432124"/>
    <d v="2015-06-04T15:35:24"/>
    <x v="0"/>
    <x v="0"/>
    <b v="0"/>
    <n v="3"/>
    <b v="0"/>
    <s v="technology/web"/>
    <x v="2"/>
  </r>
  <r>
    <n v="2360"/>
    <s v="Bee Bay Microjobs (Canceled)"/>
    <s v="Welcome to Bee Bay Canada, your commission free microjobs website.  Sell at any price and keep 100% of what you earn!"/>
    <x v="10"/>
    <n v="5"/>
    <x v="0"/>
    <n v="2"/>
    <x v="1"/>
    <s v="CA"/>
    <s v="CAD"/>
    <n v="1454864280"/>
    <d v="2016-02-07T16:58:00"/>
    <n v="1452272280"/>
    <d v="2016-01-08T16:58:00"/>
    <x v="1"/>
    <x v="2"/>
    <b v="0"/>
    <n v="1"/>
    <b v="0"/>
    <s v="technology/web"/>
    <x v="2"/>
  </r>
  <r>
    <n v="2361"/>
    <s v="Lemme Grab it (Canceled)"/>
    <s v="A website for email/sms alerts of your personal selection, comparison of prices,consolidated database, best deals around for clothing."/>
    <x v="48"/>
    <n v="0.2"/>
    <x v="2"/>
    <n v="0"/>
    <x v="1"/>
    <s v="CA"/>
    <s v="CAD"/>
    <n v="1462053600"/>
    <d v="2016-04-30T22:00:00"/>
    <n v="1459975008"/>
    <d v="2016-04-06T20:36:48"/>
    <x v="6"/>
    <x v="2"/>
    <b v="0"/>
    <n v="0"/>
    <b v="0"/>
    <s v="technology/web"/>
    <x v="2"/>
  </r>
  <r>
    <n v="2362"/>
    <s v="Help CRB obtain 501(c)(3) status! (Canceled)"/>
    <s v="The Columbus Ruby Brigade has brought monthly ruby goodness and camaraderie to all participants."/>
    <x v="329"/>
    <n v="0.42"/>
    <x v="2"/>
    <n v="120"/>
    <x v="1"/>
    <s v="US"/>
    <s v="USD"/>
    <n v="1418315470"/>
    <d v="2014-12-11T16:31:10"/>
    <n v="1415723470"/>
    <d v="2014-11-11T16:31:10"/>
    <x v="4"/>
    <x v="3"/>
    <b v="0"/>
    <n v="2"/>
    <b v="0"/>
    <s v="technology/web"/>
    <x v="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175"/>
    <x v="10"/>
    <n v="0"/>
    <x v="1"/>
    <s v="US"/>
    <s v="USD"/>
    <n v="1451348200"/>
    <d v="2015-12-29T00:16:40"/>
    <n v="1447460200"/>
    <d v="2015-11-14T00:16:40"/>
    <x v="4"/>
    <x v="0"/>
    <b v="0"/>
    <n v="0"/>
    <b v="0"/>
    <s v="technology/web"/>
    <x v="2"/>
  </r>
  <r>
    <n v="2364"/>
    <s v="Minecraft Server and Website Help (Name: Forge Realms)"/>
    <s v="Making a Minecraft server and Website and I need your help to fund it. Thanks in Advance!"/>
    <x v="342"/>
    <n v="0.128"/>
    <x v="2"/>
    <n v="0"/>
    <x v="1"/>
    <s v="US"/>
    <s v="USD"/>
    <n v="1445898356"/>
    <d v="2015-10-26T22:25:56"/>
    <n v="1441146356"/>
    <d v="2015-09-01T22:25:56"/>
    <x v="8"/>
    <x v="0"/>
    <b v="0"/>
    <n v="0"/>
    <b v="0"/>
    <s v="technology/web"/>
    <x v="2"/>
  </r>
  <r>
    <n v="2365"/>
    <s v="IMI - It's My Identity (Canceled)"/>
    <s v="A website that could group all your social 'identities' and online property together and find new followers or creators to follow"/>
    <x v="28"/>
    <n v="1"/>
    <x v="4"/>
    <n v="0"/>
    <x v="1"/>
    <s v="IT"/>
    <s v="EUR"/>
    <n v="1453071600"/>
    <d v="2016-01-17T23:00:00"/>
    <n v="1449596425"/>
    <d v="2015-12-08T17:40:25"/>
    <x v="11"/>
    <x v="0"/>
    <b v="0"/>
    <n v="0"/>
    <b v="0"/>
    <s v="technology/web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5"/>
    <x v="9"/>
    <n v="2630"/>
    <x v="1"/>
    <s v="GB"/>
    <s v="GBP"/>
    <n v="1445431533"/>
    <d v="2015-10-21T12:45:33"/>
    <n v="1442839533"/>
    <d v="2015-09-21T12:45:33"/>
    <x v="8"/>
    <x v="0"/>
    <b v="0"/>
    <n v="27"/>
    <b v="0"/>
    <s v="technology/web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50"/>
    <x v="10"/>
    <n v="670"/>
    <x v="1"/>
    <s v="US"/>
    <s v="USD"/>
    <n v="1461622616"/>
    <d v="2016-04-25T22:16:56"/>
    <n v="1456442216"/>
    <d v="2016-02-25T23:16:56"/>
    <x v="2"/>
    <x v="2"/>
    <b v="0"/>
    <n v="14"/>
    <b v="0"/>
    <s v="technology/web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40"/>
    <x v="3"/>
    <n v="100"/>
    <x v="1"/>
    <s v="US"/>
    <s v="USD"/>
    <n v="1429028365"/>
    <d v="2015-04-14T16:19:25"/>
    <n v="1425143965"/>
    <d v="2015-02-28T17:19:25"/>
    <x v="2"/>
    <x v="0"/>
    <b v="0"/>
    <n v="2"/>
    <b v="0"/>
    <s v="technology/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25"/>
    <x v="9"/>
    <n v="0"/>
    <x v="1"/>
    <s v="US"/>
    <s v="USD"/>
    <n v="1455132611"/>
    <d v="2016-02-10T19:30:11"/>
    <n v="1452540611"/>
    <d v="2016-01-11T19:30:11"/>
    <x v="1"/>
    <x v="2"/>
    <b v="0"/>
    <n v="0"/>
    <b v="0"/>
    <s v="technology/web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25"/>
    <x v="9"/>
    <n v="82"/>
    <x v="1"/>
    <s v="US"/>
    <s v="USD"/>
    <n v="1418877141"/>
    <d v="2014-12-18T04:32:21"/>
    <n v="1416285141"/>
    <d v="2014-11-18T04:32:21"/>
    <x v="4"/>
    <x v="3"/>
    <b v="0"/>
    <n v="4"/>
    <b v="0"/>
    <s v="technology/web"/>
    <x v="2"/>
  </r>
  <r>
    <n v="2371"/>
    <s v="ProjectPetal.com (Canceled)"/>
    <s v="ProjectPetal.com is an all in one website for all Makers to share projects and ideas. A Facebook(R) Twitter(R) &amp; Github(R) all in one."/>
    <x v="13"/>
    <n v="2"/>
    <x v="4"/>
    <n v="0"/>
    <x v="1"/>
    <s v="US"/>
    <s v="USD"/>
    <n v="1435257596"/>
    <d v="2015-06-25T18:39:56"/>
    <n v="1432665596"/>
    <d v="2015-05-26T18:39:56"/>
    <x v="5"/>
    <x v="0"/>
    <b v="0"/>
    <n v="0"/>
    <b v="0"/>
    <s v="technology/web"/>
    <x v="2"/>
  </r>
  <r>
    <n v="2372"/>
    <s v="Finding Pets - Bringing Lost Pets Home (Canceled)"/>
    <s v="An online platform that will notify every listed individual, vet, council, pound and so on in a geographical area when a pet is lost!"/>
    <x v="62"/>
    <n v="5.5"/>
    <x v="0"/>
    <n v="180"/>
    <x v="1"/>
    <s v="AU"/>
    <s v="AUD"/>
    <n v="1429839571"/>
    <d v="2015-04-24T01:39:31"/>
    <n v="1427247571"/>
    <d v="2015-03-25T01:39:31"/>
    <x v="7"/>
    <x v="0"/>
    <b v="0"/>
    <n v="6"/>
    <b v="0"/>
    <s v="technology/web"/>
    <x v="2"/>
  </r>
  <r>
    <n v="2373"/>
    <s v="Cykelauktion.com (Canceled)"/>
    <s v="We want to create a safe marketplace for buying and selling bicycles."/>
    <x v="343"/>
    <n v="850"/>
    <x v="10"/>
    <n v="50"/>
    <x v="1"/>
    <s v="SE"/>
    <s v="SEK"/>
    <n v="1440863624"/>
    <d v="2015-08-29T15:53:44"/>
    <n v="1438271624"/>
    <d v="2015-07-30T15:53:44"/>
    <x v="3"/>
    <x v="0"/>
    <b v="0"/>
    <n v="1"/>
    <b v="0"/>
    <s v="technology/web"/>
    <x v="2"/>
  </r>
  <r>
    <n v="2374"/>
    <s v="Alcohol On Call (Canceled)"/>
    <s v="Next time you want a beer, put down your keys and pick up your phone. We prevent drunk driving by delivering alcohol to you at home."/>
    <x v="29"/>
    <n v="22"/>
    <x v="8"/>
    <n v="10"/>
    <x v="1"/>
    <s v="US"/>
    <s v="USD"/>
    <n v="1423772060"/>
    <d v="2015-02-12T20:14:20"/>
    <n v="1421180060"/>
    <d v="2015-01-13T20:14:20"/>
    <x v="1"/>
    <x v="0"/>
    <b v="0"/>
    <n v="1"/>
    <b v="0"/>
    <s v="technology/web"/>
    <x v="2"/>
  </r>
  <r>
    <n v="2375"/>
    <s v="Slice Trade- Phone Trade-In, Made Simple (Canceled)"/>
    <s v="Slice Trade is a new way to trade in your old phones. We buy back phones in any condition and pay you cash or give you a new one free!"/>
    <x v="3"/>
    <n v="10"/>
    <x v="1"/>
    <n v="0"/>
    <x v="1"/>
    <s v="US"/>
    <s v="USD"/>
    <n v="1473451437"/>
    <d v="2016-09-09T20:03:57"/>
    <n v="1470859437"/>
    <d v="2016-08-10T20:03:57"/>
    <x v="10"/>
    <x v="2"/>
    <b v="0"/>
    <n v="0"/>
    <b v="0"/>
    <s v="technology/web"/>
    <x v="2"/>
  </r>
  <r>
    <n v="2376"/>
    <s v="Phone Tags: lost and found stickers (Canceled)"/>
    <s v="Tough, pre-manufactured lost and found stickers that forward messages to the owners email and cellphone."/>
    <x v="9"/>
    <n v="3"/>
    <x v="4"/>
    <n v="326.33"/>
    <x v="1"/>
    <s v="US"/>
    <s v="USD"/>
    <n v="1449785566"/>
    <d v="2015-12-10T22:12:46"/>
    <n v="1447193566"/>
    <d v="2015-11-10T22:12:46"/>
    <x v="4"/>
    <x v="0"/>
    <b v="0"/>
    <n v="4"/>
    <b v="0"/>
    <s v="technology/web"/>
    <x v="2"/>
  </r>
  <r>
    <n v="2377"/>
    <s v="Fluttify - New Canadian Tech Start Up (Canceled)"/>
    <s v="Fluttify is an Online Video Sharing Platform allowing friends to share their favorite Trending Content with each other."/>
    <x v="30"/>
    <n v="2.5"/>
    <x v="4"/>
    <n v="0"/>
    <x v="1"/>
    <s v="CA"/>
    <s v="CAD"/>
    <n v="1480110783"/>
    <d v="2016-11-25T21:53:03"/>
    <n v="1477515183"/>
    <d v="2016-10-26T20:53:03"/>
    <x v="9"/>
    <x v="2"/>
    <b v="0"/>
    <n v="0"/>
    <b v="0"/>
    <s v="technology/web"/>
    <x v="2"/>
  </r>
  <r>
    <n v="2378"/>
    <s v="KEEPUP INC (Canceled)"/>
    <s v="KEEPUP allows you to extend your social circle by introducing you to new people via your friends."/>
    <x v="74"/>
    <n v="110"/>
    <x v="10"/>
    <n v="0"/>
    <x v="1"/>
    <s v="US"/>
    <s v="USD"/>
    <n v="1440548330"/>
    <d v="2015-08-26T00:18:50"/>
    <n v="1438042730"/>
    <d v="2015-07-28T00:18:50"/>
    <x v="3"/>
    <x v="0"/>
    <b v="0"/>
    <n v="0"/>
    <b v="0"/>
    <s v="technology/web"/>
    <x v="2"/>
  </r>
  <r>
    <n v="2379"/>
    <s v="SelectCooks.com (Canceled)"/>
    <s v="Selectcooks.com is a community marketplace for people to list, find and hire chefs."/>
    <x v="11"/>
    <n v="30"/>
    <x v="5"/>
    <n v="0"/>
    <x v="1"/>
    <s v="US"/>
    <s v="USD"/>
    <n v="1444004616"/>
    <d v="2015-10-05T00:23:36"/>
    <n v="1440116616"/>
    <d v="2015-08-21T00:23:36"/>
    <x v="10"/>
    <x v="0"/>
    <b v="0"/>
    <n v="0"/>
    <b v="0"/>
    <s v="technology/web"/>
    <x v="2"/>
  </r>
  <r>
    <n v="2380"/>
    <s v="Finit - Hashtag Chatting (Canceled)"/>
    <s v="Tired of waiting for likes? Here is a brand new social network centered on real-time hashtag chatting. Just chat and enjoy!"/>
    <x v="36"/>
    <n v="15"/>
    <x v="6"/>
    <n v="55"/>
    <x v="1"/>
    <s v="US"/>
    <s v="USD"/>
    <n v="1443726142"/>
    <d v="2015-10-01T19:02:22"/>
    <n v="1441134142"/>
    <d v="2015-09-01T19:02:22"/>
    <x v="8"/>
    <x v="0"/>
    <b v="0"/>
    <n v="3"/>
    <b v="0"/>
    <s v="technology/web"/>
    <x v="2"/>
  </r>
  <r>
    <n v="2381"/>
    <s v="Cannabis Connection (Canceled)"/>
    <s v="Social Media Platform for the Marijuana Industry to create professionalism and a stable lasting market."/>
    <x v="344"/>
    <n v="86.35"/>
    <x v="10"/>
    <n v="1571"/>
    <x v="1"/>
    <s v="US"/>
    <s v="USD"/>
    <n v="1428704848"/>
    <d v="2015-04-10T22:27:28"/>
    <n v="1426112848"/>
    <d v="2015-03-11T22:27:28"/>
    <x v="7"/>
    <x v="0"/>
    <b v="0"/>
    <n v="7"/>
    <b v="0"/>
    <s v="technology/web"/>
    <x v="2"/>
  </r>
  <r>
    <n v="2382"/>
    <s v="These Easy Days (Canceled)"/>
    <s v="Netiquette classes to teach our youth how make proper use of computer-mediated communications for personal and educational success."/>
    <x v="9"/>
    <n v="3"/>
    <x v="4"/>
    <n v="75"/>
    <x v="1"/>
    <s v="US"/>
    <s v="USD"/>
    <n v="1438662603"/>
    <d v="2015-08-04T04:30:03"/>
    <n v="1436502603"/>
    <d v="2015-07-10T04:30:03"/>
    <x v="3"/>
    <x v="0"/>
    <b v="0"/>
    <n v="2"/>
    <b v="0"/>
    <s v="technology/web"/>
    <x v="2"/>
  </r>
  <r>
    <n v="2383"/>
    <s v="KindaQuirky (Canceled)"/>
    <s v="A quirky online shop where you can buy, sell and discover stuff that's &quot;a little bit different&quot;. We think &quot;it's right up your alley!&quot;"/>
    <x v="3"/>
    <n v="10"/>
    <x v="1"/>
    <n v="435"/>
    <x v="1"/>
    <s v="NZ"/>
    <s v="NZD"/>
    <n v="1424568107"/>
    <d v="2015-02-22T01:21:47"/>
    <n v="1421976107"/>
    <d v="2015-01-23T01:21:47"/>
    <x v="1"/>
    <x v="0"/>
    <b v="0"/>
    <n v="3"/>
    <b v="0"/>
    <s v="technology/web"/>
    <x v="2"/>
  </r>
  <r>
    <n v="2384"/>
    <s v="Social Rewards - A new twist on social media (Canceled)"/>
    <s v="We're seeking to reward our members for their social behavior. The members win on two levels- compensation and increased viral sharing!"/>
    <x v="28"/>
    <n v="1"/>
    <x v="4"/>
    <n v="8"/>
    <x v="1"/>
    <s v="US"/>
    <s v="USD"/>
    <n v="1415932643"/>
    <d v="2014-11-14T02:37:23"/>
    <n v="1413337043"/>
    <d v="2014-10-15T01:37:23"/>
    <x v="9"/>
    <x v="3"/>
    <b v="0"/>
    <n v="8"/>
    <b v="0"/>
    <s v="technology/web"/>
    <x v="2"/>
  </r>
  <r>
    <n v="2385"/>
    <s v="Search every sneaker site and local store at once (Canceled)"/>
    <s v="Lyka will allow you to search for shoes in every sneaker store and website and then buy for in-store pickup or same-day delivery."/>
    <x v="99"/>
    <n v="65"/>
    <x v="10"/>
    <n v="788"/>
    <x v="1"/>
    <s v="US"/>
    <s v="USD"/>
    <n v="1438793432"/>
    <d v="2015-08-05T16:50:32"/>
    <n v="1436201432"/>
    <d v="2015-07-06T16:50:32"/>
    <x v="3"/>
    <x v="0"/>
    <b v="0"/>
    <n v="7"/>
    <b v="0"/>
    <s v="technology/web"/>
    <x v="2"/>
  </r>
  <r>
    <n v="2386"/>
    <s v="Realjobmatch.com (Canceled)"/>
    <s v="Realjobmatch is not just a job search site but a matching site , matching the right jobseekers with the best jobs."/>
    <x v="11"/>
    <n v="30"/>
    <x v="5"/>
    <n v="0"/>
    <x v="1"/>
    <s v="CA"/>
    <s v="CAD"/>
    <n v="1420920424"/>
    <d v="2015-01-10T20:07:04"/>
    <n v="1415736424"/>
    <d v="2014-11-11T20:07:04"/>
    <x v="4"/>
    <x v="3"/>
    <b v="0"/>
    <n v="0"/>
    <b v="0"/>
    <s v="technology/web"/>
    <x v="2"/>
  </r>
  <r>
    <n v="2387"/>
    <s v="Building an interactive web-based health community."/>
    <s v="Learning should be fun! Effective health education includes the person's learning strengths, preferences and cultural perspective."/>
    <x v="60"/>
    <n v="150"/>
    <x v="10"/>
    <n v="1026"/>
    <x v="1"/>
    <s v="US"/>
    <s v="USD"/>
    <n v="1469199740"/>
    <d v="2016-07-22T15:02:20"/>
    <n v="1465311740"/>
    <d v="2016-06-07T15:02:20"/>
    <x v="0"/>
    <x v="2"/>
    <b v="0"/>
    <n v="3"/>
    <b v="0"/>
    <s v="technology/web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37"/>
    <x v="7"/>
    <n v="463"/>
    <x v="1"/>
    <s v="US"/>
    <s v="USD"/>
    <n v="1421350140"/>
    <d v="2015-01-15T19:29:00"/>
    <n v="1418761759"/>
    <d v="2014-12-16T20:29:19"/>
    <x v="11"/>
    <x v="3"/>
    <b v="0"/>
    <n v="8"/>
    <b v="0"/>
    <s v="technology/web"/>
    <x v="2"/>
  </r>
  <r>
    <n v="2389"/>
    <s v="Et si Kiwwi vous trouvait un job ? (Canceled)"/>
    <s v="Kiwwi va dÃ©poussiÃ©rer le marchÃ© de l'emploi, avec peu de moyens mais de trÃ¨s bonnes idÃ©es, cependant, nous avons besoin de vous !"/>
    <x v="194"/>
    <n v="16"/>
    <x v="6"/>
    <n v="30"/>
    <x v="1"/>
    <s v="FR"/>
    <s v="EUR"/>
    <n v="1437861540"/>
    <d v="2015-07-25T21:59:00"/>
    <n v="1435160452"/>
    <d v="2015-06-24T15:40:52"/>
    <x v="0"/>
    <x v="0"/>
    <b v="0"/>
    <n v="1"/>
    <b v="0"/>
    <s v="technology/web"/>
    <x v="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510"/>
    <x v="10"/>
    <n v="0"/>
    <x v="1"/>
    <s v="AU"/>
    <s v="AUD"/>
    <n v="1420352264"/>
    <d v="2015-01-04T06:17:44"/>
    <n v="1416896264"/>
    <d v="2014-11-25T06:17:44"/>
    <x v="4"/>
    <x v="3"/>
    <b v="0"/>
    <n v="0"/>
    <b v="0"/>
    <s v="technology/web"/>
    <x v="2"/>
  </r>
  <r>
    <n v="2391"/>
    <s v="oToBOTS.com - Freedom from high cost auto repairs (Canceled)"/>
    <s v="Using the power of internet to help people save hundreds in car repair."/>
    <x v="22"/>
    <n v="20"/>
    <x v="8"/>
    <n v="25"/>
    <x v="1"/>
    <s v="US"/>
    <s v="USD"/>
    <n v="1427825044"/>
    <d v="2015-03-31T18:04:04"/>
    <n v="1425236644"/>
    <d v="2015-03-01T19:04:04"/>
    <x v="7"/>
    <x v="0"/>
    <b v="0"/>
    <n v="1"/>
    <b v="0"/>
    <s v="technology/web"/>
    <x v="2"/>
  </r>
  <r>
    <n v="2392"/>
    <s v="WILLAMETTE EXTRA BOARD (Canceled)"/>
    <s v="I am asking for $4,200 to launch a unique website serving professionals in any and all industries seeking additional income in Oregon."/>
    <x v="285"/>
    <n v="4.2"/>
    <x v="4"/>
    <n v="0"/>
    <x v="1"/>
    <s v="US"/>
    <s v="USD"/>
    <n v="1446087223"/>
    <d v="2015-10-29T02:53:43"/>
    <n v="1443495223"/>
    <d v="2015-09-29T02:53:43"/>
    <x v="8"/>
    <x v="0"/>
    <b v="0"/>
    <n v="0"/>
    <b v="0"/>
    <s v="technology/web"/>
    <x v="2"/>
  </r>
  <r>
    <n v="2393"/>
    <s v="Game Swapper (Canceled)"/>
    <s v="Imagine a world where you can swap a video game you're tired of playing for a video game you actually want to play for just $1.50!"/>
    <x v="57"/>
    <n v="100"/>
    <x v="10"/>
    <n v="50"/>
    <x v="1"/>
    <s v="US"/>
    <s v="USD"/>
    <n v="1439048017"/>
    <d v="2015-08-08T15:33:37"/>
    <n v="1436456017"/>
    <d v="2015-07-09T15:33:37"/>
    <x v="3"/>
    <x v="0"/>
    <b v="0"/>
    <n v="1"/>
    <b v="0"/>
    <s v="technology/web"/>
    <x v="2"/>
  </r>
  <r>
    <n v="2394"/>
    <s v="Wriyon - WRIte Your Own (Canceled)"/>
    <s v="We want to create the &quot;Facebook&quot; for Writers. We are working on a new world for people who like to write. Check out more wriyon.com"/>
    <x v="10"/>
    <n v="5"/>
    <x v="0"/>
    <n v="3"/>
    <x v="1"/>
    <s v="IE"/>
    <s v="EUR"/>
    <n v="1424940093"/>
    <d v="2015-02-26T08:41:33"/>
    <n v="1422348093"/>
    <d v="2015-01-27T08:41:33"/>
    <x v="1"/>
    <x v="0"/>
    <b v="0"/>
    <n v="2"/>
    <b v="0"/>
    <s v="technology/web"/>
    <x v="2"/>
  </r>
  <r>
    <n v="2395"/>
    <s v="VENT it out (Canceled)"/>
    <s v="I am making a social website where people can anonymously or openly vent, All walks of life all over the world"/>
    <x v="287"/>
    <n v="33"/>
    <x v="5"/>
    <n v="0"/>
    <x v="1"/>
    <s v="US"/>
    <s v="USD"/>
    <n v="1484038620"/>
    <d v="2017-01-10T08:57:00"/>
    <n v="1481597687"/>
    <d v="2016-12-13T02:54:47"/>
    <x v="11"/>
    <x v="2"/>
    <b v="0"/>
    <n v="0"/>
    <b v="0"/>
    <s v="technology/web"/>
    <x v="2"/>
  </r>
  <r>
    <n v="2396"/>
    <s v="Projektwebseite (Canceled)"/>
    <s v="I'm creating a website with projects which I'll create later / Ich erstelle eine Webseite mit Projekten, welche ich spÃ¤ter erstelle."/>
    <x v="10"/>
    <n v="5"/>
    <x v="0"/>
    <n v="10"/>
    <x v="1"/>
    <s v="CH"/>
    <s v="CHF"/>
    <n v="1444940558"/>
    <d v="2015-10-15T20:22:38"/>
    <n v="1442348558"/>
    <d v="2015-09-15T20:22:38"/>
    <x v="8"/>
    <x v="0"/>
    <b v="0"/>
    <n v="1"/>
    <b v="0"/>
    <s v="technology/web"/>
    <x v="2"/>
  </r>
  <r>
    <n v="2397"/>
    <s v="#ADOPTROHINGYA PROJECT (Canceled)"/>
    <s v="Matching refugees with sponsors in the US for 5 years. Our goal is to assist 300 Rohingya refugee families with supportive communities."/>
    <x v="346"/>
    <n v="124"/>
    <x v="10"/>
    <n v="0"/>
    <x v="1"/>
    <s v="US"/>
    <s v="USD"/>
    <n v="1420233256"/>
    <d v="2015-01-02T21:14:16"/>
    <n v="1417641256"/>
    <d v="2014-12-03T21:14:16"/>
    <x v="11"/>
    <x v="3"/>
    <b v="0"/>
    <n v="0"/>
    <b v="0"/>
    <s v="technology/web"/>
    <x v="2"/>
  </r>
  <r>
    <n v="2398"/>
    <s v="Roekee.com (Canceled)"/>
    <s v="The internets new search engine. Looking for funding to develop our backend web indexing software with an emphasis on automation."/>
    <x v="23"/>
    <n v="4"/>
    <x v="4"/>
    <n v="0"/>
    <x v="1"/>
    <s v="US"/>
    <s v="USD"/>
    <n v="1435874384"/>
    <d v="2015-07-02T21:59:44"/>
    <n v="1433282384"/>
    <d v="2015-06-02T21:59:44"/>
    <x v="0"/>
    <x v="0"/>
    <b v="0"/>
    <n v="0"/>
    <b v="0"/>
    <s v="technology/web"/>
    <x v="2"/>
  </r>
  <r>
    <n v="2399"/>
    <s v="SheLifts - the #1 Female Bodybuilding HUB (Canceled)"/>
    <s v="SheLifts is going to be the number One international social HUB &amp; information resource for women into weight lifting"/>
    <x v="93"/>
    <n v="13"/>
    <x v="1"/>
    <n v="0"/>
    <x v="1"/>
    <s v="SE"/>
    <s v="SEK"/>
    <n v="1418934506"/>
    <d v="2014-12-18T20:28:26"/>
    <n v="1415910506"/>
    <d v="2014-11-13T20:28:26"/>
    <x v="4"/>
    <x v="3"/>
    <b v="0"/>
    <n v="0"/>
    <b v="0"/>
    <s v="technology/web"/>
    <x v="2"/>
  </r>
  <r>
    <n v="2400"/>
    <s v="NEW 2016 Social Media Litesbook (Canceled)"/>
    <s v="New Innovation of Social Media with New Technology created to bring users even closer togethor - Tabs &amp; Features never seen before!"/>
    <x v="63"/>
    <n v="50"/>
    <x v="10"/>
    <n v="0"/>
    <x v="1"/>
    <s v="AU"/>
    <s v="AUD"/>
    <n v="1460615164"/>
    <d v="2016-04-14T06:26:04"/>
    <n v="1458023164"/>
    <d v="2016-03-15T06:26:04"/>
    <x v="7"/>
    <x v="2"/>
    <b v="0"/>
    <n v="0"/>
    <b v="0"/>
    <s v="technology/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8"/>
    <x v="9"/>
    <n v="201"/>
    <x v="2"/>
    <s v="US"/>
    <s v="USD"/>
    <n v="1457207096"/>
    <d v="2016-03-05T19:44:56"/>
    <n v="1452023096"/>
    <d v="2016-01-05T19:44:56"/>
    <x v="1"/>
    <x v="2"/>
    <b v="0"/>
    <n v="9"/>
    <b v="0"/>
    <s v="food/food trucks"/>
    <x v="7"/>
  </r>
  <r>
    <n v="2402"/>
    <s v="Cupcake Truck Unite"/>
    <s v="Small town, delicious treats, and a mobile truck"/>
    <x v="14"/>
    <n v="12"/>
    <x v="1"/>
    <n v="52"/>
    <x v="2"/>
    <s v="US"/>
    <s v="USD"/>
    <n v="1431533931"/>
    <d v="2015-05-13T16:18:51"/>
    <n v="1428941931"/>
    <d v="2015-04-13T16:18:51"/>
    <x v="6"/>
    <x v="0"/>
    <b v="0"/>
    <n v="1"/>
    <b v="0"/>
    <s v="food/food trucks"/>
    <x v="7"/>
  </r>
  <r>
    <n v="2403"/>
    <s v="Think Green, Think Tea Trike! - A mobile cafe &amp; online shop."/>
    <s v="The aim is to start a business/service serving the finest green tea to my local area by trike as well as selling tea online."/>
    <x v="38"/>
    <n v="1.2"/>
    <x v="4"/>
    <n v="202"/>
    <x v="2"/>
    <s v="GB"/>
    <s v="GBP"/>
    <n v="1459368658"/>
    <d v="2016-03-30T20:10:58"/>
    <n v="1454188258"/>
    <d v="2016-01-30T21:10:58"/>
    <x v="1"/>
    <x v="2"/>
    <b v="0"/>
    <n v="12"/>
    <b v="0"/>
    <s v="food/food trucks"/>
    <x v="7"/>
  </r>
  <r>
    <n v="2404"/>
    <s v="Square Donuts Truck"/>
    <s v="We would love another Donut Food Truck for your famous Square Donuts.  We have one successful truck and retail store open already!"/>
    <x v="36"/>
    <n v="15"/>
    <x v="6"/>
    <n v="0"/>
    <x v="2"/>
    <s v="US"/>
    <s v="USD"/>
    <n v="1451782607"/>
    <d v="2016-01-03T00:56:47"/>
    <n v="1449190607"/>
    <d v="2015-12-04T00:56:47"/>
    <x v="11"/>
    <x v="0"/>
    <b v="0"/>
    <n v="0"/>
    <b v="0"/>
    <s v="food/food trucks"/>
    <x v="7"/>
  </r>
  <r>
    <n v="2405"/>
    <s v="JoyShtick Food Truck"/>
    <s v="We are the first gaming-themed food truck, bringing gourmet pub fare to the Jacksonville area."/>
    <x v="10"/>
    <n v="5"/>
    <x v="0"/>
    <n v="1126"/>
    <x v="2"/>
    <s v="US"/>
    <s v="USD"/>
    <n v="1472911375"/>
    <d v="2016-09-03T14:02:55"/>
    <n v="1471096975"/>
    <d v="2016-08-13T14:02:55"/>
    <x v="10"/>
    <x v="2"/>
    <b v="0"/>
    <n v="20"/>
    <b v="0"/>
    <s v="food/food trucks"/>
    <x v="7"/>
  </r>
  <r>
    <n v="2406"/>
    <s v="Arnold's Happy Days Food Truck"/>
    <s v="Be a part of something BIG, support us in opening the best burger truck in Tacoma! ~ &quot;So I donâ€™t have to dream alone!&quot;"/>
    <x v="53"/>
    <n v="3.25"/>
    <x v="4"/>
    <n v="1345"/>
    <x v="2"/>
    <s v="US"/>
    <s v="USD"/>
    <n v="1421635190"/>
    <d v="2015-01-19T02:39:50"/>
    <n v="1418179190"/>
    <d v="2014-12-10T02:39:50"/>
    <x v="11"/>
    <x v="3"/>
    <b v="0"/>
    <n v="16"/>
    <b v="0"/>
    <s v="food/food trucks"/>
    <x v="7"/>
  </r>
  <r>
    <n v="2407"/>
    <s v="&quot;PASHUT&quot;-(Means â€˜simpleâ€™ in Hebrew)"/>
    <s v="Hummus-mediterranean diet, real food, organic, vegan, kosher._x000a_An original great health oriented street food in Santa Fe NM."/>
    <x v="29"/>
    <n v="22"/>
    <x v="8"/>
    <n v="5557"/>
    <x v="2"/>
    <s v="US"/>
    <s v="USD"/>
    <n v="1428732000"/>
    <d v="2015-04-11T06:00:00"/>
    <n v="1426772928"/>
    <d v="2015-03-19T13:48:48"/>
    <x v="7"/>
    <x v="0"/>
    <b v="0"/>
    <n v="33"/>
    <b v="0"/>
    <s v="food/food trucks"/>
    <x v="7"/>
  </r>
  <r>
    <n v="2408"/>
    <s v="Sabroso On Wheels"/>
    <s v="A US Army Vet trying to get a Peruvian food truck going! Really good Peruvian food now mobile!"/>
    <x v="36"/>
    <n v="15"/>
    <x v="6"/>
    <n v="30"/>
    <x v="2"/>
    <s v="US"/>
    <s v="USD"/>
    <n v="1415247757"/>
    <d v="2014-11-06T04:22:37"/>
    <n v="1412652157"/>
    <d v="2014-10-07T03:22:37"/>
    <x v="9"/>
    <x v="3"/>
    <b v="0"/>
    <n v="2"/>
    <b v="0"/>
    <s v="food/food trucks"/>
    <x v="7"/>
  </r>
  <r>
    <n v="2409"/>
    <s v="Johnny's Food Truck a Puerto Rican and BBQ infusion"/>
    <s v="I am looking to start a food truck with an infusion of my Puerto Rican heritage and my love for BBQ."/>
    <x v="31"/>
    <n v="25"/>
    <x v="9"/>
    <n v="460"/>
    <x v="2"/>
    <s v="US"/>
    <s v="USD"/>
    <n v="1439931675"/>
    <d v="2015-08-18T21:01:15"/>
    <n v="1437339675"/>
    <d v="2015-07-19T21:01:15"/>
    <x v="3"/>
    <x v="0"/>
    <b v="0"/>
    <n v="6"/>
    <b v="0"/>
    <s v="food/food trucks"/>
    <x v="7"/>
  </r>
  <r>
    <n v="2410"/>
    <s v="Websters grill truck       slow cooked meats"/>
    <s v="Websters grill truck the best slow cooked meats on hot coals_x000a_Beef bisket, roast Lamb, roast chicken, Ribs, burgers, sliders,"/>
    <x v="36"/>
    <n v="15"/>
    <x v="6"/>
    <n v="0"/>
    <x v="2"/>
    <s v="AU"/>
    <s v="AUD"/>
    <n v="1441619275"/>
    <d v="2015-09-07T09:47:55"/>
    <n v="1439027275"/>
    <d v="2015-08-08T09:47:55"/>
    <x v="10"/>
    <x v="0"/>
    <b v="0"/>
    <n v="0"/>
    <b v="0"/>
    <s v="food/food trucks"/>
    <x v="7"/>
  </r>
  <r>
    <n v="2411"/>
    <s v="Was ist das"/>
    <s v="I want to create an authentic German food truck to travel all over the US. Spreading amazing German Food to Summer Time Music Festivals"/>
    <x v="31"/>
    <n v="25"/>
    <x v="9"/>
    <n v="151"/>
    <x v="2"/>
    <s v="US"/>
    <s v="USD"/>
    <n v="1440524082"/>
    <d v="2015-08-25T17:34:42"/>
    <n v="1437932082"/>
    <d v="2015-07-26T17:34:42"/>
    <x v="3"/>
    <x v="0"/>
    <b v="0"/>
    <n v="3"/>
    <b v="0"/>
    <s v="food/food trucks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8"/>
    <x v="0"/>
    <n v="0"/>
    <x v="2"/>
    <s v="FR"/>
    <s v="EUR"/>
    <n v="1480185673"/>
    <d v="2016-11-26T18:41:13"/>
    <n v="1476294073"/>
    <d v="2016-10-12T17:41:13"/>
    <x v="9"/>
    <x v="2"/>
    <b v="0"/>
    <n v="0"/>
    <b v="0"/>
    <s v="food/food trucks"/>
    <x v="7"/>
  </r>
  <r>
    <n v="2413"/>
    <s v="Lone Pine Coffee Brewery"/>
    <s v="Lone Pine Coffee Brewery will be a portable third-wave coffee shop available for wedding receptions and other events!"/>
    <x v="9"/>
    <n v="3"/>
    <x v="4"/>
    <n v="25"/>
    <x v="2"/>
    <s v="US"/>
    <s v="USD"/>
    <n v="1401579000"/>
    <d v="2014-05-31T23:30:00"/>
    <n v="1398911882"/>
    <d v="2014-05-01T02:38:02"/>
    <x v="5"/>
    <x v="3"/>
    <b v="0"/>
    <n v="3"/>
    <b v="0"/>
    <s v="food/food trucks"/>
    <x v="7"/>
  </r>
  <r>
    <n v="2414"/>
    <s v="Help 95th St.Tacos get a food truck in Atlanta"/>
    <s v="95th St. Tacos needs your help in purchasing a food truck so that we can deliver the flavors of LA Tacos right to your neighborhood"/>
    <x v="36"/>
    <n v="15"/>
    <x v="6"/>
    <n v="460"/>
    <x v="2"/>
    <s v="US"/>
    <s v="USD"/>
    <n v="1440215940"/>
    <d v="2015-08-22T03:59:00"/>
    <n v="1436805660"/>
    <d v="2015-07-13T16:41:00"/>
    <x v="3"/>
    <x v="0"/>
    <b v="0"/>
    <n v="13"/>
    <b v="0"/>
    <s v="food/food trucks"/>
    <x v="7"/>
  </r>
  <r>
    <n v="2415"/>
    <s v="Local Food Truck is Off the Hoof!"/>
    <s v="It will be ridiculously easy to become addicted to the full, rich flavor of locally raised beef, pork, and more..."/>
    <x v="127"/>
    <n v="60"/>
    <x v="10"/>
    <n v="335"/>
    <x v="2"/>
    <s v="US"/>
    <s v="USD"/>
    <n v="1468615346"/>
    <d v="2016-07-15T20:42:26"/>
    <n v="1466023346"/>
    <d v="2016-06-15T20:42:26"/>
    <x v="0"/>
    <x v="2"/>
    <b v="0"/>
    <n v="6"/>
    <b v="0"/>
    <s v="food/food trucks"/>
    <x v="7"/>
  </r>
  <r>
    <n v="2416"/>
    <s v="Smokin' J's BBQ. food truck"/>
    <s v="ex school bus redesigned into pickup truck complete with giant meat smoker in &quot;bed&quot; of truck and kitchen in the &quot;cab&quot; of the truck."/>
    <x v="22"/>
    <n v="20"/>
    <x v="8"/>
    <n v="5"/>
    <x v="2"/>
    <s v="US"/>
    <s v="USD"/>
    <n v="1426345200"/>
    <d v="2015-03-14T15:00:00"/>
    <n v="1421343743"/>
    <d v="2015-01-15T17:42:23"/>
    <x v="1"/>
    <x v="0"/>
    <b v="0"/>
    <n v="1"/>
    <b v="0"/>
    <s v="food/food trucks"/>
    <x v="7"/>
  </r>
  <r>
    <n v="2417"/>
    <s v="I want to make the best fried chicken!!"/>
    <s v="I have been working on a recipe for 20 years now and need to perfect it!  Also want to do a gluten free version, then open a food truck"/>
    <x v="28"/>
    <n v="1"/>
    <x v="4"/>
    <n v="0"/>
    <x v="2"/>
    <s v="US"/>
    <s v="USD"/>
    <n v="1407705187"/>
    <d v="2014-08-10T21:13:07"/>
    <n v="1405113187"/>
    <d v="2014-07-11T21:13:07"/>
    <x v="3"/>
    <x v="3"/>
    <b v="0"/>
    <n v="0"/>
    <b v="0"/>
    <s v="food/food trucks"/>
    <x v="7"/>
  </r>
  <r>
    <n v="2418"/>
    <s v="Mexican food truck"/>
    <s v="I want to start my food truck business."/>
    <x v="31"/>
    <n v="25"/>
    <x v="9"/>
    <n v="5"/>
    <x v="2"/>
    <s v="US"/>
    <s v="USD"/>
    <n v="1427225644"/>
    <d v="2015-03-24T19:34:04"/>
    <n v="1422045244"/>
    <d v="2015-01-23T20:34:04"/>
    <x v="1"/>
    <x v="0"/>
    <b v="0"/>
    <n v="5"/>
    <b v="0"/>
    <s v="food/food trucks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3"/>
    <x v="4"/>
    <n v="0"/>
    <x v="2"/>
    <s v="US"/>
    <s v="USD"/>
    <n v="1424281389"/>
    <d v="2015-02-18T17:43:09"/>
    <n v="1419097389"/>
    <d v="2014-12-20T17:43:09"/>
    <x v="11"/>
    <x v="3"/>
    <b v="0"/>
    <n v="0"/>
    <b v="0"/>
    <s v="food/food trucks"/>
    <x v="7"/>
  </r>
  <r>
    <n v="2420"/>
    <s v="Pangea Cuisines &quot;Continental Drift&quot; A Paleo food Truck!"/>
    <s v="Pangea Cuisines offers authentic hand crafted dishes, utilizing fresh ingredients selected that very morning."/>
    <x v="347"/>
    <n v="16.87"/>
    <x v="6"/>
    <n v="2501"/>
    <x v="2"/>
    <s v="US"/>
    <s v="USD"/>
    <n v="1415583695"/>
    <d v="2014-11-10T01:41:35"/>
    <n v="1410396095"/>
    <d v="2014-09-11T00:41:35"/>
    <x v="8"/>
    <x v="3"/>
    <b v="0"/>
    <n v="36"/>
    <b v="0"/>
    <s v="food/food trucks"/>
    <x v="7"/>
  </r>
  <r>
    <n v="2421"/>
    <s v="hot dog cart"/>
    <s v="help me start Merrill's first hot dog cart in this empty lot"/>
    <x v="12"/>
    <n v="6"/>
    <x v="0"/>
    <n v="1"/>
    <x v="2"/>
    <s v="US"/>
    <s v="USD"/>
    <n v="1424536196"/>
    <d v="2015-02-21T16:29:56"/>
    <n v="1421944196"/>
    <d v="2015-01-22T16:29:56"/>
    <x v="1"/>
    <x v="0"/>
    <b v="0"/>
    <n v="1"/>
    <b v="0"/>
    <s v="food/food trucks"/>
    <x v="7"/>
  </r>
  <r>
    <n v="2422"/>
    <s v="Help starting a family owned food truck"/>
    <s v="Family owned business serving BBQ and seafood to the public"/>
    <x v="2"/>
    <n v="0.5"/>
    <x v="2"/>
    <n v="1"/>
    <x v="2"/>
    <s v="US"/>
    <s v="USD"/>
    <n v="1426091036"/>
    <d v="2015-03-11T16:23:56"/>
    <n v="1423502636"/>
    <d v="2015-02-09T17:23:56"/>
    <x v="2"/>
    <x v="0"/>
    <b v="0"/>
    <n v="1"/>
    <b v="0"/>
    <s v="food/food trucks"/>
    <x v="7"/>
  </r>
  <r>
    <n v="2423"/>
    <s v="FBTR BBQ"/>
    <s v="FBTR is a Texas-style, North Carolina based, homemade BBQ company looking to bring good meat to the masses."/>
    <x v="127"/>
    <n v="60"/>
    <x v="10"/>
    <n v="8"/>
    <x v="2"/>
    <s v="US"/>
    <s v="USD"/>
    <n v="1420044890"/>
    <d v="2014-12-31T16:54:50"/>
    <n v="1417452890"/>
    <d v="2014-12-01T16:54:50"/>
    <x v="11"/>
    <x v="3"/>
    <b v="0"/>
    <n v="1"/>
    <b v="0"/>
    <s v="food/food trucks"/>
    <x v="7"/>
  </r>
  <r>
    <n v="2424"/>
    <s v="Lily and Memphs"/>
    <s v="Great and creative food from the heart in the form of a sweet food truck!"/>
    <x v="31"/>
    <n v="25"/>
    <x v="9"/>
    <n v="310"/>
    <x v="2"/>
    <s v="US"/>
    <s v="USD"/>
    <n v="1414445108"/>
    <d v="2014-10-27T21:25:08"/>
    <n v="1411853108"/>
    <d v="2014-09-27T21:25:08"/>
    <x v="8"/>
    <x v="3"/>
    <b v="0"/>
    <n v="9"/>
    <b v="0"/>
    <s v="food/food trucks"/>
    <x v="7"/>
  </r>
  <r>
    <n v="2425"/>
    <s v="Food Cart Tour With Raz Simone and Macklemore"/>
    <s v="I have the chance to take my Food Cart Business on the road. This is a major opportunity for a lot of people to learn and prosper."/>
    <x v="8"/>
    <n v="3.5"/>
    <x v="4"/>
    <n v="1"/>
    <x v="2"/>
    <s v="US"/>
    <s v="USD"/>
    <n v="1464386640"/>
    <d v="2016-05-27T22:04:00"/>
    <n v="1463090149"/>
    <d v="2016-05-12T21:55:49"/>
    <x v="5"/>
    <x v="2"/>
    <b v="0"/>
    <n v="1"/>
    <b v="0"/>
    <s v="food/food trucks"/>
    <x v="7"/>
  </r>
  <r>
    <n v="2426"/>
    <s v="The Low-Calorie Food Truck"/>
    <s v="Aspiring to create a food truck with many delicious low calorie meals to encourage healthy eating while enjoying every bite."/>
    <x v="22"/>
    <n v="20"/>
    <x v="8"/>
    <n v="0"/>
    <x v="2"/>
    <s v="US"/>
    <s v="USD"/>
    <n v="1439006692"/>
    <d v="2015-08-08T04:04:52"/>
    <n v="1433822692"/>
    <d v="2015-06-09T04:04:52"/>
    <x v="0"/>
    <x v="0"/>
    <b v="0"/>
    <n v="0"/>
    <b v="0"/>
    <s v="food/food trucks"/>
    <x v="7"/>
  </r>
  <r>
    <n v="2427"/>
    <s v="Wraps in a snap. Fast lunch with a gourmet punch!"/>
    <s v="Fast and simple lunches for those on the go.  All (lunch) deals $10 or less."/>
    <x v="63"/>
    <n v="50"/>
    <x v="10"/>
    <n v="1"/>
    <x v="2"/>
    <s v="US"/>
    <s v="USD"/>
    <n v="1458715133"/>
    <d v="2016-03-23T06:38:53"/>
    <n v="1455262733"/>
    <d v="2016-02-12T07:38:53"/>
    <x v="2"/>
    <x v="2"/>
    <b v="0"/>
    <n v="1"/>
    <b v="0"/>
    <s v="food/food trucks"/>
    <x v="7"/>
  </r>
  <r>
    <n v="2428"/>
    <s v="Premium Burgers"/>
    <s v="From Moo 2 You! We want to offer premium burgers to a taco flooded environment."/>
    <x v="19"/>
    <n v="35"/>
    <x v="7"/>
    <n v="1"/>
    <x v="2"/>
    <s v="US"/>
    <s v="USD"/>
    <n v="1426182551"/>
    <d v="2015-03-12T17:49:11"/>
    <n v="1423594151"/>
    <d v="2015-02-10T18:49:11"/>
    <x v="2"/>
    <x v="0"/>
    <b v="0"/>
    <n v="1"/>
    <b v="0"/>
    <s v="food/food trucks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140"/>
    <x v="10"/>
    <n v="2005"/>
    <x v="2"/>
    <s v="NO"/>
    <s v="NOK"/>
    <n v="1486313040"/>
    <d v="2017-02-05T16:44:00"/>
    <n v="1483131966"/>
    <d v="2016-12-30T21:06:06"/>
    <x v="11"/>
    <x v="2"/>
    <b v="0"/>
    <n v="4"/>
    <b v="0"/>
    <s v="food/food trucks"/>
    <x v="7"/>
  </r>
  <r>
    <n v="2430"/>
    <s v="It's so cute! - Great food!"/>
    <s v="This little guy will be circling the streets of Brickell &amp; Wynwood in Miami serving Venezuelan dishes. It needs TLC and some equipment"/>
    <x v="9"/>
    <n v="3"/>
    <x v="4"/>
    <n v="21"/>
    <x v="2"/>
    <s v="US"/>
    <s v="USD"/>
    <n v="1455246504"/>
    <d v="2016-02-12T03:08:24"/>
    <n v="1452654504"/>
    <d v="2016-01-13T03:08:24"/>
    <x v="1"/>
    <x v="2"/>
    <b v="0"/>
    <n v="2"/>
    <b v="0"/>
    <s v="food/food trucks"/>
    <x v="7"/>
  </r>
  <r>
    <n v="2431"/>
    <s v="Murphy's good eatin'"/>
    <s v="Go to Colorado and run a food truck with homemade food of all kinds."/>
    <x v="57"/>
    <n v="100"/>
    <x v="10"/>
    <n v="2"/>
    <x v="2"/>
    <s v="US"/>
    <s v="USD"/>
    <n v="1467080613"/>
    <d v="2016-06-28T02:23:33"/>
    <n v="1461896613"/>
    <d v="2016-04-29T02:23:33"/>
    <x v="6"/>
    <x v="2"/>
    <b v="0"/>
    <n v="2"/>
    <b v="0"/>
    <s v="food/food trucks"/>
    <x v="7"/>
  </r>
  <r>
    <n v="2432"/>
    <s v="funding for bbq trailer"/>
    <s v="Looking to start competition cooking and need start-up help.  Offering brisket tasting to all contributors."/>
    <x v="32"/>
    <n v="14"/>
    <x v="1"/>
    <n v="2"/>
    <x v="2"/>
    <s v="US"/>
    <s v="USD"/>
    <n v="1425791697"/>
    <d v="2015-03-08T05:14:57"/>
    <n v="1423199697"/>
    <d v="2015-02-06T05:14:57"/>
    <x v="2"/>
    <x v="0"/>
    <b v="0"/>
    <n v="2"/>
    <b v="0"/>
    <s v="food/food trucks"/>
    <x v="7"/>
  </r>
  <r>
    <n v="2433"/>
    <s v="TWIZTID CREATIONS"/>
    <s v="I want to create an amazing menu that no one eals has.I have great ideas like a non-traditional pb&amp;j thats wraped in an eggroll &amp; fried"/>
    <x v="3"/>
    <n v="10"/>
    <x v="1"/>
    <n v="0"/>
    <x v="2"/>
    <s v="US"/>
    <s v="USD"/>
    <n v="1456608943"/>
    <d v="2016-02-27T21:35:43"/>
    <n v="1454016943"/>
    <d v="2016-01-28T21:35:43"/>
    <x v="1"/>
    <x v="2"/>
    <b v="0"/>
    <n v="0"/>
    <b v="0"/>
    <s v="food/food trucks"/>
    <x v="7"/>
  </r>
  <r>
    <n v="2434"/>
    <s v="Fresh fruit and veggies for the hood!"/>
    <s v="Mobile food truck loaded with locally grown fresh fruits and veggies. Caters to the inner-city and zip codes known as food deserts."/>
    <x v="22"/>
    <n v="20"/>
    <x v="8"/>
    <n v="26"/>
    <x v="2"/>
    <s v="US"/>
    <s v="USD"/>
    <n v="1438662474"/>
    <d v="2015-08-04T04:27:54"/>
    <n v="1435206474"/>
    <d v="2015-06-25T04:27:54"/>
    <x v="0"/>
    <x v="0"/>
    <b v="0"/>
    <n v="2"/>
    <b v="0"/>
    <s v="food/food trucks"/>
    <x v="7"/>
  </r>
  <r>
    <n v="2435"/>
    <s v="Paleo food as a Take Away-food, order and pay in the app"/>
    <s v="Healthy, paleo food nearby gym and office areas. You pic your order and pay in the app and pic your time for just pic up the food."/>
    <x v="65"/>
    <n v="250"/>
    <x v="10"/>
    <n v="1224"/>
    <x v="2"/>
    <s v="SE"/>
    <s v="SEK"/>
    <n v="1444027186"/>
    <d v="2015-10-05T06:39:46"/>
    <n v="1441435186"/>
    <d v="2015-09-05T06:39:46"/>
    <x v="8"/>
    <x v="0"/>
    <b v="0"/>
    <n v="4"/>
    <b v="0"/>
    <s v="food/food trucks"/>
    <x v="7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117"/>
    <x v="10"/>
    <n v="45"/>
    <x v="2"/>
    <s v="CA"/>
    <s v="CAD"/>
    <n v="1454078770"/>
    <d v="2016-01-29T14:46:10"/>
    <n v="1448894770"/>
    <d v="2015-11-30T14:46:10"/>
    <x v="4"/>
    <x v="0"/>
    <b v="0"/>
    <n v="2"/>
    <b v="0"/>
    <s v="food/food trucks"/>
    <x v="7"/>
  </r>
  <r>
    <n v="2437"/>
    <s v="Cuppa Gumbos"/>
    <s v="Homemade Gumbo, Stews and Curry to be served hot and fresh everyday at any festival or concert we can attend."/>
    <x v="6"/>
    <n v="8"/>
    <x v="0"/>
    <n v="0"/>
    <x v="2"/>
    <s v="US"/>
    <s v="USD"/>
    <n v="1426615200"/>
    <d v="2015-03-17T18:00:00"/>
    <n v="1422400188"/>
    <d v="2015-01-27T23:09:48"/>
    <x v="1"/>
    <x v="0"/>
    <b v="0"/>
    <n v="0"/>
    <b v="0"/>
    <s v="food/food trucks"/>
    <x v="7"/>
  </r>
  <r>
    <n v="2438"/>
    <s v="FOOD|Art"/>
    <s v="I'm starting a catering and food truck business of southern comfort food. My FOOD is my Art!  _x000a_Thanks for you help!"/>
    <x v="36"/>
    <n v="15"/>
    <x v="6"/>
    <n v="50"/>
    <x v="2"/>
    <s v="US"/>
    <s v="USD"/>
    <n v="1449529062"/>
    <d v="2015-12-07T22:57:42"/>
    <n v="1444341462"/>
    <d v="2015-10-08T21:57:42"/>
    <x v="9"/>
    <x v="0"/>
    <b v="0"/>
    <n v="1"/>
    <b v="0"/>
    <s v="food/food trucks"/>
    <x v="7"/>
  </r>
  <r>
    <n v="2439"/>
    <s v="Pillow Puffs Concessions"/>
    <s v="Expand cotton candy concession to include other foods and purchase a trailer to haul._x000a_Purchase unstuffed pets to fill with cotton candy"/>
    <x v="3"/>
    <n v="10"/>
    <x v="1"/>
    <n v="0"/>
    <x v="2"/>
    <s v="US"/>
    <s v="USD"/>
    <n v="1445197129"/>
    <d v="2015-10-18T19:38:49"/>
    <n v="1442605129"/>
    <d v="2015-09-18T19:38:49"/>
    <x v="8"/>
    <x v="0"/>
    <b v="0"/>
    <n v="0"/>
    <b v="0"/>
    <s v="food/food trucks"/>
    <x v="7"/>
  </r>
  <r>
    <n v="2440"/>
    <s v="The first green Food Truck in Phnom Penh"/>
    <s v="Starting a entire clean energy food truck and set a new standard for Cambodia"/>
    <x v="10"/>
    <n v="5"/>
    <x v="0"/>
    <n v="10"/>
    <x v="2"/>
    <s v="BE"/>
    <s v="EUR"/>
    <n v="1455399313"/>
    <d v="2016-02-13T21:35:13"/>
    <n v="1452807313"/>
    <d v="2016-01-14T21:35:13"/>
    <x v="1"/>
    <x v="2"/>
    <b v="0"/>
    <n v="2"/>
    <b v="0"/>
    <s v="food/food trucks"/>
    <x v="7"/>
  </r>
  <r>
    <n v="2441"/>
    <s v="Bring Alchemy Pops to the People!"/>
    <s v="YOU can help Alchemy Pops POP up on a street near you!"/>
    <x v="51"/>
    <n v="7.5"/>
    <x v="0"/>
    <n v="8091"/>
    <x v="0"/>
    <s v="US"/>
    <s v="USD"/>
    <n v="1437627540"/>
    <d v="2015-07-23T04:59:00"/>
    <n v="1435806054"/>
    <d v="2015-07-02T03:00:54"/>
    <x v="3"/>
    <x v="0"/>
    <b v="0"/>
    <n v="109"/>
    <b v="1"/>
    <s v="food/small batch"/>
    <x v="7"/>
  </r>
  <r>
    <n v="2442"/>
    <s v="Young Mountain Tea: A New White Tea from India's Himalayas"/>
    <s v="The first tea from a new sustainable tea region in India's young, rising Himalayas."/>
    <x v="95"/>
    <n v="24"/>
    <x v="8"/>
    <n v="30226"/>
    <x v="0"/>
    <s v="US"/>
    <s v="USD"/>
    <n v="1426777228"/>
    <d v="2015-03-19T15:00:28"/>
    <n v="1424188828"/>
    <d v="2015-02-17T16:00:28"/>
    <x v="2"/>
    <x v="0"/>
    <b v="0"/>
    <n v="372"/>
    <b v="1"/>
    <s v="food/small batch"/>
    <x v="7"/>
  </r>
  <r>
    <n v="2443"/>
    <s v="VEGA: One-of-A-Kind Coffee that Changes Lives"/>
    <s v="We empower coffee farmers to process their own premium beans, and connect them directly with coffee lovers on our online marketplace."/>
    <x v="22"/>
    <n v="20"/>
    <x v="8"/>
    <n v="40502.99"/>
    <x v="0"/>
    <s v="US"/>
    <s v="USD"/>
    <n v="1408114822"/>
    <d v="2014-08-15T15:00:22"/>
    <n v="1405522822"/>
    <d v="2014-07-16T15:00:22"/>
    <x v="3"/>
    <x v="3"/>
    <b v="0"/>
    <n v="311"/>
    <b v="1"/>
    <s v="food/small batch"/>
    <x v="7"/>
  </r>
  <r>
    <n v="2444"/>
    <s v="Trish's Truffles &amp; Sweet Treats."/>
    <s v="Chocolate Truffles &amp; Sweet Treats handcrafted the European traditional way.  One bite and you will always want to eat dessert first!"/>
    <x v="9"/>
    <n v="3"/>
    <x v="4"/>
    <n v="3258"/>
    <x v="0"/>
    <s v="US"/>
    <s v="USD"/>
    <n v="1464199591"/>
    <d v="2016-05-25T18:06:31"/>
    <n v="1461607591"/>
    <d v="2016-04-25T18:06:31"/>
    <x v="6"/>
    <x v="2"/>
    <b v="0"/>
    <n v="61"/>
    <b v="1"/>
    <s v="food/small batch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5"/>
    <x v="0"/>
    <n v="8640"/>
    <x v="0"/>
    <s v="US"/>
    <s v="USD"/>
    <n v="1443242021"/>
    <d v="2015-09-26T04:33:41"/>
    <n v="1440650021"/>
    <d v="2015-08-27T04:33:41"/>
    <x v="10"/>
    <x v="0"/>
    <b v="0"/>
    <n v="115"/>
    <b v="1"/>
    <s v="food/small batch"/>
    <x v="7"/>
  </r>
  <r>
    <n v="2446"/>
    <s v="Brooklyn Cookie Company is growing!"/>
    <s v="The Brooklyn Cookie Company plans to bring our signature &quot;Mushroom&quot; Meringue Cookies and Just Meringues! to stores around the country!"/>
    <x v="10"/>
    <n v="5"/>
    <x v="0"/>
    <n v="8399"/>
    <x v="0"/>
    <s v="US"/>
    <s v="USD"/>
    <n v="1480174071"/>
    <d v="2016-11-26T15:27:51"/>
    <n v="1477578471"/>
    <d v="2016-10-27T14:27:51"/>
    <x v="9"/>
    <x v="2"/>
    <b v="0"/>
    <n v="111"/>
    <b v="1"/>
    <s v="food/small batch"/>
    <x v="7"/>
  </r>
  <r>
    <n v="2447"/>
    <s v="The Workingman's Cake by Delectabites"/>
    <s v="Some days you just need cake! Homemade cake, wild (and classic) flavors, icing on the inside and shipped fresh to your home or office!"/>
    <x v="30"/>
    <n v="2.5"/>
    <x v="4"/>
    <n v="10680"/>
    <x v="0"/>
    <s v="US"/>
    <s v="USD"/>
    <n v="1478923200"/>
    <d v="2016-11-12T04:00:00"/>
    <n v="1476184593"/>
    <d v="2016-10-11T11:16:33"/>
    <x v="9"/>
    <x v="2"/>
    <b v="0"/>
    <n v="337"/>
    <b v="1"/>
    <s v="food/small batch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0.4"/>
    <x v="2"/>
    <n v="430"/>
    <x v="0"/>
    <s v="US"/>
    <s v="USD"/>
    <n v="1472621760"/>
    <d v="2016-08-31T05:36:00"/>
    <n v="1472110513"/>
    <d v="2016-08-25T07:35:13"/>
    <x v="10"/>
    <x v="2"/>
    <b v="0"/>
    <n v="9"/>
    <b v="1"/>
    <s v="food/small batch"/>
    <x v="7"/>
  </r>
  <r>
    <n v="2449"/>
    <s v="Born to Crunch - Jackson Holesome Granola"/>
    <s v="Wholesome, gluten-free, crunchy granola hand-baked in Jackson, WY. Rich in protein, omega 3's, and fiber. Help me get it to you!"/>
    <x v="3"/>
    <n v="10"/>
    <x v="1"/>
    <n v="10800"/>
    <x v="0"/>
    <s v="US"/>
    <s v="USD"/>
    <n v="1417321515"/>
    <d v="2014-11-30T04:25:15"/>
    <n v="1414725915"/>
    <d v="2014-10-31T03:25:15"/>
    <x v="9"/>
    <x v="3"/>
    <b v="0"/>
    <n v="120"/>
    <b v="1"/>
    <s v="food/small batch"/>
    <x v="7"/>
  </r>
  <r>
    <n v="2450"/>
    <s v="Old Coast Ales: Brewery and Taproom"/>
    <s v="Old Coast Ales will be St. Augustine's very own micro brewery where our focus will be on creating unique and traditional beer styles."/>
    <x v="36"/>
    <n v="15"/>
    <x v="6"/>
    <n v="15230.03"/>
    <x v="0"/>
    <s v="US"/>
    <s v="USD"/>
    <n v="1414465860"/>
    <d v="2014-10-28T03:11:00"/>
    <n v="1411177456"/>
    <d v="2014-09-20T01:44:16"/>
    <x v="8"/>
    <x v="3"/>
    <b v="0"/>
    <n v="102"/>
    <b v="1"/>
    <s v="food/small batch"/>
    <x v="7"/>
  </r>
  <r>
    <n v="2451"/>
    <s v="Boss Balls Protein Balls"/>
    <s v="Meet the best tasting high protein, low sugar protein snack on the planet. Guaranteed to turn you into a stone cold fox."/>
    <x v="3"/>
    <n v="10"/>
    <x v="1"/>
    <n v="11545"/>
    <x v="0"/>
    <s v="US"/>
    <s v="USD"/>
    <n v="1488750490"/>
    <d v="2017-03-05T21:48:10"/>
    <n v="1487022490"/>
    <d v="2017-02-13T21:48:10"/>
    <x v="2"/>
    <x v="1"/>
    <b v="0"/>
    <n v="186"/>
    <b v="1"/>
    <s v="food/small batch"/>
    <x v="7"/>
  </r>
  <r>
    <n v="2452"/>
    <s v="Kickstart for a Startup Nebraska Food Business"/>
    <s v="Italian inspired sauce with a spice and heat that make this simple Red Sauce unique! This company name still remains a secret, for now!"/>
    <x v="20"/>
    <n v="0.6"/>
    <x v="2"/>
    <n v="801"/>
    <x v="0"/>
    <s v="US"/>
    <s v="USD"/>
    <n v="1451430000"/>
    <d v="2015-12-29T23:00:00"/>
    <n v="1448914500"/>
    <d v="2015-11-30T20:15:00"/>
    <x v="4"/>
    <x v="0"/>
    <b v="0"/>
    <n v="15"/>
    <b v="1"/>
    <s v="food/small batch"/>
    <x v="7"/>
  </r>
  <r>
    <n v="2453"/>
    <s v="Bounce Jerky - Natural - Hand-Crafted - Quality"/>
    <s v="Creating naturally smoked Jerky without the use of artificial ingredients or preservatives. A healthier snack that taste great!"/>
    <x v="9"/>
    <n v="3"/>
    <x v="4"/>
    <n v="4641"/>
    <x v="0"/>
    <s v="US"/>
    <s v="USD"/>
    <n v="1486053409"/>
    <d v="2017-02-02T16:36:49"/>
    <n v="1483461409"/>
    <d v="2017-01-03T16:36:49"/>
    <x v="1"/>
    <x v="1"/>
    <b v="0"/>
    <n v="67"/>
    <b v="1"/>
    <s v="food/small batch"/>
    <x v="7"/>
  </r>
  <r>
    <n v="2454"/>
    <s v="Bine Brewing - Brewed Within Reach"/>
    <s v="Beer. Delicious, Salem made beer. Only the freshest, small batch beer straight from the source. Our beer is brewed within reach."/>
    <x v="19"/>
    <n v="35"/>
    <x v="7"/>
    <n v="35296"/>
    <x v="0"/>
    <s v="US"/>
    <s v="USD"/>
    <n v="1489207808"/>
    <d v="2017-03-11T04:50:08"/>
    <n v="1486183808"/>
    <d v="2017-02-04T04:50:08"/>
    <x v="2"/>
    <x v="1"/>
    <b v="0"/>
    <n v="130"/>
    <b v="1"/>
    <s v="food/small batch"/>
    <x v="7"/>
  </r>
  <r>
    <n v="2455"/>
    <s v="Yo Mama's Sauces &amp; Rubs"/>
    <s v="Mama wants everyone to try her secret recipes for sauces and rubs. She uses only the freshest ingredients for them."/>
    <x v="43"/>
    <n v="0.3"/>
    <x v="2"/>
    <n v="546"/>
    <x v="0"/>
    <s v="US"/>
    <s v="USD"/>
    <n v="1461177950"/>
    <d v="2016-04-20T18:45:50"/>
    <n v="1458758750"/>
    <d v="2016-03-23T18:45:50"/>
    <x v="7"/>
    <x v="2"/>
    <b v="0"/>
    <n v="16"/>
    <b v="1"/>
    <s v="food/small batch"/>
    <x v="7"/>
  </r>
  <r>
    <n v="2456"/>
    <s v="Beef Sticks to Chomp On!!"/>
    <s v="These beef sticks will make your taste buds dance with happiness. Plus they are healthier than most available today!"/>
    <x v="15"/>
    <n v="1.5"/>
    <x v="4"/>
    <n v="2713"/>
    <x v="0"/>
    <s v="US"/>
    <s v="USD"/>
    <n v="1488063839"/>
    <d v="2017-02-25T23:03:59"/>
    <n v="1485471839"/>
    <d v="2017-01-26T23:03:59"/>
    <x v="1"/>
    <x v="1"/>
    <b v="0"/>
    <n v="67"/>
    <b v="1"/>
    <s v="food/small batch"/>
    <x v="7"/>
  </r>
  <r>
    <n v="2457"/>
    <s v="NDWK The North Dakota Wine Kitchen"/>
    <s v="If you love wine, and have ever dreamed of crafting your own. You can in 3 easy steps.  Sample~Sprinkle~Savor."/>
    <x v="165"/>
    <n v="23"/>
    <x v="8"/>
    <n v="23530"/>
    <x v="0"/>
    <s v="US"/>
    <s v="USD"/>
    <n v="1458826056"/>
    <d v="2016-03-24T13:27:36"/>
    <n v="1456237656"/>
    <d v="2016-02-23T14:27:36"/>
    <x v="2"/>
    <x v="2"/>
    <b v="0"/>
    <n v="124"/>
    <b v="1"/>
    <s v="food/small batch"/>
    <x v="7"/>
  </r>
  <r>
    <n v="2458"/>
    <s v="Smoke, Loaf &amp; Saucer"/>
    <s v="Three ladies starting a small bakery/toast bar concept @SmorgasburgLA.  House made pastries and bread using local and fun ingredients."/>
    <x v="10"/>
    <n v="5"/>
    <x v="0"/>
    <n v="5509"/>
    <x v="0"/>
    <s v="US"/>
    <s v="USD"/>
    <n v="1465498800"/>
    <d v="2016-06-09T19:00:00"/>
    <n v="1462481718"/>
    <d v="2016-05-05T20:55:18"/>
    <x v="5"/>
    <x v="2"/>
    <b v="0"/>
    <n v="80"/>
    <b v="1"/>
    <s v="food/small batch"/>
    <x v="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"/>
    <x v="5"/>
    <n v="30675"/>
    <x v="0"/>
    <s v="US"/>
    <s v="USD"/>
    <n v="1458742685"/>
    <d v="2016-03-23T14:18:05"/>
    <n v="1454858285"/>
    <d v="2016-02-07T15:18:05"/>
    <x v="2"/>
    <x v="2"/>
    <b v="0"/>
    <n v="282"/>
    <b v="1"/>
    <s v="food/small batch"/>
    <x v="7"/>
  </r>
  <r>
    <n v="2460"/>
    <s v="Grano: The Good Place to Get Great Bread"/>
    <s v="A humble and homey bakery passionately obsessed with good bread. Grano will fast become your favorite neighborhood food hub."/>
    <x v="0"/>
    <n v="8.5"/>
    <x v="0"/>
    <n v="8567"/>
    <x v="0"/>
    <s v="US"/>
    <s v="USD"/>
    <n v="1483417020"/>
    <d v="2017-01-03T04:17:00"/>
    <n v="1480480167"/>
    <d v="2016-11-30T04:29:27"/>
    <x v="4"/>
    <x v="2"/>
    <b v="0"/>
    <n v="68"/>
    <b v="1"/>
    <s v="food/small batch"/>
    <x v="7"/>
  </r>
  <r>
    <n v="2461"/>
    <s v="Christian &amp; The Sinners"/>
    <s v="Songs of faith and worship that are so deeply spiritual you could sing them in church, so down to earth you could play them in a bar."/>
    <x v="51"/>
    <n v="7.5"/>
    <x v="0"/>
    <n v="7785"/>
    <x v="0"/>
    <s v="US"/>
    <s v="USD"/>
    <n v="1317438000"/>
    <d v="2011-10-01T03:00:00"/>
    <n v="1314577097"/>
    <d v="2011-08-29T00:18:17"/>
    <x v="10"/>
    <x v="6"/>
    <b v="0"/>
    <n v="86"/>
    <b v="1"/>
    <s v="music/indie rock"/>
    <x v="4"/>
  </r>
  <r>
    <n v="2462"/>
    <s v="Help CHURCHES turn this song into an LGBT anthem!"/>
    <s v="CHURCHES, an indie rock band from Oakland, CA, is recording a new single about marriage equality and pressing it to 7&quot; vinyl."/>
    <x v="9"/>
    <n v="3"/>
    <x v="4"/>
    <n v="3321.25"/>
    <x v="0"/>
    <s v="US"/>
    <s v="USD"/>
    <n v="1342672096"/>
    <d v="2012-07-19T04:28:16"/>
    <n v="1340944096"/>
    <d v="2012-06-29T04:28:16"/>
    <x v="0"/>
    <x v="5"/>
    <b v="0"/>
    <n v="115"/>
    <b v="1"/>
    <s v="music/indie rock"/>
    <x v="4"/>
  </r>
  <r>
    <n v="2463"/>
    <s v="Emma Ate the Lion &quot;Songs Two Count Too&quot;"/>
    <s v="Emma Ate The Lion's debut full length album"/>
    <x v="13"/>
    <n v="2"/>
    <x v="4"/>
    <n v="2325"/>
    <x v="0"/>
    <s v="US"/>
    <s v="USD"/>
    <n v="1366138800"/>
    <d v="2013-04-16T19:00:00"/>
    <n v="1362710425"/>
    <d v="2013-03-08T02:40:25"/>
    <x v="7"/>
    <x v="4"/>
    <b v="0"/>
    <n v="75"/>
    <b v="1"/>
    <s v="music/indie rock"/>
    <x v="4"/>
  </r>
  <r>
    <n v="2464"/>
    <s v="The Enemy Feathers NEW EP"/>
    <s v="The Enemy Feathers are passing the proverbial hat to see if we can raise enough money to complete Our NEW EP"/>
    <x v="13"/>
    <n v="2"/>
    <x v="4"/>
    <n v="2222"/>
    <x v="0"/>
    <s v="CA"/>
    <s v="CAD"/>
    <n v="1443641340"/>
    <d v="2015-09-30T19:29:00"/>
    <n v="1441143397"/>
    <d v="2015-09-01T21:36:37"/>
    <x v="8"/>
    <x v="0"/>
    <b v="0"/>
    <n v="43"/>
    <b v="1"/>
    <s v="music/indie rock"/>
    <x v="4"/>
  </r>
  <r>
    <n v="2465"/>
    <s v="The Lion Oh My - Our first full length release"/>
    <s v="An indie band from Spokane, WA looking to master and package their first full length album."/>
    <x v="176"/>
    <n v="0.7"/>
    <x v="2"/>
    <n v="1261"/>
    <x v="0"/>
    <s v="US"/>
    <s v="USD"/>
    <n v="1348420548"/>
    <d v="2012-09-23T17:15:48"/>
    <n v="1345828548"/>
    <d v="2012-08-24T17:15:48"/>
    <x v="10"/>
    <x v="5"/>
    <b v="0"/>
    <n v="48"/>
    <b v="1"/>
    <s v="music/indie rock"/>
    <x v="4"/>
  </r>
  <r>
    <n v="2466"/>
    <s v="Jesse Alexander's Independent Debut Album"/>
    <s v="With big dreams and big sounds, Jesse Alexander's Debut album titled &quot;For Once&quot; brings Indie Rock to a whole new level."/>
    <x v="30"/>
    <n v="2.5"/>
    <x v="4"/>
    <n v="2500"/>
    <x v="0"/>
    <s v="US"/>
    <s v="USD"/>
    <n v="1368066453"/>
    <d v="2013-05-09T02:27:33"/>
    <n v="1365474453"/>
    <d v="2013-04-09T02:27:33"/>
    <x v="6"/>
    <x v="4"/>
    <b v="0"/>
    <n v="52"/>
    <b v="1"/>
    <s v="music/indie rock"/>
    <x v="4"/>
  </r>
  <r>
    <n v="2467"/>
    <s v="Nature Boy Explorer EP"/>
    <s v="We've finished our first EP and we're taking it on the road in three weeks! Help us fund manufacturing?"/>
    <x v="28"/>
    <n v="1"/>
    <x v="4"/>
    <n v="1185"/>
    <x v="0"/>
    <s v="US"/>
    <s v="USD"/>
    <n v="1336669200"/>
    <d v="2012-05-10T17:00:00"/>
    <n v="1335473931"/>
    <d v="2012-04-26T20:58:51"/>
    <x v="6"/>
    <x v="5"/>
    <b v="0"/>
    <n v="43"/>
    <b v="1"/>
    <s v="music/indie rock"/>
    <x v="4"/>
  </r>
  <r>
    <n v="2468"/>
    <s v="New &quot;Jesse Denaro&quot; Album!"/>
    <s v="Please donate, support &amp; share this project so that I may be able to record my new EP this fall!"/>
    <x v="13"/>
    <n v="2"/>
    <x v="4"/>
    <n v="2144.34"/>
    <x v="0"/>
    <s v="US"/>
    <s v="USD"/>
    <n v="1351400400"/>
    <d v="2012-10-28T05:00:00"/>
    <n v="1348285321"/>
    <d v="2012-09-22T03:42:01"/>
    <x v="8"/>
    <x v="5"/>
    <b v="0"/>
    <n v="58"/>
    <b v="1"/>
    <s v="music/indie rock"/>
    <x v="4"/>
  </r>
  <r>
    <n v="2469"/>
    <s v="Some Dark, Beautiful Morning - Greg Byers' EP"/>
    <s v="All the music for my EP of cello-fusion originals is complete. All I need now is your help to get it mastered &amp; pressed to CD &amp; vinyl!"/>
    <x v="38"/>
    <n v="1.2"/>
    <x v="4"/>
    <n v="1364"/>
    <x v="0"/>
    <s v="US"/>
    <s v="USD"/>
    <n v="1297160329"/>
    <d v="2011-02-08T10:18:49"/>
    <n v="1295000329"/>
    <d v="2011-01-14T10:18:49"/>
    <x v="1"/>
    <x v="6"/>
    <b v="0"/>
    <n v="47"/>
    <b v="1"/>
    <s v="music/indie rock"/>
    <x v="4"/>
  </r>
  <r>
    <n v="2470"/>
    <s v="Geoff Zimmerman's Urban-Folk/ Indie-Rock Album"/>
    <s v="Music is my passion.  I've been recording this album for 2 years now, and I just want the world to finally hear it!"/>
    <x v="28"/>
    <n v="1"/>
    <x v="4"/>
    <n v="1031.6400000000001"/>
    <x v="0"/>
    <s v="US"/>
    <s v="USD"/>
    <n v="1337824055"/>
    <d v="2012-05-24T01:47:35"/>
    <n v="1335232055"/>
    <d v="2012-04-24T01:47:35"/>
    <x v="6"/>
    <x v="5"/>
    <b v="0"/>
    <n v="36"/>
    <b v="1"/>
    <s v="music/indie rock"/>
    <x v="4"/>
  </r>
  <r>
    <n v="2471"/>
    <s v="Confused Disciples - &quot;Sleepamation&quot;"/>
    <s v="Confused Disciples' debut album &quot;Sleepamation&quot; is (finally) all recorded and mixed, now all that's left is mastering and duplication."/>
    <x v="2"/>
    <n v="0.5"/>
    <x v="2"/>
    <n v="640"/>
    <x v="0"/>
    <s v="US"/>
    <s v="USD"/>
    <n v="1327535392"/>
    <d v="2012-01-25T23:49:52"/>
    <n v="1324079392"/>
    <d v="2011-12-16T23:49:52"/>
    <x v="11"/>
    <x v="6"/>
    <b v="0"/>
    <n v="17"/>
    <b v="1"/>
    <s v="music/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7.5"/>
    <x v="0"/>
    <n v="10182.02"/>
    <x v="0"/>
    <s v="US"/>
    <s v="USD"/>
    <n v="1283562180"/>
    <d v="2010-09-04T01:03:00"/>
    <n v="1277433980"/>
    <d v="2010-06-25T02:46:20"/>
    <x v="0"/>
    <x v="7"/>
    <b v="0"/>
    <n v="104"/>
    <b v="1"/>
    <s v="music/indie rock"/>
    <x v="4"/>
  </r>
  <r>
    <n v="2473"/>
    <s v="Mike Midwestern &quot;Oh My Soul&quot; Album"/>
    <s v="Wrote some new songs and it turned into an album. I even have a title already, &quot;Oh My Soul&quot;. Would love your support!"/>
    <x v="13"/>
    <n v="2"/>
    <x v="4"/>
    <n v="2000"/>
    <x v="0"/>
    <s v="US"/>
    <s v="USD"/>
    <n v="1352573869"/>
    <d v="2012-11-10T18:57:49"/>
    <n v="1349978269"/>
    <d v="2012-10-11T17:57:49"/>
    <x v="9"/>
    <x v="5"/>
    <b v="0"/>
    <n v="47"/>
    <b v="1"/>
    <s v="music/indie rock"/>
    <x v="4"/>
  </r>
  <r>
    <n v="2474"/>
    <s v="Suggestion's Upcoming Album!"/>
    <s v="Even though were still recording our first album, were taking pre orders to help with manufacturing costs. We have a lot to cover with this CD/ DVD. "/>
    <x v="10"/>
    <n v="5"/>
    <x v="0"/>
    <n v="5000.18"/>
    <x v="0"/>
    <s v="US"/>
    <s v="USD"/>
    <n v="1286756176"/>
    <d v="2010-10-11T00:16:16"/>
    <n v="1282868176"/>
    <d v="2010-08-27T00:16:16"/>
    <x v="10"/>
    <x v="7"/>
    <b v="0"/>
    <n v="38"/>
    <b v="1"/>
    <s v="music/indie rock"/>
    <x v="4"/>
  </r>
  <r>
    <n v="2475"/>
    <s v="BRANDTSON - &quot;Send Us A Signal&quot; Vinyl LP"/>
    <s v="Help BRANDTSON and DREAMOVERrecords press their 2004 record, &quot;Send Us A Signal&quot;."/>
    <x v="30"/>
    <n v="2.5"/>
    <x v="4"/>
    <n v="2618"/>
    <x v="0"/>
    <s v="US"/>
    <s v="USD"/>
    <n v="1278799200"/>
    <d v="2010-07-10T22:00:00"/>
    <n v="1273647255"/>
    <d v="2010-05-12T06:54:15"/>
    <x v="5"/>
    <x v="7"/>
    <b v="0"/>
    <n v="81"/>
    <b v="1"/>
    <s v="music/indie rock"/>
    <x v="4"/>
  </r>
  <r>
    <n v="2476"/>
    <s v="Arts &amp; Crafts"/>
    <s v="Eleven songs, the accumulation of several memorable occurrences in a sleepy town; stories of fiction &amp; fact."/>
    <x v="50"/>
    <n v="3.2"/>
    <x v="4"/>
    <n v="3360.72"/>
    <x v="0"/>
    <s v="US"/>
    <s v="USD"/>
    <n v="1415004770"/>
    <d v="2014-11-03T08:52:50"/>
    <n v="1412149970"/>
    <d v="2014-10-01T07:52:50"/>
    <x v="9"/>
    <x v="3"/>
    <b v="0"/>
    <n v="55"/>
    <b v="1"/>
    <s v="music/indie rock"/>
    <x v="4"/>
  </r>
  <r>
    <n v="2477"/>
    <s v="Debut Album"/>
    <s v="Releasing my first album in August, and I need your help in order to get it done!"/>
    <x v="47"/>
    <n v="0.75"/>
    <x v="2"/>
    <n v="1285"/>
    <x v="0"/>
    <s v="US"/>
    <s v="USD"/>
    <n v="1344789345"/>
    <d v="2012-08-12T16:35:45"/>
    <n v="1340901345"/>
    <d v="2012-06-28T16:35:45"/>
    <x v="0"/>
    <x v="5"/>
    <b v="0"/>
    <n v="41"/>
    <b v="1"/>
    <s v="music/indie rock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8"/>
    <x v="0"/>
    <n v="10200"/>
    <x v="0"/>
    <s v="US"/>
    <s v="USD"/>
    <n v="1358117313"/>
    <d v="2013-01-13T22:48:33"/>
    <n v="1355525313"/>
    <d v="2012-12-14T22:48:33"/>
    <x v="11"/>
    <x v="5"/>
    <b v="0"/>
    <n v="79"/>
    <b v="1"/>
    <s v="music/indie rock"/>
    <x v="4"/>
  </r>
  <r>
    <n v="2479"/>
    <s v="FUEL FAKE NATIVES"/>
    <s v="Fake Natives is headed on tour this summer. Help them fill their tank with fossil fuels."/>
    <x v="43"/>
    <n v="0.3"/>
    <x v="2"/>
    <n v="400.33"/>
    <x v="0"/>
    <s v="US"/>
    <s v="USD"/>
    <n v="1343440800"/>
    <d v="2012-07-28T02:00:00"/>
    <n v="1342545994"/>
    <d v="2012-07-17T17:26:34"/>
    <x v="3"/>
    <x v="5"/>
    <b v="0"/>
    <n v="16"/>
    <b v="1"/>
    <s v="music/indie rock"/>
    <x v="4"/>
  </r>
  <r>
    <n v="2480"/>
    <s v="Either, Either EP"/>
    <s v="We are a band from Long Beach, Ca looking to record our first EP. Any little bit counts and your support would mean the world to us!"/>
    <x v="13"/>
    <n v="2"/>
    <x v="4"/>
    <n v="2000"/>
    <x v="0"/>
    <s v="US"/>
    <s v="USD"/>
    <n v="1444516084"/>
    <d v="2015-10-10T22:28:04"/>
    <n v="1439332084"/>
    <d v="2015-08-11T22:28:04"/>
    <x v="10"/>
    <x v="0"/>
    <b v="0"/>
    <n v="8"/>
    <b v="1"/>
    <s v="music/indie rock"/>
    <x v="4"/>
  </r>
  <r>
    <n v="2481"/>
    <s v="The Chrome Cranks launch PR campaign for new album!"/>
    <s v="To support the media blitz for their brand-new album, the band is offering a Kickstarter-only EP and other amazing premiums."/>
    <x v="23"/>
    <n v="4"/>
    <x v="4"/>
    <n v="4516.4399999999996"/>
    <x v="0"/>
    <s v="US"/>
    <s v="USD"/>
    <n v="1335799808"/>
    <d v="2012-04-30T15:30:08"/>
    <n v="1333207808"/>
    <d v="2012-03-31T15:30:08"/>
    <x v="7"/>
    <x v="5"/>
    <b v="0"/>
    <n v="95"/>
    <b v="1"/>
    <s v="music/indie rock"/>
    <x v="4"/>
  </r>
  <r>
    <n v="2482"/>
    <s v="Journey to Japan"/>
    <s v="Singer Jude Roberts has been asked to perform his song &quot;The Flood&quot;  in Hiroshima.  You can assist in making this opportunity a reality."/>
    <x v="28"/>
    <n v="1"/>
    <x v="4"/>
    <n v="1001"/>
    <x v="0"/>
    <s v="US"/>
    <s v="USD"/>
    <n v="1312224383"/>
    <d v="2011-08-01T18:46:23"/>
    <n v="1308336383"/>
    <d v="2011-06-17T18:46:23"/>
    <x v="0"/>
    <x v="6"/>
    <b v="0"/>
    <n v="25"/>
    <b v="1"/>
    <s v="music/indie rock"/>
    <x v="4"/>
  </r>
  <r>
    <n v="2483"/>
    <s v="Intangible Animal's &quot;Oh The Humanity&quot; Tour"/>
    <s v="Send Intangible Animal on our first West Coast Tour!!! The fate of the world rests in your hands."/>
    <x v="184"/>
    <n v="1.1000000000000001"/>
    <x v="4"/>
    <n v="1251"/>
    <x v="0"/>
    <s v="US"/>
    <s v="USD"/>
    <n v="1335891603"/>
    <d v="2012-05-01T17:00:03"/>
    <n v="1330711203"/>
    <d v="2012-03-02T18:00:03"/>
    <x v="7"/>
    <x v="5"/>
    <b v="0"/>
    <n v="19"/>
    <b v="1"/>
    <s v="music/indie rock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3.5"/>
    <x v="4"/>
    <n v="4176.1099999999997"/>
    <x v="0"/>
    <s v="US"/>
    <s v="USD"/>
    <n v="1316124003"/>
    <d v="2011-09-15T22:00:03"/>
    <n v="1313532003"/>
    <d v="2011-08-16T22:00:03"/>
    <x v="10"/>
    <x v="6"/>
    <b v="0"/>
    <n v="90"/>
    <b v="1"/>
    <s v="music/indie rock"/>
    <x v="4"/>
  </r>
  <r>
    <n v="2485"/>
    <s v="Calli Dollinger and The Dusters Fall Tour Fund"/>
    <s v="We're trying to fund a fall tour to Dallas,  where we will record our debut album with Grammy award-winning producer, Stuart Sikes."/>
    <x v="13"/>
    <n v="2"/>
    <x v="4"/>
    <n v="2065"/>
    <x v="0"/>
    <s v="US"/>
    <s v="USD"/>
    <n v="1318463879"/>
    <d v="2011-10-12T23:57:59"/>
    <n v="1315439879"/>
    <d v="2011-09-07T23:57:59"/>
    <x v="8"/>
    <x v="6"/>
    <b v="0"/>
    <n v="41"/>
    <b v="1"/>
    <s v="music/indie rock"/>
    <x v="4"/>
  </r>
  <r>
    <n v="2486"/>
    <s v="Help Michael Trieb make CD's for his new EP!"/>
    <s v="I'm just about finished recording my new EP &quot;Gypsy Wind,&quot; but I need help w/making CD's for you to hold in your hands!  And listen to!"/>
    <x v="43"/>
    <n v="0.3"/>
    <x v="2"/>
    <n v="797"/>
    <x v="0"/>
    <s v="US"/>
    <s v="USD"/>
    <n v="1335113976"/>
    <d v="2012-04-22T16:59:36"/>
    <n v="1332521976"/>
    <d v="2012-03-23T16:59:36"/>
    <x v="7"/>
    <x v="5"/>
    <b v="0"/>
    <n v="30"/>
    <b v="1"/>
    <s v="music/indie rock"/>
    <x v="4"/>
  </r>
  <r>
    <n v="2487"/>
    <s v="Copyrighting 1978 Champs Finished Album"/>
    <s v="Raise enough money to fund the copyright cost for the full length indie rock record we spent the year recording."/>
    <x v="15"/>
    <n v="1.5"/>
    <x v="4"/>
    <n v="1500.76"/>
    <x v="0"/>
    <s v="US"/>
    <s v="USD"/>
    <n v="1338083997"/>
    <d v="2012-05-27T01:59:57"/>
    <n v="1335491997"/>
    <d v="2012-04-27T01:59:57"/>
    <x v="6"/>
    <x v="5"/>
    <b v="0"/>
    <n v="38"/>
    <b v="1"/>
    <s v="music/indie rock"/>
    <x v="4"/>
  </r>
  <r>
    <n v="2488"/>
    <s v="Pull Some Strings For Jameson Elder"/>
    <s v="Nashville independent singer/songwriter Jameson Elder making a new album! Check out the video to preview the single &quot;Take Me Back&quot;!"/>
    <x v="9"/>
    <n v="3"/>
    <x v="4"/>
    <n v="3201"/>
    <x v="0"/>
    <s v="US"/>
    <s v="USD"/>
    <n v="1321459908"/>
    <d v="2011-11-16T16:11:48"/>
    <n v="1318864308"/>
    <d v="2011-10-17T15:11:48"/>
    <x v="9"/>
    <x v="6"/>
    <b v="0"/>
    <n v="65"/>
    <b v="1"/>
    <s v="music/indie rock"/>
    <x v="4"/>
  </r>
  <r>
    <n v="2489"/>
    <s v="&quot;Death Anxiety&quot;, a new album by Pocket Vinyl"/>
    <s v="A new Pocket Vinyl album focusing on all things about death: what it is, feels like, leads to, and how the idea of God fits into it."/>
    <x v="8"/>
    <n v="3.5"/>
    <x v="4"/>
    <n v="4678.5"/>
    <x v="0"/>
    <s v="US"/>
    <s v="USD"/>
    <n v="1368117239"/>
    <d v="2013-05-09T16:33:59"/>
    <n v="1365525239"/>
    <d v="2013-04-09T16:33:59"/>
    <x v="6"/>
    <x v="4"/>
    <b v="0"/>
    <n v="75"/>
    <b v="1"/>
    <s v="music/indie rock"/>
    <x v="4"/>
  </r>
  <r>
    <n v="2490"/>
    <s v="The Offbeats Summer Tour 2012"/>
    <s v="We are trying to fund our first multi-state tour this summer in an effort to get our music out to as many people as possible."/>
    <x v="2"/>
    <n v="0.5"/>
    <x v="2"/>
    <n v="607"/>
    <x v="0"/>
    <s v="US"/>
    <s v="USD"/>
    <n v="1340429276"/>
    <d v="2012-06-23T05:27:56"/>
    <n v="1335245276"/>
    <d v="2012-04-24T05:27:56"/>
    <x v="6"/>
    <x v="5"/>
    <b v="0"/>
    <n v="16"/>
    <b v="1"/>
    <s v="music/indie rock"/>
    <x v="4"/>
  </r>
  <r>
    <n v="2491"/>
    <s v="Nathan Evans - Remove The Illusion EP "/>
    <s v="Nathan Evans, instrumental rock guitarist and official V3fights.com artist, is releasing his first solo EP entitled Remove The Illusion"/>
    <x v="2"/>
    <n v="0.5"/>
    <x v="2"/>
    <n v="516"/>
    <x v="0"/>
    <s v="US"/>
    <s v="USD"/>
    <n v="1295142660"/>
    <d v="2011-01-16T01:51:00"/>
    <n v="1293739714"/>
    <d v="2010-12-30T20:08:34"/>
    <x v="11"/>
    <x v="7"/>
    <b v="0"/>
    <n v="10"/>
    <b v="1"/>
    <s v="music/indie rock"/>
    <x v="4"/>
  </r>
  <r>
    <n v="2492"/>
    <s v="SUPER NICE EP 2012"/>
    <s v="We're a band from Hawaii trying to produce our first EP and we need help!"/>
    <x v="20"/>
    <n v="0.6"/>
    <x v="2"/>
    <n v="750"/>
    <x v="0"/>
    <s v="US"/>
    <s v="USD"/>
    <n v="1339840740"/>
    <d v="2012-06-16T09:59:00"/>
    <n v="1335397188"/>
    <d v="2012-04-25T23:39:48"/>
    <x v="6"/>
    <x v="5"/>
    <b v="0"/>
    <n v="27"/>
    <b v="1"/>
    <s v="music/indie rock"/>
    <x v="4"/>
  </r>
  <r>
    <n v="2493"/>
    <s v="Lets Make A Record Together!"/>
    <s v="Making the record I've always dreamed of, and I want you to be part of the journey. Join me and let's make a great album together!"/>
    <x v="22"/>
    <n v="20"/>
    <x v="8"/>
    <n v="25740"/>
    <x v="0"/>
    <s v="US"/>
    <s v="USD"/>
    <n v="1367208140"/>
    <d v="2013-04-29T04:02:20"/>
    <n v="1363320140"/>
    <d v="2013-03-15T04:02:20"/>
    <x v="7"/>
    <x v="4"/>
    <b v="0"/>
    <n v="259"/>
    <b v="1"/>
    <s v="music/indie rock"/>
    <x v="4"/>
  </r>
  <r>
    <n v="2494"/>
    <s v="Motive Makes a Man - Heavy Boots Album Production"/>
    <s v="Multi-Instrumentalist Ace Waters' new double album with 2+hours of music needs to be professionally made and replicated."/>
    <x v="15"/>
    <n v="1.5"/>
    <x v="4"/>
    <n v="1515.08"/>
    <x v="0"/>
    <s v="US"/>
    <s v="USD"/>
    <n v="1337786944"/>
    <d v="2012-05-23T15:29:04"/>
    <n v="1335194944"/>
    <d v="2012-04-23T15:29:04"/>
    <x v="6"/>
    <x v="5"/>
    <b v="0"/>
    <n v="39"/>
    <b v="1"/>
    <s v="music/indie rock"/>
    <x v="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.5"/>
    <x v="4"/>
    <n v="1913.05"/>
    <x v="0"/>
    <s v="US"/>
    <s v="USD"/>
    <n v="1339022575"/>
    <d v="2012-06-06T22:42:55"/>
    <n v="1336430575"/>
    <d v="2012-05-07T22:42:55"/>
    <x v="5"/>
    <x v="5"/>
    <b v="0"/>
    <n v="42"/>
    <b v="1"/>
    <s v="music/indie rock"/>
    <x v="4"/>
  </r>
  <r>
    <n v="2496"/>
    <s v="Lynn Haven - The First Album, &quot;Fair Weather Friends&quot;"/>
    <s v="Be a part of making the first Lynn Haven album, &quot;Fair Weather Friends.&quot;"/>
    <x v="12"/>
    <n v="6"/>
    <x v="0"/>
    <n v="6000"/>
    <x v="0"/>
    <s v="US"/>
    <s v="USD"/>
    <n v="1364597692"/>
    <d v="2013-03-29T22:54:52"/>
    <n v="1361577292"/>
    <d v="2013-02-22T23:54:52"/>
    <x v="2"/>
    <x v="4"/>
    <b v="0"/>
    <n v="10"/>
    <b v="1"/>
    <s v="music/indie rock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"/>
    <x v="4"/>
    <n v="4510.8599999999997"/>
    <x v="0"/>
    <s v="US"/>
    <s v="USD"/>
    <n v="1312578338"/>
    <d v="2011-08-05T21:05:38"/>
    <n v="1309986338"/>
    <d v="2011-07-06T21:05:38"/>
    <x v="3"/>
    <x v="6"/>
    <b v="0"/>
    <n v="56"/>
    <b v="1"/>
    <s v="music/indie rock"/>
    <x v="4"/>
  </r>
  <r>
    <n v="2498"/>
    <s v="Race Bandit's Debut EP Validated"/>
    <s v="We've been working hard on getting our music out and we are taking the final steps to releasing our EP, but we need your help."/>
    <x v="28"/>
    <n v="1"/>
    <x v="4"/>
    <n v="1056"/>
    <x v="0"/>
    <s v="US"/>
    <s v="USD"/>
    <n v="1422400387"/>
    <d v="2015-01-27T23:13:07"/>
    <n v="1421190787"/>
    <d v="2015-01-13T23:13:07"/>
    <x v="1"/>
    <x v="0"/>
    <b v="0"/>
    <n v="20"/>
    <b v="1"/>
    <s v="music/indie rock"/>
    <x v="4"/>
  </r>
  <r>
    <n v="2499"/>
    <s v="Ryan Hamilton : UK House Party Tour 2013"/>
    <s v="Ryan is headed to the UK for a series of Private House Parties! He needs your help. Don't miss your chance to be a part of the fun!"/>
    <x v="23"/>
    <n v="4"/>
    <x v="4"/>
    <n v="8105"/>
    <x v="0"/>
    <s v="US"/>
    <s v="USD"/>
    <n v="1356976800"/>
    <d v="2012-12-31T18:00:00"/>
    <n v="1352820837"/>
    <d v="2012-11-13T15:33:57"/>
    <x v="4"/>
    <x v="5"/>
    <b v="0"/>
    <n v="170"/>
    <b v="1"/>
    <s v="music/indie rock"/>
    <x v="4"/>
  </r>
  <r>
    <n v="2500"/>
    <s v="Completing &quot;God's Justice&quot;"/>
    <s v="ST's 4th LP has been tracked and mixed, but before he can set it free upon the world, it needs proper mastering and pressing!"/>
    <x v="20"/>
    <n v="0.6"/>
    <x v="2"/>
    <n v="680"/>
    <x v="0"/>
    <s v="US"/>
    <s v="USD"/>
    <n v="1340476375"/>
    <d v="2012-06-23T18:32:55"/>
    <n v="1337884375"/>
    <d v="2012-05-24T18:32:55"/>
    <x v="5"/>
    <x v="5"/>
    <b v="0"/>
    <n v="29"/>
    <b v="1"/>
    <s v="music/indie rock"/>
    <x v="4"/>
  </r>
  <r>
    <n v="2501"/>
    <s v="The Bent King board game cafÃ© and wine lounge"/>
    <s v="Locally owned board game cafÃ© focused on keeping it local with fresh food, craft beer, wine, and, of course, all your favourite games!"/>
    <x v="34"/>
    <n v="11"/>
    <x v="1"/>
    <n v="281"/>
    <x v="2"/>
    <s v="CA"/>
    <s v="CAD"/>
    <n v="1443379104"/>
    <d v="2015-09-27T18:38:24"/>
    <n v="1440787104"/>
    <d v="2015-08-28T18:38:24"/>
    <x v="10"/>
    <x v="0"/>
    <b v="0"/>
    <n v="7"/>
    <b v="0"/>
    <s v="food/restaurants"/>
    <x v="7"/>
  </r>
  <r>
    <n v="2502"/>
    <s v="Cupcake Chaos"/>
    <s v="A small sweet shop featuring the cupcake variety offered by Cupcake Chaos, candy, cotton candy, shakes and malts, located in Dalhart,TX"/>
    <x v="74"/>
    <n v="110"/>
    <x v="10"/>
    <n v="86"/>
    <x v="2"/>
    <s v="US"/>
    <s v="USD"/>
    <n v="1411328918"/>
    <d v="2014-09-21T19:48:38"/>
    <n v="1407440918"/>
    <d v="2014-08-07T19:48:38"/>
    <x v="10"/>
    <x v="3"/>
    <b v="0"/>
    <n v="5"/>
    <b v="0"/>
    <s v="food/restaurants"/>
    <x v="7"/>
  </r>
  <r>
    <n v="2503"/>
    <s v="Cardinal Bistro BYOB Start Up"/>
    <s v="Cardinal Bistro will be Contemporary American dinning establishment based in Ventnor, NJ featuring local, seasonal ingredients."/>
    <x v="3"/>
    <n v="10"/>
    <x v="1"/>
    <n v="0"/>
    <x v="2"/>
    <s v="US"/>
    <s v="USD"/>
    <n v="1465333560"/>
    <d v="2016-06-07T21:06:00"/>
    <n v="1462743308"/>
    <d v="2016-05-08T21:35:08"/>
    <x v="5"/>
    <x v="2"/>
    <b v="0"/>
    <n v="0"/>
    <b v="0"/>
    <s v="food/restaurants"/>
    <x v="7"/>
  </r>
  <r>
    <n v="2504"/>
    <s v="Halal Restaurant and Internet Cafe"/>
    <s v="Halal Restaurant and Internet Cafe 20 percent of profits will go to building masjids."/>
    <x v="19"/>
    <n v="35"/>
    <x v="7"/>
    <n v="0"/>
    <x v="2"/>
    <s v="US"/>
    <s v="USD"/>
    <n v="1416014534"/>
    <d v="2014-11-15T01:22:14"/>
    <n v="1413418934"/>
    <d v="2014-10-16T00:22:14"/>
    <x v="9"/>
    <x v="3"/>
    <b v="0"/>
    <n v="0"/>
    <b v="0"/>
    <s v="food/restaurants"/>
    <x v="7"/>
  </r>
  <r>
    <n v="2505"/>
    <s v="PASTATUTION"/>
    <s v="PASTATUTION- The act or practice of engaging in Pasta Making for money.  _x000a__x000a_Help us get the Arcobaleno Pasta Extruder!"/>
    <x v="39"/>
    <n v="7"/>
    <x v="0"/>
    <n v="0"/>
    <x v="2"/>
    <s v="US"/>
    <s v="USD"/>
    <n v="1426292416"/>
    <d v="2015-03-14T00:20:16"/>
    <n v="1423704016"/>
    <d v="2015-02-12T01:20:16"/>
    <x v="2"/>
    <x v="0"/>
    <b v="0"/>
    <n v="0"/>
    <b v="0"/>
    <s v="food/restaurants"/>
    <x v="7"/>
  </r>
  <r>
    <n v="2506"/>
    <s v="Bowlz Cafe, Hull"/>
    <s v="Love cereal as much as we do? Then we need your help! We are opening a worldwide cereal cafe, serving the best in imported cereals!"/>
    <x v="10"/>
    <n v="5"/>
    <x v="0"/>
    <n v="30"/>
    <x v="2"/>
    <s v="GB"/>
    <s v="GBP"/>
    <n v="1443906000"/>
    <d v="2015-10-03T21:00:00"/>
    <n v="1441955269"/>
    <d v="2015-09-11T07:07:49"/>
    <x v="8"/>
    <x v="0"/>
    <b v="0"/>
    <n v="2"/>
    <b v="0"/>
    <s v="food/restaurants"/>
    <x v="7"/>
  </r>
  <r>
    <n v="2507"/>
    <s v="Help Cafe Talavera get a New Kitchen!"/>
    <s v="Unique dishes for a unique city!."/>
    <x v="350"/>
    <n v="42.85"/>
    <x v="3"/>
    <n v="0"/>
    <x v="2"/>
    <s v="US"/>
    <s v="USD"/>
    <n v="1431308704"/>
    <d v="2015-05-11T01:45:04"/>
    <n v="1428716704"/>
    <d v="2015-04-11T01:45:04"/>
    <x v="6"/>
    <x v="0"/>
    <b v="0"/>
    <n v="0"/>
    <b v="0"/>
    <s v="food/restaurants"/>
    <x v="7"/>
  </r>
  <r>
    <n v="2508"/>
    <s v="Silver Linning Gourmet Fudge"/>
    <s v="I make Amazing homemade fudge available in 18 flavors. I want to open my own business to be able to let my area eat my incredible fudge"/>
    <x v="22"/>
    <n v="20"/>
    <x v="8"/>
    <n v="0"/>
    <x v="2"/>
    <s v="US"/>
    <s v="USD"/>
    <n v="1408056634"/>
    <d v="2014-08-14T22:50:34"/>
    <n v="1405464634"/>
    <d v="2014-07-15T22:50:34"/>
    <x v="3"/>
    <x v="3"/>
    <b v="0"/>
    <n v="0"/>
    <b v="0"/>
    <s v="food/restaurants"/>
    <x v="7"/>
  </r>
  <r>
    <n v="2509"/>
    <s v="&quot;Chuck J. Brubecker&quot;"/>
    <s v="Relax in a new Cheesecake Lounge in London, serving freshly made cheesecakes, all day and all night, along with great coffees and teas."/>
    <x v="75"/>
    <n v="95"/>
    <x v="10"/>
    <n v="1000"/>
    <x v="2"/>
    <s v="GB"/>
    <s v="GBP"/>
    <n v="1429554349"/>
    <d v="2015-04-20T18:25:49"/>
    <n v="1424719549"/>
    <d v="2015-02-23T19:25:49"/>
    <x v="2"/>
    <x v="0"/>
    <b v="0"/>
    <n v="28"/>
    <b v="0"/>
    <s v="food/restaurants"/>
    <x v="7"/>
  </r>
  <r>
    <n v="2510"/>
    <s v="Dugout Dogs, Americas love of hot dogs and baseball!"/>
    <s v="Dugout Dogs will be specializing in the many hot dog and sausage styles sold at baseball parks around Major League Baseball (MLB)."/>
    <x v="63"/>
    <n v="50"/>
    <x v="10"/>
    <n v="75"/>
    <x v="2"/>
    <s v="US"/>
    <s v="USD"/>
    <n v="1431647772"/>
    <d v="2015-05-14T23:56:12"/>
    <n v="1426463772"/>
    <d v="2015-03-15T23:56:12"/>
    <x v="7"/>
    <x v="0"/>
    <b v="0"/>
    <n v="2"/>
    <b v="0"/>
    <s v="food/restaurants"/>
    <x v="7"/>
  </r>
  <r>
    <n v="2511"/>
    <s v="loluli's"/>
    <s v="Fresh Fast Food. A bbq ramen bar thats healthy, tasty and made to order right in front of your eyes....... From flame to bowl"/>
    <x v="57"/>
    <n v="100"/>
    <x v="10"/>
    <n v="0"/>
    <x v="2"/>
    <s v="GB"/>
    <s v="GBP"/>
    <n v="1454323413"/>
    <d v="2016-02-01T10:43:33"/>
    <n v="1451731413"/>
    <d v="2016-01-02T10:43:33"/>
    <x v="1"/>
    <x v="2"/>
    <b v="0"/>
    <n v="0"/>
    <b v="0"/>
    <s v="food/restaurants"/>
    <x v="7"/>
  </r>
  <r>
    <n v="2512"/>
    <s v="Somethin' Tasty"/>
    <s v="Somethin' Tasty is a unique coffee, pastry &amp; retail store. We consign from all local sources: pottery, glass &amp; art."/>
    <x v="146"/>
    <n v="1.1499999999999999"/>
    <x v="4"/>
    <n v="0"/>
    <x v="2"/>
    <s v="US"/>
    <s v="USD"/>
    <n v="1418504561"/>
    <d v="2014-12-13T21:02:41"/>
    <n v="1417208561"/>
    <d v="2014-11-28T21:02:41"/>
    <x v="4"/>
    <x v="3"/>
    <b v="0"/>
    <n v="0"/>
    <b v="0"/>
    <s v="food/restaurants"/>
    <x v="7"/>
  </r>
  <r>
    <n v="2513"/>
    <s v="Yahu Restaurants"/>
    <s v="Wir wollen einen Ort erschaffen an dem man sich wohlfÃ¼hlen kann, ein Ort an dem die Gedanken frei sind und man das Essen genieÃŸen kann."/>
    <x v="237"/>
    <n v="180"/>
    <x v="10"/>
    <n v="0"/>
    <x v="2"/>
    <s v="DE"/>
    <s v="EUR"/>
    <n v="1488067789"/>
    <d v="2017-02-26T00:09:49"/>
    <n v="1482883789"/>
    <d v="2016-12-28T00:09:49"/>
    <x v="11"/>
    <x v="2"/>
    <b v="0"/>
    <n v="0"/>
    <b v="0"/>
    <s v="food/restaurants"/>
    <x v="7"/>
  </r>
  <r>
    <n v="2514"/>
    <s v="Lunch For Tots"/>
    <s v="My little cafe has been challenged to provide healthy, fun lunches to kids at a Montessori School. Local/organic as much as possible."/>
    <x v="14"/>
    <n v="12"/>
    <x v="1"/>
    <n v="210"/>
    <x v="2"/>
    <s v="US"/>
    <s v="USD"/>
    <n v="1408526477"/>
    <d v="2014-08-20T09:21:17"/>
    <n v="1407057677"/>
    <d v="2014-08-03T09:21:17"/>
    <x v="10"/>
    <x v="3"/>
    <b v="0"/>
    <n v="4"/>
    <b v="0"/>
    <s v="food/restaurants"/>
    <x v="7"/>
  </r>
  <r>
    <n v="2515"/>
    <s v="The Barrel Room Restaurant &amp; Tavern"/>
    <s v="The Barrel Room SF is moving to a new location in San Francisco with a 60-seat restaurant &amp; full liquor. Help us make our move amazing!"/>
    <x v="10"/>
    <n v="5"/>
    <x v="0"/>
    <n v="930"/>
    <x v="2"/>
    <s v="US"/>
    <s v="USD"/>
    <n v="1424635753"/>
    <d v="2015-02-22T20:09:13"/>
    <n v="1422043753"/>
    <d v="2015-01-23T20:09:13"/>
    <x v="1"/>
    <x v="0"/>
    <b v="0"/>
    <n v="12"/>
    <b v="0"/>
    <s v="food/restaurants"/>
    <x v="7"/>
  </r>
  <r>
    <n v="2516"/>
    <s v="Morning Glory"/>
    <s v="Hi, everyone my name is Alex, and i want to create not just a cafe spot, but a place that gives everyone a nice warm homey feeling."/>
    <x v="29"/>
    <n v="22"/>
    <x v="8"/>
    <n v="0"/>
    <x v="2"/>
    <s v="US"/>
    <s v="USD"/>
    <n v="1417279252"/>
    <d v="2014-11-29T16:40:52"/>
    <n v="1414683652"/>
    <d v="2014-10-30T15:40:52"/>
    <x v="9"/>
    <x v="3"/>
    <b v="0"/>
    <n v="0"/>
    <b v="0"/>
    <s v="food/restaurants"/>
    <x v="7"/>
  </r>
  <r>
    <n v="2517"/>
    <s v="The Canteen"/>
    <s v="KICK START US! Chef-driven dining experience offering a multi-course tasteful and playful menu that hems in familiar seasonal comfort."/>
    <x v="102"/>
    <n v="18"/>
    <x v="6"/>
    <n v="1767"/>
    <x v="2"/>
    <s v="CA"/>
    <s v="CAD"/>
    <n v="1426788930"/>
    <d v="2015-03-19T18:15:30"/>
    <n v="1424200530"/>
    <d v="2015-02-17T19:15:30"/>
    <x v="2"/>
    <x v="0"/>
    <b v="0"/>
    <n v="33"/>
    <b v="0"/>
    <s v="food/restaurants"/>
    <x v="7"/>
  </r>
  <r>
    <n v="2518"/>
    <s v="Southern California's Backroad Eateries"/>
    <s v="I am traveling the backroads of Southern California, to discover the best out-of-the-way eateries the area has to offer"/>
    <x v="10"/>
    <n v="5"/>
    <x v="0"/>
    <n v="0"/>
    <x v="2"/>
    <s v="US"/>
    <s v="USD"/>
    <n v="1415899228"/>
    <d v="2014-11-13T17:20:28"/>
    <n v="1413303628"/>
    <d v="2014-10-14T16:20:28"/>
    <x v="9"/>
    <x v="3"/>
    <b v="0"/>
    <n v="0"/>
    <b v="0"/>
    <s v="food/restaurants"/>
    <x v="7"/>
  </r>
  <r>
    <n v="2519"/>
    <s v="Kelli's Kitchen"/>
    <s v="Better than your mom's, better than Cracker Barrel, only at Kelli's Kitchen (all from scratch)."/>
    <x v="60"/>
    <n v="150"/>
    <x v="10"/>
    <n v="65"/>
    <x v="2"/>
    <s v="US"/>
    <s v="USD"/>
    <n v="1405741404"/>
    <d v="2014-07-19T03:43:24"/>
    <n v="1403149404"/>
    <d v="2014-06-19T03:43:24"/>
    <x v="0"/>
    <x v="3"/>
    <b v="0"/>
    <n v="4"/>
    <b v="0"/>
    <s v="food/restaurants"/>
    <x v="7"/>
  </r>
  <r>
    <n v="2520"/>
    <s v="The Aurora Outpost Restaurant/NightClub"/>
    <s v="Aurora restaurant/night club, a Star Wars/Star Trek Science fiction community gathering place and club in the Tulsa/Oklahoma city area."/>
    <x v="57"/>
    <n v="100"/>
    <x v="10"/>
    <n v="0"/>
    <x v="2"/>
    <s v="US"/>
    <s v="USD"/>
    <n v="1476559260"/>
    <d v="2016-10-15T19:21:00"/>
    <n v="1472567085"/>
    <d v="2016-08-30T14:24:45"/>
    <x v="10"/>
    <x v="2"/>
    <b v="0"/>
    <n v="0"/>
    <b v="0"/>
    <s v="food/restaurant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2.5"/>
    <x v="1"/>
    <n v="13685.99"/>
    <x v="0"/>
    <s v="US"/>
    <s v="USD"/>
    <n v="1444778021"/>
    <d v="2015-10-13T23:13:41"/>
    <n v="1442963621"/>
    <d v="2015-09-22T23:13:41"/>
    <x v="8"/>
    <x v="0"/>
    <b v="0"/>
    <n v="132"/>
    <b v="1"/>
    <s v="music/classical music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"/>
    <x v="0"/>
    <n v="5000"/>
    <x v="0"/>
    <s v="US"/>
    <s v="USD"/>
    <n v="1461336720"/>
    <d v="2016-04-22T14:52:00"/>
    <n v="1459431960"/>
    <d v="2016-03-31T13:46:00"/>
    <x v="7"/>
    <x v="2"/>
    <b v="0"/>
    <n v="27"/>
    <b v="1"/>
    <s v="music/classical music"/>
    <x v="4"/>
  </r>
  <r>
    <n v="2523"/>
    <s v="Pater Noster Project"/>
    <s v="PATER NOSTER (2003) by Thomas Oboe Lee, scored for baritone solo and string quartet.  Hauntingly beautiful, yet never performed."/>
    <x v="42"/>
    <n v="0.9"/>
    <x v="2"/>
    <n v="1408"/>
    <x v="0"/>
    <s v="US"/>
    <s v="USD"/>
    <n v="1416270292"/>
    <d v="2014-11-18T00:24:52"/>
    <n v="1413674692"/>
    <d v="2014-10-18T23:24:52"/>
    <x v="9"/>
    <x v="3"/>
    <b v="0"/>
    <n v="26"/>
    <b v="1"/>
    <s v="music/classical music"/>
    <x v="4"/>
  </r>
  <r>
    <n v="2524"/>
    <s v="Les Bostonades' First CD"/>
    <s v="We're bringing some of our favorite music from the past 10 years to disc for the first time ever."/>
    <x v="51"/>
    <n v="7.5"/>
    <x v="0"/>
    <n v="7620"/>
    <x v="0"/>
    <s v="US"/>
    <s v="USD"/>
    <n v="1419136200"/>
    <d v="2014-12-21T04:30:00"/>
    <n v="1416338557"/>
    <d v="2014-11-18T19:22:37"/>
    <x v="4"/>
    <x v="3"/>
    <b v="0"/>
    <n v="43"/>
    <b v="1"/>
    <s v="music/classical music"/>
    <x v="4"/>
  </r>
  <r>
    <n v="2525"/>
    <s v="Jenny &amp; Rossâ”‚To Sing in Germany"/>
    <s v="Husband and wife operatic team specializing in German opera. Fundraising for an audition tour of Germany."/>
    <x v="6"/>
    <n v="8"/>
    <x v="0"/>
    <n v="8026"/>
    <x v="0"/>
    <s v="US"/>
    <s v="USD"/>
    <n v="1340914571"/>
    <d v="2012-06-28T20:16:11"/>
    <n v="1338322571"/>
    <d v="2012-05-29T20:16:11"/>
    <x v="5"/>
    <x v="5"/>
    <b v="0"/>
    <n v="80"/>
    <b v="1"/>
    <s v="music/classical music"/>
    <x v="4"/>
  </r>
  <r>
    <n v="2526"/>
    <s v="10 Years and Counting...a new album by Valor Brass!"/>
    <s v="New music and arrangements, amazing sound, brass chamber music at the highest level!  Be a part of our community!"/>
    <x v="23"/>
    <n v="4"/>
    <x v="4"/>
    <n v="4518"/>
    <x v="0"/>
    <s v="US"/>
    <s v="USD"/>
    <n v="1418014740"/>
    <d v="2014-12-08T04:59:00"/>
    <n v="1415585474"/>
    <d v="2014-11-10T02:11:14"/>
    <x v="4"/>
    <x v="3"/>
    <b v="0"/>
    <n v="33"/>
    <b v="1"/>
    <s v="music/classical music"/>
    <x v="4"/>
  </r>
  <r>
    <n v="2527"/>
    <s v="Britten in Song: A Centennial Celebration"/>
    <s v="Five Programs of Benjamin Britten's vocal works featuring over 20 extraordinary vocalists and pianists."/>
    <x v="23"/>
    <n v="4"/>
    <x v="4"/>
    <n v="4085"/>
    <x v="0"/>
    <s v="US"/>
    <s v="USD"/>
    <n v="1382068740"/>
    <d v="2013-10-18T03:59:00"/>
    <n v="1380477691"/>
    <d v="2013-09-29T18:01:31"/>
    <x v="8"/>
    <x v="4"/>
    <b v="0"/>
    <n v="71"/>
    <b v="1"/>
    <s v="music/classical music"/>
    <x v="4"/>
  </r>
  <r>
    <n v="2528"/>
    <s v="Three Voices"/>
    <s v="I've been offered a contract with HatHut to record Feldman's 'Three Voices', which would be my first solo disc. I need your help!"/>
    <x v="23"/>
    <n v="4"/>
    <x v="4"/>
    <n v="4289.99"/>
    <x v="0"/>
    <s v="GB"/>
    <s v="GBP"/>
    <n v="1440068400"/>
    <d v="2015-08-20T11:00:00"/>
    <n v="1438459303"/>
    <d v="2015-08-01T20:01:43"/>
    <x v="10"/>
    <x v="0"/>
    <b v="0"/>
    <n v="81"/>
    <b v="1"/>
    <s v="music/classical music"/>
    <x v="4"/>
  </r>
  <r>
    <n v="2529"/>
    <s v="UrbanArias is DC's Contemporary Opera Company"/>
    <s v="Opera. Short. New."/>
    <x v="12"/>
    <n v="6"/>
    <x v="0"/>
    <n v="6257"/>
    <x v="0"/>
    <s v="US"/>
    <s v="USD"/>
    <n v="1332636975"/>
    <d v="2012-03-25T00:56:15"/>
    <n v="1328752575"/>
    <d v="2012-02-09T01:56:15"/>
    <x v="2"/>
    <x v="5"/>
    <b v="0"/>
    <n v="76"/>
    <b v="1"/>
    <s v="music/classical music"/>
    <x v="4"/>
  </r>
  <r>
    <n v="2530"/>
    <s v="OK Mozart Festival premiere by The Tulsa Youth Symphony"/>
    <s v="With your help the Tulsa Youth Symphony will have its premiere appearance at the opening of the OK Mozart Festival, June 6th"/>
    <x v="115"/>
    <n v="6.5"/>
    <x v="0"/>
    <n v="6500"/>
    <x v="0"/>
    <s v="US"/>
    <s v="USD"/>
    <n v="1429505400"/>
    <d v="2015-04-20T04:50:00"/>
    <n v="1426711505"/>
    <d v="2015-03-18T20:45:05"/>
    <x v="7"/>
    <x v="0"/>
    <b v="0"/>
    <n v="48"/>
    <b v="1"/>
    <s v="music/classical music"/>
    <x v="4"/>
  </r>
  <r>
    <n v="2531"/>
    <s v="Modern Chamber Music"/>
    <s v="The first CD of chamber music composed by John Leupold to be released on PARMA records. The album features solo, duets, and a quartet."/>
    <x v="37"/>
    <n v="4.5"/>
    <x v="4"/>
    <n v="4518"/>
    <x v="0"/>
    <s v="US"/>
    <s v="USD"/>
    <n v="1439611140"/>
    <d v="2015-08-15T03:59:00"/>
    <n v="1437668354"/>
    <d v="2015-07-23T16:19:14"/>
    <x v="3"/>
    <x v="0"/>
    <b v="0"/>
    <n v="61"/>
    <b v="1"/>
    <s v="music/classical music"/>
    <x v="4"/>
  </r>
  <r>
    <n v="2532"/>
    <s v="The Pacific Guitar Ensemble's Debut Recording!"/>
    <s v="Please help us record our first album, which will contain an exciting collection of works, old and new, for large guitar ensemble!"/>
    <x v="23"/>
    <n v="4"/>
    <x v="4"/>
    <n v="5045"/>
    <x v="0"/>
    <s v="US"/>
    <s v="USD"/>
    <n v="1345148566"/>
    <d v="2012-08-16T20:22:46"/>
    <n v="1342556566"/>
    <d v="2012-07-17T20:22:46"/>
    <x v="3"/>
    <x v="5"/>
    <b v="0"/>
    <n v="60"/>
    <b v="1"/>
    <s v="music/classical music"/>
    <x v="4"/>
  </r>
  <r>
    <n v="2533"/>
    <s v="HOLOGRAPHIC - 2013 Concert and Commission Campaign"/>
    <s v="HOLOGRAPHIC is raising money for our 2013 live, four-concert new music project and to commission composer Jonathan Sokol!"/>
    <x v="51"/>
    <n v="7.5"/>
    <x v="0"/>
    <n v="8300"/>
    <x v="0"/>
    <s v="US"/>
    <s v="USD"/>
    <n v="1362160868"/>
    <d v="2013-03-01T18:01:08"/>
    <n v="1359568911"/>
    <d v="2013-01-30T18:01:51"/>
    <x v="1"/>
    <x v="4"/>
    <b v="0"/>
    <n v="136"/>
    <b v="1"/>
    <s v="music/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"/>
    <x v="4"/>
    <n v="2100"/>
    <x v="0"/>
    <s v="US"/>
    <s v="USD"/>
    <n v="1262325600"/>
    <d v="2010-01-01T06:00:00"/>
    <n v="1257871712"/>
    <d v="2009-11-10T16:48:32"/>
    <x v="4"/>
    <x v="8"/>
    <b v="0"/>
    <n v="14"/>
    <b v="1"/>
    <s v="music/classical music"/>
    <x v="4"/>
  </r>
  <r>
    <n v="2535"/>
    <s v="Mark Hayes Requiem Recording"/>
    <s v="Mark Hayes: Requiem Recording"/>
    <x v="22"/>
    <n v="20"/>
    <x v="8"/>
    <n v="20755"/>
    <x v="0"/>
    <s v="US"/>
    <s v="USD"/>
    <n v="1417463945"/>
    <d v="2014-12-01T19:59:05"/>
    <n v="1414781945"/>
    <d v="2014-10-31T18:59:05"/>
    <x v="9"/>
    <x v="3"/>
    <b v="0"/>
    <n v="78"/>
    <b v="1"/>
    <s v="music/classical music"/>
    <x v="4"/>
  </r>
  <r>
    <n v="2536"/>
    <s v="Become the subject of my next composition!"/>
    <s v="I create my solo piano Vignettes by encrypting someone's name in the melody. Next up is the fourth Vignette, and I need a subject!"/>
    <x v="251"/>
    <n v="2.5000000000000001E-2"/>
    <x v="2"/>
    <n v="29"/>
    <x v="0"/>
    <s v="US"/>
    <s v="USD"/>
    <n v="1375151566"/>
    <d v="2013-07-30T02:32:46"/>
    <n v="1373337166"/>
    <d v="2013-07-09T02:32:46"/>
    <x v="3"/>
    <x v="4"/>
    <b v="0"/>
    <n v="4"/>
    <b v="1"/>
    <s v="music/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"/>
    <x v="4"/>
    <n v="1100"/>
    <x v="0"/>
    <s v="US"/>
    <s v="USD"/>
    <n v="1312212855"/>
    <d v="2011-08-01T15:34:15"/>
    <n v="1307028855"/>
    <d v="2011-06-02T15:34:15"/>
    <x v="0"/>
    <x v="6"/>
    <b v="0"/>
    <n v="11"/>
    <b v="1"/>
    <s v="music/classical music"/>
    <x v="4"/>
  </r>
  <r>
    <n v="2538"/>
    <s v="Me, Myself and Albinoni"/>
    <s v="I will record 2 of Tomaso Albinoni's concertos for 2 oboes playing both parts myself."/>
    <x v="102"/>
    <n v="18"/>
    <x v="6"/>
    <n v="20343.169999999998"/>
    <x v="0"/>
    <s v="US"/>
    <s v="USD"/>
    <n v="1361681940"/>
    <d v="2013-02-24T04:59:00"/>
    <n v="1359029661"/>
    <d v="2013-01-24T12:14:21"/>
    <x v="1"/>
    <x v="4"/>
    <b v="0"/>
    <n v="185"/>
    <b v="1"/>
    <s v="music/classical music"/>
    <x v="4"/>
  </r>
  <r>
    <n v="2539"/>
    <s v="The Flying Gambas"/>
    <s v="Help ABS Academy musicians get their cellos, gambas, &amp; contrabasses to San Francisco by supporting their instruments' travel."/>
    <x v="3"/>
    <n v="10"/>
    <x v="1"/>
    <n v="10025"/>
    <x v="0"/>
    <s v="US"/>
    <s v="USD"/>
    <n v="1422913152"/>
    <d v="2015-02-02T21:39:12"/>
    <n v="1417729152"/>
    <d v="2014-12-04T21:39:12"/>
    <x v="11"/>
    <x v="3"/>
    <b v="0"/>
    <n v="59"/>
    <b v="1"/>
    <s v="music/classical music"/>
    <x v="4"/>
  </r>
  <r>
    <n v="2540"/>
    <s v="Vladimir in Butterfly Country"/>
    <s v="â€œVladimir in Butterfly Countryâ€ is a chamber opera by composer Ann Callaway and Jaime Robles, which will premiere October 30, 2011."/>
    <x v="30"/>
    <n v="2.5"/>
    <x v="4"/>
    <n v="2585"/>
    <x v="0"/>
    <s v="US"/>
    <s v="USD"/>
    <n v="1319904721"/>
    <d v="2011-10-29T16:12:01"/>
    <n v="1314720721"/>
    <d v="2011-08-30T16:12:01"/>
    <x v="10"/>
    <x v="6"/>
    <b v="0"/>
    <n v="27"/>
    <b v="1"/>
    <s v="music/classical music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.5"/>
    <x v="4"/>
    <n v="3746"/>
    <x v="0"/>
    <s v="GB"/>
    <s v="GBP"/>
    <n v="1380192418"/>
    <d v="2013-09-26T10:46:58"/>
    <n v="1375008418"/>
    <d v="2013-07-28T10:46:58"/>
    <x v="3"/>
    <x v="4"/>
    <b v="0"/>
    <n v="63"/>
    <b v="1"/>
    <s v="music/classical music"/>
    <x v="4"/>
  </r>
  <r>
    <n v="2542"/>
    <s v="Classical Music by Marquita"/>
    <s v="Marquita Renee Ntim records her first Classical Album, complete with her playing the viola, cello and singing opera."/>
    <x v="176"/>
    <n v="0.7"/>
    <x v="2"/>
    <n v="725"/>
    <x v="0"/>
    <s v="US"/>
    <s v="USD"/>
    <n v="1380599940"/>
    <d v="2013-10-01T03:59:00"/>
    <n v="1377252857"/>
    <d v="2013-08-23T10:14:17"/>
    <x v="10"/>
    <x v="4"/>
    <b v="0"/>
    <n v="13"/>
    <b v="1"/>
    <s v="music/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0.25"/>
    <x v="2"/>
    <n v="391"/>
    <x v="0"/>
    <s v="US"/>
    <s v="USD"/>
    <n v="1293937200"/>
    <d v="2011-01-02T03:00:00"/>
    <n v="1291257298"/>
    <d v="2010-12-02T02:34:58"/>
    <x v="11"/>
    <x v="7"/>
    <b v="0"/>
    <n v="13"/>
    <b v="1"/>
    <s v="music/classical music"/>
    <x v="4"/>
  </r>
  <r>
    <n v="2544"/>
    <s v="Singing City Children's Choir"/>
    <s v="Bringing choral music and performance opportunities to under-served youth in West Philadelphia"/>
    <x v="10"/>
    <n v="5"/>
    <x v="0"/>
    <n v="5041"/>
    <x v="0"/>
    <s v="US"/>
    <s v="USD"/>
    <n v="1341750569"/>
    <d v="2012-07-08T12:29:29"/>
    <n v="1339158569"/>
    <d v="2012-06-08T12:29:29"/>
    <x v="0"/>
    <x v="5"/>
    <b v="0"/>
    <n v="57"/>
    <b v="1"/>
    <s v="music/classical music"/>
    <x v="4"/>
  </r>
  <r>
    <n v="2545"/>
    <s v="Larchmere String Quartet Debut Album: Music by Stephan Krehl"/>
    <s v="We're recording our debut album: a CD of the string quartet and clarinet quintet by Stephan Krehl for the Naxos label"/>
    <x v="13"/>
    <n v="2"/>
    <x v="4"/>
    <n v="3906"/>
    <x v="0"/>
    <s v="US"/>
    <s v="USD"/>
    <n v="1424997000"/>
    <d v="2015-02-27T00:30:00"/>
    <n v="1421983138"/>
    <d v="2015-01-23T03:18:58"/>
    <x v="1"/>
    <x v="0"/>
    <b v="0"/>
    <n v="61"/>
    <b v="1"/>
    <s v="music/classical music"/>
    <x v="4"/>
  </r>
  <r>
    <n v="2546"/>
    <s v="Cor Cantiamo's First Commercially Released Recording"/>
    <s v="We want to release an album of choral music by acclaimed Finnish composer Jaakko MÃ¤ntyjÃ¤rvi in 2014"/>
    <x v="8"/>
    <n v="3.5"/>
    <x v="4"/>
    <n v="3910"/>
    <x v="0"/>
    <s v="US"/>
    <s v="USD"/>
    <n v="1380949200"/>
    <d v="2013-10-05T05:00:00"/>
    <n v="1378586179"/>
    <d v="2013-09-07T20:36:19"/>
    <x v="8"/>
    <x v="4"/>
    <b v="0"/>
    <n v="65"/>
    <b v="1"/>
    <s v="music/classical music"/>
    <x v="4"/>
  </r>
  <r>
    <n v="2547"/>
    <s v="Classical Guitar Music of Hawaii"/>
    <s v="A compilation of Guitar Music by composers Darin Au, Jeff Peterson, Byron Yasui, Bailey Matsuda, Ian O'Sullivan, and Michael Foumai."/>
    <x v="62"/>
    <n v="5.5"/>
    <x v="0"/>
    <n v="6592"/>
    <x v="0"/>
    <s v="US"/>
    <s v="USD"/>
    <n v="1333560803"/>
    <d v="2012-04-04T17:33:23"/>
    <n v="1330972403"/>
    <d v="2012-03-05T18:33:23"/>
    <x v="7"/>
    <x v="5"/>
    <b v="0"/>
    <n v="134"/>
    <b v="1"/>
    <s v="music/classical music"/>
    <x v="4"/>
  </r>
  <r>
    <n v="2548"/>
    <s v="IYSO Orchestra Academy &amp; Symphonic Concert 2016"/>
    <s v="This is the embryo of the change for future ecosystem of musical art  in Indonesia. Please support us to realize our program on Oct 9!"/>
    <x v="12"/>
    <n v="6"/>
    <x v="0"/>
    <n v="6111"/>
    <x v="0"/>
    <s v="FR"/>
    <s v="EUR"/>
    <n v="1475209620"/>
    <d v="2016-09-30T04:27:00"/>
    <n v="1473087637"/>
    <d v="2016-09-05T15:00:37"/>
    <x v="8"/>
    <x v="2"/>
    <b v="0"/>
    <n v="37"/>
    <b v="1"/>
    <s v="music/classical music"/>
    <x v="4"/>
  </r>
  <r>
    <n v="2549"/>
    <s v="The Miller's Wife, a new opera"/>
    <s v="A new opera in English by Mike Christie to be premiÃ¨red at the Arcola Theatre, London UK from 14th-17th August 2013."/>
    <x v="351"/>
    <n v="1.57"/>
    <x v="4"/>
    <n v="1614"/>
    <x v="0"/>
    <s v="GB"/>
    <s v="GBP"/>
    <n v="1370019600"/>
    <d v="2013-05-31T17:00:00"/>
    <n v="1366999870"/>
    <d v="2013-04-26T18:11:10"/>
    <x v="6"/>
    <x v="4"/>
    <b v="0"/>
    <n v="37"/>
    <b v="1"/>
    <s v="music/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.5"/>
    <x v="0"/>
    <n v="6555"/>
    <x v="0"/>
    <s v="US"/>
    <s v="USD"/>
    <n v="1444276740"/>
    <d v="2015-10-08T03:59:00"/>
    <n v="1439392406"/>
    <d v="2015-08-12T15:13:26"/>
    <x v="10"/>
    <x v="0"/>
    <b v="0"/>
    <n v="150"/>
    <b v="1"/>
    <s v="music/classical music"/>
    <x v="4"/>
  </r>
  <r>
    <n v="2551"/>
    <s v="Mozart Requiem with Bach Cantata 106 &amp; Brahms NÃ¤nie"/>
    <s v="KCS seeks your support to off-set the cost of assembling a professional 25 piece orchestra for two choral performances."/>
    <x v="352"/>
    <n v="3.6749999999999998"/>
    <x v="4"/>
    <n v="3775.5"/>
    <x v="0"/>
    <s v="US"/>
    <s v="USD"/>
    <n v="1332362880"/>
    <d v="2012-03-21T20:48:00"/>
    <n v="1329890585"/>
    <d v="2012-02-22T06:03:05"/>
    <x v="2"/>
    <x v="5"/>
    <b v="0"/>
    <n v="56"/>
    <b v="1"/>
    <s v="music/classical music"/>
    <x v="4"/>
  </r>
  <r>
    <n v="2552"/>
    <s v="DAVID, The Oratorio"/>
    <s v="World Premiere of a new oratorio with chorus, soloists, and orchestra, based on the Old Testament king and prophet, DAVID"/>
    <x v="9"/>
    <n v="3"/>
    <x v="4"/>
    <n v="3195"/>
    <x v="0"/>
    <s v="US"/>
    <s v="USD"/>
    <n v="1488741981"/>
    <d v="2017-03-05T19:26:21"/>
    <n v="1486149981"/>
    <d v="2017-02-03T19:26:21"/>
    <x v="2"/>
    <x v="1"/>
    <b v="0"/>
    <n v="18"/>
    <b v="1"/>
    <s v="music/classical music"/>
    <x v="4"/>
  </r>
  <r>
    <n v="2553"/>
    <s v="Help Fund Tara's Album of Rare 18-19th Century Italian Songs"/>
    <s v="Help me be one of the first to record these beautiful songs and arrangements by 18-19th century masters of the classical guitar."/>
    <x v="15"/>
    <n v="1.5"/>
    <x v="4"/>
    <n v="2333"/>
    <x v="0"/>
    <s v="US"/>
    <s v="USD"/>
    <n v="1348202807"/>
    <d v="2012-09-21T04:46:47"/>
    <n v="1343018807"/>
    <d v="2012-07-23T04:46:47"/>
    <x v="3"/>
    <x v="5"/>
    <b v="0"/>
    <n v="60"/>
    <b v="1"/>
    <s v="music/classical music"/>
    <x v="4"/>
  </r>
  <r>
    <n v="2554"/>
    <s v="Patagonia Winds: Wind Quintet Commission Project"/>
    <s v="Join forces with the Patagonia Winds to commission a new wind quintet to premiere at the 2015 National Flute Association Convention!"/>
    <x v="9"/>
    <n v="3"/>
    <x v="4"/>
    <n v="3684"/>
    <x v="0"/>
    <s v="US"/>
    <s v="USD"/>
    <n v="1433131140"/>
    <d v="2015-06-01T03:59:00"/>
    <n v="1430445163"/>
    <d v="2015-05-01T01:52:43"/>
    <x v="5"/>
    <x v="0"/>
    <b v="0"/>
    <n v="67"/>
    <b v="1"/>
    <s v="music/classical music"/>
    <x v="4"/>
  </r>
  <r>
    <n v="2555"/>
    <s v="Send Brandon Rumsey to Brevard Music Center"/>
    <s v="At Brevard Music Center, a foremost summer music study program, I will compose a new work for large chamber ensemble for performance."/>
    <x v="13"/>
    <n v="2"/>
    <x v="4"/>
    <n v="2147"/>
    <x v="0"/>
    <s v="US"/>
    <s v="USD"/>
    <n v="1338219793"/>
    <d v="2012-05-28T15:43:13"/>
    <n v="1335541393"/>
    <d v="2012-04-27T15:43:13"/>
    <x v="6"/>
    <x v="5"/>
    <b v="0"/>
    <n v="35"/>
    <b v="1"/>
    <s v="music/classical music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0.745"/>
    <x v="2"/>
    <n v="786"/>
    <x v="0"/>
    <s v="US"/>
    <s v="USD"/>
    <n v="1356392857"/>
    <d v="2012-12-24T23:47:37"/>
    <n v="1352504857"/>
    <d v="2012-11-09T23:47:37"/>
    <x v="4"/>
    <x v="5"/>
    <b v="0"/>
    <n v="34"/>
    <b v="1"/>
    <s v="music/classical music"/>
    <x v="4"/>
  </r>
  <r>
    <n v="2557"/>
    <s v="European Tour"/>
    <s v="Raising money for our concert tour of Switzerland and Germany in June/July 2014"/>
    <x v="42"/>
    <n v="0.9"/>
    <x v="2"/>
    <n v="1066"/>
    <x v="0"/>
    <s v="GB"/>
    <s v="GBP"/>
    <n v="1400176386"/>
    <d v="2014-05-15T17:53:06"/>
    <n v="1397584386"/>
    <d v="2014-04-15T17:53:06"/>
    <x v="6"/>
    <x v="3"/>
    <b v="0"/>
    <n v="36"/>
    <b v="1"/>
    <s v="music/classical music"/>
    <x v="4"/>
  </r>
  <r>
    <n v="2558"/>
    <s v="Hopkins Sinfonia 2015 Season"/>
    <s v="The Hopkins Sinfonia is looking for your support to run our 2015 Season made up of five concerts."/>
    <x v="21"/>
    <n v="1.25"/>
    <x v="4"/>
    <n v="1361"/>
    <x v="0"/>
    <s v="AU"/>
    <s v="AUD"/>
    <n v="1430488740"/>
    <d v="2015-05-01T13:59:00"/>
    <n v="1427747906"/>
    <d v="2015-03-30T20:38:26"/>
    <x v="7"/>
    <x v="0"/>
    <b v="0"/>
    <n v="18"/>
    <b v="1"/>
    <s v="music/classical music"/>
    <x v="4"/>
  </r>
  <r>
    <n v="2559"/>
    <s v="India Meets String Quartet"/>
    <s v="A concert of new music by four composers who have lived in India and been inspired by its music, with the Momenta String Quartet"/>
    <x v="134"/>
    <n v="0.8"/>
    <x v="2"/>
    <n v="890"/>
    <x v="0"/>
    <s v="US"/>
    <s v="USD"/>
    <n v="1321385820"/>
    <d v="2011-11-15T19:37:00"/>
    <n v="1318539484"/>
    <d v="2011-10-13T20:58:04"/>
    <x v="9"/>
    <x v="6"/>
    <b v="0"/>
    <n v="25"/>
    <b v="1"/>
    <s v="music/classical music"/>
    <x v="4"/>
  </r>
  <r>
    <n v="2560"/>
    <s v="Courting Rites of Cranes CD recording"/>
    <s v="New CD of favourite chamber music by Welsh composer Michael Parkin featuring debut recordings by outstanding young musicians."/>
    <x v="9"/>
    <n v="3"/>
    <x v="4"/>
    <n v="3003"/>
    <x v="0"/>
    <s v="GB"/>
    <s v="GBP"/>
    <n v="1425682174"/>
    <d v="2015-03-06T22:49:34"/>
    <n v="1423090174"/>
    <d v="2015-02-04T22:49:34"/>
    <x v="2"/>
    <x v="0"/>
    <b v="0"/>
    <n v="21"/>
    <b v="1"/>
    <s v="music/classical music"/>
    <x v="4"/>
  </r>
  <r>
    <n v="2561"/>
    <s v="Project Bearnaise Trucks (Canceled)"/>
    <s v="Ever had chicken fingers smothered in bearnaise sauce, resting on a bed of your favorite rice? We need these meals on wheels."/>
    <x v="57"/>
    <n v="100"/>
    <x v="10"/>
    <n v="0"/>
    <x v="1"/>
    <s v="CA"/>
    <s v="CAD"/>
    <n v="1444740089"/>
    <d v="2015-10-13T12:41:29"/>
    <n v="1442148089"/>
    <d v="2015-09-13T12:41:29"/>
    <x v="8"/>
    <x v="0"/>
    <b v="0"/>
    <n v="0"/>
    <b v="0"/>
    <s v="food/food trucks"/>
    <x v="7"/>
  </r>
  <r>
    <n v="2562"/>
    <s v="Jamaican food truck in Munich in the making! (Canceled)"/>
    <s v="Hail up - Wah gwaan ?_x000a_We are creating a foodtruck that will serve typical, traditional Jamaican jerk chicken/pork and more!"/>
    <x v="3"/>
    <n v="10"/>
    <x v="1"/>
    <n v="75"/>
    <x v="1"/>
    <s v="DE"/>
    <s v="EUR"/>
    <n v="1476189339"/>
    <d v="2016-10-11T12:35:39"/>
    <n v="1471005339"/>
    <d v="2016-08-12T12:35:39"/>
    <x v="10"/>
    <x v="2"/>
    <b v="0"/>
    <n v="3"/>
    <b v="0"/>
    <s v="food/food trucks"/>
    <x v="7"/>
  </r>
  <r>
    <n v="2563"/>
    <s v="Phoenix Pearl Boba Tea Truck (Canceled)"/>
    <s v="Michigan based bubble tea and specialty ice cream food truck"/>
    <x v="22"/>
    <n v="20"/>
    <x v="8"/>
    <n v="0"/>
    <x v="1"/>
    <s v="US"/>
    <s v="USD"/>
    <n v="1438226451"/>
    <d v="2015-07-30T03:20:51"/>
    <n v="1433042451"/>
    <d v="2015-05-31T03:20:51"/>
    <x v="5"/>
    <x v="0"/>
    <b v="0"/>
    <n v="0"/>
    <b v="0"/>
    <s v="food/food trucks"/>
    <x v="7"/>
  </r>
  <r>
    <n v="2564"/>
    <s v="Seaside Eddy's - Wheels on the Ground! (Canceled)"/>
    <s v="We want to bring the wonderful flavors of the Jersey Shore, my home, to my new home in Winnipeg, the center of Canada."/>
    <x v="79"/>
    <n v="40"/>
    <x v="3"/>
    <n v="0"/>
    <x v="1"/>
    <s v="CA"/>
    <s v="CAD"/>
    <n v="1406854699"/>
    <d v="2014-08-01T00:58:19"/>
    <n v="1404262699"/>
    <d v="2014-07-02T00:58:19"/>
    <x v="3"/>
    <x v="3"/>
    <b v="0"/>
    <n v="0"/>
    <b v="0"/>
    <s v="food/food trucks"/>
    <x v="7"/>
  </r>
  <r>
    <n v="2565"/>
    <s v="The Sketchy Pelican (Canceled)"/>
    <s v="The Sketchy Pelican. Is my vision to bring raw, honest, soulful, creative, thoght provoking cuisine to food truck form"/>
    <x v="3"/>
    <n v="10"/>
    <x v="1"/>
    <n v="100"/>
    <x v="1"/>
    <s v="US"/>
    <s v="USD"/>
    <n v="1462827000"/>
    <d v="2016-05-09T20:50:00"/>
    <n v="1457710589"/>
    <d v="2016-03-11T15:36:29"/>
    <x v="7"/>
    <x v="2"/>
    <b v="0"/>
    <n v="1"/>
    <b v="0"/>
    <s v="food/food trucks"/>
    <x v="7"/>
  </r>
  <r>
    <n v="2566"/>
    <s v="Mamma B's Pizza Get's Rolling (Canceled)"/>
    <s v="You can skip the hotdog cart and enjoy fresh, hot, delicious, handmade pizza when Mamma B's takes her show on the road!"/>
    <x v="19"/>
    <n v="35"/>
    <x v="7"/>
    <n v="0"/>
    <x v="1"/>
    <s v="US"/>
    <s v="USD"/>
    <n v="1408663948"/>
    <d v="2014-08-21T23:32:28"/>
    <n v="1406071948"/>
    <d v="2014-07-22T23:32:28"/>
    <x v="3"/>
    <x v="3"/>
    <b v="0"/>
    <n v="0"/>
    <b v="0"/>
    <s v="food/food trucks"/>
    <x v="7"/>
  </r>
  <r>
    <n v="2567"/>
    <s v="Burgers and Babes Food Truck (Canceled)"/>
    <s v="You're leaving a Bar/Nightclub what else would you want more than to have a Juicy Burger and to see Beautiful Girls making it."/>
    <x v="101"/>
    <n v="45"/>
    <x v="11"/>
    <n v="120"/>
    <x v="1"/>
    <s v="US"/>
    <s v="USD"/>
    <n v="1429823138"/>
    <d v="2015-04-23T21:05:38"/>
    <n v="1427231138"/>
    <d v="2015-03-24T21:05:38"/>
    <x v="7"/>
    <x v="0"/>
    <b v="0"/>
    <n v="2"/>
    <b v="0"/>
    <s v="food/food trucks"/>
    <x v="7"/>
  </r>
  <r>
    <n v="2568"/>
    <s v="Barney's, deliciously New York - Vintage 1972 Chevy P10"/>
    <s v="Barney's is seriously delicious New York food. Cooking everything from scratch on our American food truck. London here we come..."/>
    <x v="3"/>
    <n v="10"/>
    <x v="1"/>
    <n v="50"/>
    <x v="1"/>
    <s v="GB"/>
    <s v="GBP"/>
    <n v="1472745594"/>
    <d v="2016-09-01T15:59:54"/>
    <n v="1470153594"/>
    <d v="2016-08-02T15:59:54"/>
    <x v="10"/>
    <x v="2"/>
    <b v="0"/>
    <n v="1"/>
    <b v="0"/>
    <s v="food/food trucks"/>
    <x v="7"/>
  </r>
  <r>
    <n v="2569"/>
    <s v="Rochester Needs a Dessert Food Truck (Canceled)"/>
    <s v="With your help, I would be able to get a truck and start the process of getting it ready for the 2016 season."/>
    <x v="115"/>
    <n v="6.5"/>
    <x v="0"/>
    <n v="145"/>
    <x v="1"/>
    <s v="US"/>
    <s v="USD"/>
    <n v="1442457112"/>
    <d v="2015-09-17T02:31:52"/>
    <n v="1439865112"/>
    <d v="2015-08-18T02:31:52"/>
    <x v="10"/>
    <x v="0"/>
    <b v="0"/>
    <n v="2"/>
    <b v="0"/>
    <s v="food/food trucks"/>
    <x v="7"/>
  </r>
  <r>
    <n v="2570"/>
    <s v="Mathias Pizzeria - A Mobile Wood Fired Pizza Oven (Canceled)"/>
    <s v="A family run mobile wood fired pizza oven serving up unique artisan pizzas created by award winning Chef Brandon Mathias!"/>
    <x v="39"/>
    <n v="7"/>
    <x v="0"/>
    <n v="59"/>
    <x v="1"/>
    <s v="US"/>
    <s v="USD"/>
    <n v="1486590035"/>
    <d v="2017-02-08T21:40:35"/>
    <n v="1483998035"/>
    <d v="2017-01-09T21:40:35"/>
    <x v="1"/>
    <x v="1"/>
    <b v="0"/>
    <n v="2"/>
    <b v="0"/>
    <s v="food/food trucks"/>
    <x v="7"/>
  </r>
  <r>
    <n v="2571"/>
    <s v="Coco Bowls (Canceled)"/>
    <s v="Perth locals who dream of opening a health food van, and serving treats that not only taste amazing but also benefit your body."/>
    <x v="57"/>
    <n v="100"/>
    <x v="10"/>
    <n v="250"/>
    <x v="1"/>
    <s v="AU"/>
    <s v="AUD"/>
    <n v="1463645521"/>
    <d v="2016-05-19T08:12:01"/>
    <n v="1458461521"/>
    <d v="2016-03-20T08:12:01"/>
    <x v="7"/>
    <x v="2"/>
    <b v="0"/>
    <n v="4"/>
    <b v="0"/>
    <s v="food/food trucks"/>
    <x v="7"/>
  </r>
  <r>
    <n v="2572"/>
    <s v="A Dream of Naughty Nachos (Canceled)"/>
    <s v="Mesquite smoked brisket nachos, food truck style, with homemade salsa to make your taste buds dance."/>
    <x v="11"/>
    <n v="30"/>
    <x v="5"/>
    <n v="0"/>
    <x v="1"/>
    <s v="US"/>
    <s v="USD"/>
    <n v="1428893517"/>
    <d v="2015-04-13T02:51:57"/>
    <n v="1426301517"/>
    <d v="2015-03-14T02:51:57"/>
    <x v="7"/>
    <x v="0"/>
    <b v="0"/>
    <n v="0"/>
    <b v="0"/>
    <s v="food/food trucks"/>
    <x v="7"/>
  </r>
  <r>
    <n v="2573"/>
    <s v="Southern Flair Pork-Ka-Bobs (Canceled)"/>
    <s v="I have perfected my porkkabob recipe.I'm ready to start my own business!I need funds for the bbq pit and trailer and start up supplies."/>
    <x v="6"/>
    <n v="8"/>
    <x v="0"/>
    <n v="0"/>
    <x v="1"/>
    <s v="US"/>
    <s v="USD"/>
    <n v="1408803149"/>
    <d v="2014-08-23T14:12:29"/>
    <n v="1404915149"/>
    <d v="2014-07-09T14:12:29"/>
    <x v="3"/>
    <x v="3"/>
    <b v="0"/>
    <n v="0"/>
    <b v="0"/>
    <s v="food/food trucks"/>
    <x v="7"/>
  </r>
  <r>
    <n v="2574"/>
    <s v="Da Pickney Dem Jamaican Jerk (Canceled)"/>
    <s v="The Best Jamaican Jerk outside of Kingston! The name means &quot;for the children&quot;, my children, the reasons why I cook and why I live!"/>
    <x v="3"/>
    <n v="10"/>
    <x v="1"/>
    <n v="0"/>
    <x v="1"/>
    <s v="US"/>
    <s v="USD"/>
    <n v="1463600945"/>
    <d v="2016-05-18T19:49:05"/>
    <n v="1461786545"/>
    <d v="2016-04-27T19:49:05"/>
    <x v="6"/>
    <x v="2"/>
    <b v="0"/>
    <n v="0"/>
    <b v="0"/>
    <s v="food/food trucks"/>
    <x v="7"/>
  </r>
  <r>
    <n v="2575"/>
    <s v="Vdub dogs (Canceled)"/>
    <s v="Hello everyone, Iv'e decided to put my love for old Volkswagen buses and my love for cooking together! Support vdub dogs hot dog bus!"/>
    <x v="94"/>
    <n v="85"/>
    <x v="10"/>
    <n v="0"/>
    <x v="1"/>
    <s v="US"/>
    <s v="USD"/>
    <n v="1421030194"/>
    <d v="2015-01-12T02:36:34"/>
    <n v="1418438194"/>
    <d v="2014-12-13T02:36:34"/>
    <x v="11"/>
    <x v="3"/>
    <b v="0"/>
    <n v="0"/>
    <b v="0"/>
    <s v="food/food trucks"/>
    <x v="7"/>
  </r>
  <r>
    <n v="2576"/>
    <s v="2 Go Fast Food (Canceled)"/>
    <s v="A New Twist with an American and Philippine fast food Mobile Trailer."/>
    <x v="3"/>
    <n v="10"/>
    <x v="1"/>
    <n v="0"/>
    <x v="1"/>
    <s v="US"/>
    <s v="USD"/>
    <n v="1428707647"/>
    <d v="2015-04-10T23:14:07"/>
    <n v="1424823247"/>
    <d v="2015-02-25T00:14:07"/>
    <x v="2"/>
    <x v="0"/>
    <b v="0"/>
    <n v="0"/>
    <b v="0"/>
    <s v="food/food trucks"/>
    <x v="7"/>
  </r>
  <r>
    <n v="2577"/>
    <s v="Fruity Cakes (Canceled)"/>
    <s v="This is not your average cake, it's fruit with yogurt fruit dip icing and fruit toppings! Great for events, parties, weddings and more!"/>
    <x v="36"/>
    <n v="15"/>
    <x v="6"/>
    <n v="0"/>
    <x v="1"/>
    <s v="US"/>
    <s v="USD"/>
    <n v="1407181297"/>
    <d v="2014-08-04T19:41:37"/>
    <n v="1405021297"/>
    <d v="2014-07-10T19:41:37"/>
    <x v="3"/>
    <x v="3"/>
    <b v="0"/>
    <n v="0"/>
    <b v="0"/>
    <s v="food/food truck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6"/>
    <x v="0"/>
    <n v="0"/>
    <x v="1"/>
    <s v="US"/>
    <s v="USD"/>
    <n v="1444410000"/>
    <d v="2015-10-09T17:00:00"/>
    <n v="1440203579"/>
    <d v="2015-08-22T00:32:59"/>
    <x v="10"/>
    <x v="0"/>
    <b v="0"/>
    <n v="0"/>
    <b v="0"/>
    <s v="food/food trucks"/>
    <x v="7"/>
  </r>
  <r>
    <n v="2579"/>
    <s v="Liz's Bakery &amp; Barista on the Go.. (Canceled)"/>
    <s v="For those who know me, I love to bake &amp; I'm pretty good at it. My dream is to own a food truck that is a bakery &amp; Coffee shop."/>
    <x v="61"/>
    <n v="200"/>
    <x v="10"/>
    <n v="277"/>
    <x v="1"/>
    <s v="US"/>
    <s v="USD"/>
    <n v="1410810903"/>
    <d v="2014-09-15T19:55:03"/>
    <n v="1405626903"/>
    <d v="2014-07-17T19:55:03"/>
    <x v="3"/>
    <x v="3"/>
    <b v="0"/>
    <n v="12"/>
    <b v="0"/>
    <s v="food/food trucks"/>
    <x v="7"/>
  </r>
  <r>
    <n v="2580"/>
    <s v="Build Phatboyz Food Truck (Canceled)"/>
    <s v="Planning to build this truck into a full rolling fold out cook shack,providing clean cold drinking water to all festival goers"/>
    <x v="0"/>
    <n v="8.5"/>
    <x v="0"/>
    <n v="51"/>
    <x v="1"/>
    <s v="US"/>
    <s v="USD"/>
    <n v="1431745200"/>
    <d v="2015-05-16T03:00:00"/>
    <n v="1429170603"/>
    <d v="2015-04-16T07:50:03"/>
    <x v="6"/>
    <x v="0"/>
    <b v="0"/>
    <n v="2"/>
    <b v="0"/>
    <s v="food/food trucks"/>
    <x v="7"/>
  </r>
  <r>
    <n v="2581"/>
    <s v="A Flying Sausage Food Truck"/>
    <s v="Creating a Food Truck to bring gourmet sausage sliders to Jacksonville, FL for breakfast, lunch, and special events."/>
    <x v="10"/>
    <n v="5"/>
    <x v="0"/>
    <n v="530"/>
    <x v="2"/>
    <s v="US"/>
    <s v="USD"/>
    <n v="1447689898"/>
    <d v="2015-11-16T16:04:58"/>
    <n v="1445094298"/>
    <d v="2015-10-17T15:04:58"/>
    <x v="9"/>
    <x v="0"/>
    <b v="0"/>
    <n v="11"/>
    <b v="0"/>
    <s v="food/food trucks"/>
    <x v="7"/>
  </r>
  <r>
    <n v="2582"/>
    <s v="Drunken Wings"/>
    <s v="The place where chicken meets liquor for the first time!"/>
    <x v="161"/>
    <n v="90"/>
    <x v="10"/>
    <n v="1"/>
    <x v="2"/>
    <s v="US"/>
    <s v="USD"/>
    <n v="1477784634"/>
    <d v="2016-10-29T23:43:54"/>
    <n v="1475192634"/>
    <d v="2016-09-29T23:43:54"/>
    <x v="8"/>
    <x v="2"/>
    <b v="0"/>
    <n v="1"/>
    <b v="0"/>
    <s v="food/food trucks"/>
    <x v="7"/>
  </r>
  <r>
    <n v="2583"/>
    <s v="Crazy Daisy Food Truck"/>
    <s v="Crazy Daisy will become the newest member of the food truck distributors in Kansas City, Missouri."/>
    <x v="28"/>
    <n v="1"/>
    <x v="4"/>
    <n v="5"/>
    <x v="2"/>
    <s v="US"/>
    <s v="USD"/>
    <n v="1426526880"/>
    <d v="2015-03-16T17:28:00"/>
    <n v="1421346480"/>
    <d v="2015-01-15T18:28:00"/>
    <x v="1"/>
    <x v="0"/>
    <b v="0"/>
    <n v="5"/>
    <b v="0"/>
    <s v="food/food trucks"/>
    <x v="7"/>
  </r>
  <r>
    <n v="2584"/>
    <s v="Culinary Arts Food Truck Style"/>
    <s v="Bringing quality food to the masses using local premium ingredients, but at a food truck price!"/>
    <x v="3"/>
    <n v="10"/>
    <x v="1"/>
    <n v="0"/>
    <x v="2"/>
    <s v="US"/>
    <s v="USD"/>
    <n v="1434341369"/>
    <d v="2015-06-15T04:09:29"/>
    <n v="1431749369"/>
    <d v="2015-05-16T04:09:29"/>
    <x v="5"/>
    <x v="0"/>
    <b v="0"/>
    <n v="0"/>
    <b v="0"/>
    <s v="food/food trucks"/>
    <x v="7"/>
  </r>
  <r>
    <n v="2585"/>
    <s v="Evie's Eats and Natural Treats Food Truck"/>
    <s v="Evie's Eats uses local ingredients to create sweet treats, healthy snacks and on the go meals, all with the family budget in mind!"/>
    <x v="11"/>
    <n v="30"/>
    <x v="5"/>
    <n v="50"/>
    <x v="2"/>
    <s v="US"/>
    <s v="USD"/>
    <n v="1404601632"/>
    <d v="2014-07-05T23:07:12"/>
    <n v="1402009632"/>
    <d v="2014-06-05T23:07:12"/>
    <x v="0"/>
    <x v="3"/>
    <b v="0"/>
    <n v="1"/>
    <b v="0"/>
    <s v="food/food trucks"/>
    <x v="7"/>
  </r>
  <r>
    <n v="2586"/>
    <s v="Inspire Healthy Eating"/>
    <s v="I would like to bring fresh salad and food to the streets of London at a reasonable price."/>
    <x v="9"/>
    <n v="3"/>
    <x v="4"/>
    <n v="5"/>
    <x v="2"/>
    <s v="GB"/>
    <s v="GBP"/>
    <n v="1451030136"/>
    <d v="2015-12-25T07:55:36"/>
    <n v="1448438136"/>
    <d v="2015-11-25T07:55:36"/>
    <x v="4"/>
    <x v="0"/>
    <b v="0"/>
    <n v="1"/>
    <b v="0"/>
    <s v="food/food trucks"/>
    <x v="7"/>
  </r>
  <r>
    <n v="2587"/>
    <s v="Yummy Hugs-The Original Co-op, Pop-up Food Truck"/>
    <s v="Providing creative, healthy signature dishes for active, conscientious lifestylers through a community of culinary artists."/>
    <x v="63"/>
    <n v="50"/>
    <x v="10"/>
    <n v="1217"/>
    <x v="2"/>
    <s v="US"/>
    <s v="USD"/>
    <n v="1451491953"/>
    <d v="2015-12-30T16:12:33"/>
    <n v="1448899953"/>
    <d v="2015-11-30T16:12:33"/>
    <x v="4"/>
    <x v="0"/>
    <b v="0"/>
    <n v="6"/>
    <b v="0"/>
    <s v="food/food trucks"/>
    <x v="7"/>
  </r>
  <r>
    <n v="2588"/>
    <s v="Stacey's $5 Dollar Hollar Food Truck Home of the Freak"/>
    <s v="We are a Asian fusion inspired American Fare Food Truck Home of the Freak Sandwich So that means Come And Get Your Freak On! eat big."/>
    <x v="12"/>
    <n v="6"/>
    <x v="0"/>
    <n v="233"/>
    <x v="2"/>
    <s v="US"/>
    <s v="USD"/>
    <n v="1427807640"/>
    <d v="2015-03-31T13:14:00"/>
    <n v="1423325626"/>
    <d v="2015-02-07T16:13:46"/>
    <x v="2"/>
    <x v="0"/>
    <b v="0"/>
    <n v="8"/>
    <b v="0"/>
    <s v="food/food trucks"/>
    <x v="7"/>
  </r>
  <r>
    <n v="2589"/>
    <s v="TapiÃ³ca - Brazilian Street Food Truck"/>
    <s v="A Brazilian-inspired food truck in one of the busiest spots in Copenhagen, delicious pancakes made by the healthy tapiÃ³ca flour"/>
    <x v="63"/>
    <n v="50"/>
    <x v="10"/>
    <n v="5"/>
    <x v="2"/>
    <s v="DK"/>
    <s v="DKK"/>
    <n v="1458733927"/>
    <d v="2016-03-23T11:52:07"/>
    <n v="1456145527"/>
    <d v="2016-02-22T12:52:07"/>
    <x v="2"/>
    <x v="2"/>
    <b v="0"/>
    <n v="1"/>
    <b v="0"/>
    <s v="food/food trucks"/>
    <x v="7"/>
  </r>
  <r>
    <n v="2590"/>
    <s v="Magic Kick Coffee - coffee that makes your day"/>
    <s v="First in Perth self-contained eco-friendly coffee car based on Ford Fiesta. In the end of the projrct I need your help to make it real!"/>
    <x v="9"/>
    <n v="3"/>
    <x v="4"/>
    <n v="0"/>
    <x v="2"/>
    <s v="AU"/>
    <s v="AUD"/>
    <n v="1453817297"/>
    <d v="2016-01-26T14:08:17"/>
    <n v="1453212497"/>
    <d v="2016-01-19T14:08:17"/>
    <x v="1"/>
    <x v="2"/>
    <b v="0"/>
    <n v="0"/>
    <b v="0"/>
    <s v="food/food trucks"/>
    <x v="7"/>
  </r>
  <r>
    <n v="2591"/>
    <s v="patent pending"/>
    <s v="Hi everyone I am a 26 year old single mom trying to start her own food business! I need to first afford the patent to reveal more!"/>
    <x v="15"/>
    <n v="1.5"/>
    <x v="4"/>
    <n v="26"/>
    <x v="2"/>
    <s v="US"/>
    <s v="USD"/>
    <n v="1457901924"/>
    <d v="2016-03-13T20:45:24"/>
    <n v="1452721524"/>
    <d v="2016-01-13T21:45:24"/>
    <x v="1"/>
    <x v="2"/>
    <b v="0"/>
    <n v="2"/>
    <b v="0"/>
    <s v="food/food trucks"/>
    <x v="7"/>
  </r>
  <r>
    <n v="2592"/>
    <s v="El Carte 303"/>
    <s v="El Carte is revolutionizing the food truck industry. Meet the new food trike. #oneandonly  we going to spread the awesomeness all over!"/>
    <x v="11"/>
    <n v="30"/>
    <x v="5"/>
    <n v="50"/>
    <x v="2"/>
    <s v="US"/>
    <s v="USD"/>
    <n v="1412536421"/>
    <d v="2014-10-05T19:13:41"/>
    <n v="1409944421"/>
    <d v="2014-09-05T19:13:41"/>
    <x v="8"/>
    <x v="3"/>
    <b v="0"/>
    <n v="1"/>
    <b v="0"/>
    <s v="food/food trucks"/>
    <x v="7"/>
  </r>
  <r>
    <n v="2593"/>
    <s v="L.J. Silvers' Ice Cream and Taco Van"/>
    <s v="What could be better than satisfying your hunger with ice cream or a taco (or both) from a 1970's mural van blastin disco music!"/>
    <x v="3"/>
    <n v="10"/>
    <x v="1"/>
    <n v="0"/>
    <x v="2"/>
    <s v="US"/>
    <s v="USD"/>
    <n v="1429993026"/>
    <d v="2015-04-25T20:17:06"/>
    <n v="1427401026"/>
    <d v="2015-03-26T20:17:06"/>
    <x v="7"/>
    <x v="0"/>
    <b v="0"/>
    <n v="0"/>
    <b v="0"/>
    <s v="food/food trucks"/>
    <x v="7"/>
  </r>
  <r>
    <n v="2594"/>
    <s v="The Shirley Delicious Treats Food Truck Project"/>
    <s v="New, small home business, looking to take some Granny's old recipes along with some of my own creations to the streets!"/>
    <x v="58"/>
    <n v="80"/>
    <x v="10"/>
    <n v="1"/>
    <x v="2"/>
    <s v="US"/>
    <s v="USD"/>
    <n v="1407453228"/>
    <d v="2014-08-07T23:13:48"/>
    <n v="1404861228"/>
    <d v="2014-07-08T23:13:48"/>
    <x v="3"/>
    <x v="3"/>
    <b v="0"/>
    <n v="1"/>
    <b v="0"/>
    <s v="food/food trucks"/>
    <x v="7"/>
  </r>
  <r>
    <n v="2595"/>
    <s v="Food Truck for Little Fox Bakery"/>
    <s v="Looking to put the best baked goods in Bowling Green on wheels"/>
    <x v="36"/>
    <n v="15"/>
    <x v="6"/>
    <n v="1825"/>
    <x v="2"/>
    <s v="US"/>
    <s v="USD"/>
    <n v="1487915500"/>
    <d v="2017-02-24T05:51:40"/>
    <n v="1485323500"/>
    <d v="2017-01-25T05:51:40"/>
    <x v="1"/>
    <x v="1"/>
    <b v="0"/>
    <n v="19"/>
    <b v="0"/>
    <s v="food/food trucks"/>
    <x v="7"/>
  </r>
  <r>
    <n v="2596"/>
    <s v="The Chef Express Food Truck"/>
    <s v="I'm bringing passion, talent, and most importantly some amazing gourmet food to the streets of Lethbridge and southern Alberta."/>
    <x v="19"/>
    <n v="35"/>
    <x v="7"/>
    <n v="8256"/>
    <x v="2"/>
    <s v="CA"/>
    <s v="CAD"/>
    <n v="1407427009"/>
    <d v="2014-08-07T15:56:49"/>
    <n v="1404835009"/>
    <d v="2014-07-08T15:56:49"/>
    <x v="3"/>
    <x v="3"/>
    <b v="0"/>
    <n v="27"/>
    <b v="0"/>
    <s v="food/food trucks"/>
    <x v="7"/>
  </r>
  <r>
    <n v="2597"/>
    <s v="Cafe Nomad back on the road! Coffee van's poorly."/>
    <s v="We have a great little coffee business but the van is currently limping! We don't have the capital to replace it. Please help us!"/>
    <x v="15"/>
    <n v="1.5"/>
    <x v="4"/>
    <n v="85"/>
    <x v="2"/>
    <s v="GB"/>
    <s v="GBP"/>
    <n v="1466323917"/>
    <d v="2016-06-19T08:11:57"/>
    <n v="1463731917"/>
    <d v="2016-05-20T08:11:57"/>
    <x v="5"/>
    <x v="2"/>
    <b v="0"/>
    <n v="7"/>
    <b v="0"/>
    <s v="food/food trucks"/>
    <x v="7"/>
  </r>
  <r>
    <n v="2598"/>
    <s v="Rovin' Okie's Fried Pies gourmet southern fried pies."/>
    <s v="I'm ready to make Tulsa happy and aware that love and kindness go hand in hand with good food!"/>
    <x v="9"/>
    <n v="3"/>
    <x v="4"/>
    <n v="1170"/>
    <x v="2"/>
    <s v="US"/>
    <s v="USD"/>
    <n v="1443039001"/>
    <d v="2015-09-23T20:10:01"/>
    <n v="1440447001"/>
    <d v="2015-08-24T20:10:01"/>
    <x v="10"/>
    <x v="0"/>
    <b v="0"/>
    <n v="14"/>
    <b v="0"/>
    <s v="food/food trucks"/>
    <x v="7"/>
  </r>
  <r>
    <n v="2599"/>
    <s v="Empty Ramekins Catering Group"/>
    <s v="The Empty Ramekins Catering Group is looking for your help to start up in Miami Florida!!!!"/>
    <x v="354"/>
    <n v="9.0410000000000004"/>
    <x v="0"/>
    <n v="90"/>
    <x v="2"/>
    <s v="US"/>
    <s v="USD"/>
    <n v="1407089147"/>
    <d v="2014-08-03T18:05:47"/>
    <n v="1403201147"/>
    <d v="2014-06-19T18:05:47"/>
    <x v="0"/>
    <x v="3"/>
    <b v="0"/>
    <n v="5"/>
    <b v="0"/>
    <s v="food/food trucks"/>
    <x v="7"/>
  </r>
  <r>
    <n v="2600"/>
    <s v="Help Buttz Return From the Ashes"/>
    <s v="On Sunday November 8, 2015 our food truck burned to the ground. Please help us get rebuilt."/>
    <x v="63"/>
    <n v="50"/>
    <x v="10"/>
    <n v="3466"/>
    <x v="2"/>
    <s v="US"/>
    <s v="USD"/>
    <n v="1458938200"/>
    <d v="2016-03-25T20:36:40"/>
    <n v="1453757800"/>
    <d v="2016-01-25T21:36:40"/>
    <x v="1"/>
    <x v="2"/>
    <b v="0"/>
    <n v="30"/>
    <b v="0"/>
    <s v="food/food trucks"/>
    <x v="7"/>
  </r>
  <r>
    <n v="2601"/>
    <s v="Launch a TARDIS into SPACE!"/>
    <s v="I'll be launching a small model TARDIS into (near) SPACE and filming the ascension and descension as a mini-documentary for YouTube."/>
    <x v="2"/>
    <n v="0.5"/>
    <x v="2"/>
    <n v="3307"/>
    <x v="0"/>
    <s v="US"/>
    <s v="USD"/>
    <n v="1347508740"/>
    <d v="2012-09-13T03:59:00"/>
    <n v="1346276349"/>
    <d v="2012-08-29T21:39:09"/>
    <x v="10"/>
    <x v="5"/>
    <b v="1"/>
    <n v="151"/>
    <b v="1"/>
    <s v="technology/space exploration"/>
    <x v="2"/>
  </r>
  <r>
    <n v="2602"/>
    <s v="Historic Robotic Spacecraft Poster Series"/>
    <s v="Three screen-printed posters celebrating the most popular and most notable interplanetary robotic space missions."/>
    <x v="14"/>
    <n v="12"/>
    <x v="1"/>
    <n v="39131"/>
    <x v="0"/>
    <s v="US"/>
    <s v="USD"/>
    <n v="1415827200"/>
    <d v="2014-11-12T21:20:00"/>
    <n v="1412358968"/>
    <d v="2014-10-03T17:56:08"/>
    <x v="9"/>
    <x v="3"/>
    <b v="1"/>
    <n v="489"/>
    <b v="1"/>
    <s v="technology/space exploration"/>
    <x v="2"/>
  </r>
  <r>
    <n v="2603"/>
    <s v="Manned Mock Mars Mission"/>
    <s v="I will be building a mock space station and simulate living on Mars for two weeks."/>
    <x v="257"/>
    <n v="1.75"/>
    <x v="4"/>
    <n v="1776"/>
    <x v="0"/>
    <s v="US"/>
    <s v="USD"/>
    <n v="1387835654"/>
    <d v="2013-12-23T21:54:14"/>
    <n v="1386626054"/>
    <d v="2013-12-09T21:54:14"/>
    <x v="11"/>
    <x v="4"/>
    <b v="1"/>
    <n v="50"/>
    <b v="1"/>
    <s v="technology/space exploration"/>
    <x v="2"/>
  </r>
  <r>
    <n v="2604"/>
    <s v="Hermes Spacecraft"/>
    <s v="We're building a full size rocket motor for our Hermes Spacecraft.  Help us Kickstart the next generation of space travel!"/>
    <x v="22"/>
    <n v="20"/>
    <x v="8"/>
    <n v="20843.599999999999"/>
    <x v="0"/>
    <s v="US"/>
    <s v="USD"/>
    <n v="1335662023"/>
    <d v="2012-04-29T01:13:43"/>
    <n v="1333070023"/>
    <d v="2012-03-30T01:13:43"/>
    <x v="7"/>
    <x v="5"/>
    <b v="1"/>
    <n v="321"/>
    <b v="1"/>
    <s v="technology/space exploration"/>
    <x v="2"/>
  </r>
  <r>
    <n v="2605"/>
    <s v="The most mysterious star in the Galaxy"/>
    <s v="Help astronomers get the data they need to unravel one of the biggest mysteries of all time, KIC 8462852 --- Whereâ€™s the Flux?"/>
    <x v="57"/>
    <n v="100"/>
    <x v="10"/>
    <n v="107421.57"/>
    <x v="0"/>
    <s v="US"/>
    <s v="USD"/>
    <n v="1466168390"/>
    <d v="2016-06-17T12:59:50"/>
    <n v="1463576390"/>
    <d v="2016-05-18T12:59:50"/>
    <x v="5"/>
    <x v="2"/>
    <b v="1"/>
    <n v="1762"/>
    <b v="1"/>
    <s v="technology/space exploration"/>
    <x v="2"/>
  </r>
  <r>
    <n v="2606"/>
    <s v="2000 Student Projects to the Edge of Space"/>
    <s v="PongSat 2 !!!!!_x000a__x000a_On September 27, 2014 we are going to send 2000 student projects to the edge of space."/>
    <x v="34"/>
    <n v="11"/>
    <x v="1"/>
    <n v="12106"/>
    <x v="0"/>
    <s v="US"/>
    <s v="USD"/>
    <n v="1398791182"/>
    <d v="2014-04-29T17:06:22"/>
    <n v="1396026382"/>
    <d v="2014-03-28T17:06:22"/>
    <x v="7"/>
    <x v="3"/>
    <b v="1"/>
    <n v="385"/>
    <b v="1"/>
    <s v="technology/space exploration"/>
    <x v="2"/>
  </r>
  <r>
    <n v="2607"/>
    <s v="Historic Robotic Spacecraft Poster Series Two"/>
    <s v="Chop Shopâ€™s second series of posters celebrating the most popular and most notable robotic space exploration missions."/>
    <x v="6"/>
    <n v="8"/>
    <x v="0"/>
    <n v="32616"/>
    <x v="0"/>
    <s v="US"/>
    <s v="USD"/>
    <n v="1439344800"/>
    <d v="2015-08-12T02:00:00"/>
    <n v="1435611572"/>
    <d v="2015-06-29T20:59:32"/>
    <x v="0"/>
    <x v="0"/>
    <b v="1"/>
    <n v="398"/>
    <b v="1"/>
    <s v="technology/space exploration"/>
    <x v="2"/>
  </r>
  <r>
    <n v="2608"/>
    <s v="Giant Leaps in Space Poster Series"/>
    <s v="Giant Leaps featuring the historic missions of human spaceflight is the third in our series of space exploration prints"/>
    <x v="6"/>
    <n v="8"/>
    <x v="0"/>
    <n v="17914"/>
    <x v="0"/>
    <s v="US"/>
    <s v="USD"/>
    <n v="1489536000"/>
    <d v="2017-03-15T00:00:00"/>
    <n v="1485976468"/>
    <d v="2017-02-01T19:14:28"/>
    <x v="2"/>
    <x v="1"/>
    <b v="1"/>
    <n v="304"/>
    <b v="1"/>
    <s v="technology/space exploration"/>
    <x v="2"/>
  </r>
  <r>
    <n v="2609"/>
    <s v="ArduSat - Your Arduino Experiment in Space"/>
    <s v="We love Arduino and we love space exploration. So we decided to combine them and let people run their own space experiments!"/>
    <x v="19"/>
    <n v="35"/>
    <x v="7"/>
    <n v="106330.39"/>
    <x v="0"/>
    <s v="US"/>
    <s v="USD"/>
    <n v="1342330951"/>
    <d v="2012-07-15T05:42:31"/>
    <n v="1339738951"/>
    <d v="2012-06-15T05:42:31"/>
    <x v="0"/>
    <x v="5"/>
    <b v="1"/>
    <n v="676"/>
    <b v="1"/>
    <s v="technology/space exploration"/>
    <x v="2"/>
  </r>
  <r>
    <n v="2610"/>
    <s v="Restore the Pluto Discovery Telescope"/>
    <s v="Preserve the telescope that Clyde Tombaugh used to discover Pluto for generations to come!"/>
    <x v="355"/>
    <n v="22.765000000000001"/>
    <x v="8"/>
    <n v="32172.66"/>
    <x v="0"/>
    <s v="US"/>
    <s v="USD"/>
    <n v="1471849140"/>
    <d v="2016-08-22T06:59:00"/>
    <n v="1468444125"/>
    <d v="2016-07-13T21:08:45"/>
    <x v="3"/>
    <x v="2"/>
    <b v="1"/>
    <n v="577"/>
    <b v="1"/>
    <s v="technology/space exploration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11"/>
    <x v="1"/>
    <n v="306970"/>
    <x v="0"/>
    <s v="DE"/>
    <s v="EUR"/>
    <n v="1483397940"/>
    <d v="2017-01-02T22:59:00"/>
    <n v="1480493014"/>
    <d v="2016-11-30T08:03:34"/>
    <x v="4"/>
    <x v="2"/>
    <b v="1"/>
    <n v="3663"/>
    <b v="1"/>
    <s v="technology/space exploration"/>
    <x v="2"/>
  </r>
  <r>
    <n v="2612"/>
    <s v="Starscraper: The Next Generation of Suborbital Rockets"/>
    <s v="What if we built a rocket that is better than a NASA or commercially available rocket? What if we did it with students?"/>
    <x v="3"/>
    <n v="10"/>
    <x v="1"/>
    <n v="17176.13"/>
    <x v="0"/>
    <s v="US"/>
    <s v="USD"/>
    <n v="1420773970"/>
    <d v="2015-01-09T03:26:10"/>
    <n v="1418095570"/>
    <d v="2014-12-09T03:26:10"/>
    <x v="11"/>
    <x v="3"/>
    <b v="1"/>
    <n v="294"/>
    <b v="1"/>
    <s v="technology/space exploration"/>
    <x v="2"/>
  </r>
  <r>
    <n v="2613"/>
    <s v="Earth 360"/>
    <s v="Re-inventing the way we look at our planet by sending 5 cameras to near space to create the first 360 panoramic view of the earth."/>
    <x v="51"/>
    <n v="7.5"/>
    <x v="0"/>
    <n v="7576"/>
    <x v="0"/>
    <s v="US"/>
    <s v="USD"/>
    <n v="1348256294"/>
    <d v="2012-09-21T19:38:14"/>
    <n v="1345664294"/>
    <d v="2012-08-22T19:38:14"/>
    <x v="10"/>
    <x v="5"/>
    <b v="1"/>
    <n v="28"/>
    <b v="1"/>
    <s v="technology/space exploration"/>
    <x v="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.5"/>
    <x v="1"/>
    <n v="10710"/>
    <x v="0"/>
    <s v="US"/>
    <s v="USD"/>
    <n v="1398834000"/>
    <d v="2014-04-30T05:00:00"/>
    <n v="1396371612"/>
    <d v="2014-04-01T17:00:12"/>
    <x v="6"/>
    <x v="3"/>
    <b v="1"/>
    <n v="100"/>
    <b v="1"/>
    <s v="technology/space exploration"/>
    <x v="2"/>
  </r>
  <r>
    <n v="2615"/>
    <s v="Action Man (GI Joe) Mission Mercury 10"/>
    <s v="Mission to launch a vintage Action Man and Space Capsule into space and film from his birthplace in UK to mark his 50th Anniversary."/>
    <x v="356"/>
    <n v="2.0009999999999999"/>
    <x v="4"/>
    <n v="3397"/>
    <x v="0"/>
    <s v="GB"/>
    <s v="GBP"/>
    <n v="1462017600"/>
    <d v="2016-04-30T12:00:00"/>
    <n v="1458820564"/>
    <d v="2016-03-24T11:56:04"/>
    <x v="7"/>
    <x v="2"/>
    <b v="0"/>
    <n v="72"/>
    <b v="1"/>
    <s v="technology/space exploration"/>
    <x v="2"/>
  </r>
  <r>
    <n v="2616"/>
    <s v="James Webb Deployable Model"/>
    <s v="Production of variously-sized deployable models of NASA's James Webb Space Telescope to promote hands-on learning."/>
    <x v="31"/>
    <n v="25"/>
    <x v="9"/>
    <n v="28633.5"/>
    <x v="0"/>
    <s v="US"/>
    <s v="USD"/>
    <n v="1440546729"/>
    <d v="2015-08-25T23:52:09"/>
    <n v="1437954729"/>
    <d v="2015-07-26T23:52:09"/>
    <x v="3"/>
    <x v="0"/>
    <b v="1"/>
    <n v="238"/>
    <b v="1"/>
    <s v="technology/space exploration"/>
    <x v="2"/>
  </r>
  <r>
    <n v="2617"/>
    <s v="Equatorial Sundial - Learn about planetary motion!"/>
    <s v="A simple way to learn and teach complex astronomical concepts. Awesome educational experiment, class demo or desktop display."/>
    <x v="2"/>
    <n v="0.5"/>
    <x v="2"/>
    <n v="4388"/>
    <x v="0"/>
    <s v="US"/>
    <s v="USD"/>
    <n v="1413838751"/>
    <d v="2014-10-20T20:59:11"/>
    <n v="1411246751"/>
    <d v="2014-09-20T20:59:11"/>
    <x v="8"/>
    <x v="3"/>
    <b v="1"/>
    <n v="159"/>
    <b v="1"/>
    <s v="technology/space exploration"/>
    <x v="2"/>
  </r>
  <r>
    <n v="2618"/>
    <s v="SPACE ART FEATURING ASTRONAUTS #WeBelieveInAstronauts"/>
    <s v="LTD ED COLLECTIBLE SPACE ART FEAT. ASTRONAUTS"/>
    <x v="36"/>
    <n v="15"/>
    <x v="6"/>
    <n v="15808"/>
    <x v="0"/>
    <s v="US"/>
    <s v="USD"/>
    <n v="1449000061"/>
    <d v="2015-12-01T20:01:01"/>
    <n v="1443812461"/>
    <d v="2015-10-02T19:01:01"/>
    <x v="9"/>
    <x v="0"/>
    <b v="1"/>
    <n v="77"/>
    <b v="1"/>
    <s v="technology/space exploration"/>
    <x v="2"/>
  </r>
  <r>
    <n v="2619"/>
    <s v="Mars on Earth: An Art Residency"/>
    <s v="Help a fine art photographer continue her project about space exploration, Mars, and the scientists who are going to make it possible!"/>
    <x v="28"/>
    <n v="1"/>
    <x v="4"/>
    <n v="1884"/>
    <x v="0"/>
    <s v="US"/>
    <s v="USD"/>
    <n v="1445598000"/>
    <d v="2015-10-23T11:00:00"/>
    <n v="1443302004"/>
    <d v="2015-09-26T21:13:24"/>
    <x v="8"/>
    <x v="0"/>
    <b v="1"/>
    <n v="53"/>
    <b v="1"/>
    <s v="technology/space exploration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65"/>
    <x v="10"/>
    <n v="93374"/>
    <x v="0"/>
    <s v="AU"/>
    <s v="AUD"/>
    <n v="1444525200"/>
    <d v="2015-10-11T01:00:00"/>
    <n v="1441339242"/>
    <d v="2015-09-04T04:00:42"/>
    <x v="8"/>
    <x v="0"/>
    <b v="1"/>
    <n v="1251"/>
    <b v="1"/>
    <s v="technology/space exploration"/>
    <x v="2"/>
  </r>
  <r>
    <n v="2621"/>
    <s v="Vulcan I: Rocket Powered by 3D Printed Engine"/>
    <s v="Team of undergraduates racing to be the first student organization to successfully launch a rocket powered by a 3D-printed engine."/>
    <x v="36"/>
    <n v="15"/>
    <x v="6"/>
    <n v="21882"/>
    <x v="0"/>
    <s v="US"/>
    <s v="USD"/>
    <n v="1432230988"/>
    <d v="2015-05-21T17:56:28"/>
    <n v="1429638988"/>
    <d v="2015-04-21T17:56:28"/>
    <x v="6"/>
    <x v="0"/>
    <b v="1"/>
    <n v="465"/>
    <b v="1"/>
    <s v="technology/space exploration"/>
    <x v="2"/>
  </r>
  <r>
    <n v="2622"/>
    <s v="U-PHOS: Upgraded Pulsating Heatpipe Only for Space"/>
    <s v="University team from Pisa in collaboration with ESA, creating an innovative heat transfer device that will be tested into space."/>
    <x v="15"/>
    <n v="1.5"/>
    <x v="4"/>
    <n v="1967.76"/>
    <x v="0"/>
    <s v="IT"/>
    <s v="EUR"/>
    <n v="1483120216"/>
    <d v="2016-12-30T17:50:16"/>
    <n v="1479232216"/>
    <d v="2016-11-15T17:50:16"/>
    <x v="4"/>
    <x v="2"/>
    <b v="0"/>
    <n v="74"/>
    <b v="1"/>
    <s v="technology/space exploration"/>
    <x v="2"/>
  </r>
  <r>
    <n v="2623"/>
    <s v="Antimatter Fuel Production"/>
    <s v="We have designed an antimatter thruster capable of reaching the nearest star.  A plan for antimatter fuel production is now needed."/>
    <x v="13"/>
    <n v="2"/>
    <x v="4"/>
    <n v="2280"/>
    <x v="0"/>
    <s v="US"/>
    <s v="USD"/>
    <n v="1480658966"/>
    <d v="2016-12-02T06:09:26"/>
    <n v="1479449366"/>
    <d v="2016-11-18T06:09:26"/>
    <x v="4"/>
    <x v="2"/>
    <b v="0"/>
    <n v="62"/>
    <b v="1"/>
    <s v="technology/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8"/>
    <x v="0"/>
    <n v="110353.65"/>
    <x v="0"/>
    <s v="US"/>
    <s v="USD"/>
    <n v="1347530822"/>
    <d v="2012-09-13T10:07:02"/>
    <n v="1345716422"/>
    <d v="2012-08-23T10:07:02"/>
    <x v="10"/>
    <x v="5"/>
    <b v="0"/>
    <n v="3468"/>
    <b v="1"/>
    <s v="technology/space exploration"/>
    <x v="2"/>
  </r>
  <r>
    <n v="2625"/>
    <s v="Caelum - Photos from stratosphere"/>
    <s v="We are two upper sixth-form students specialized in physics who wanna take some majestic pictures from stratosphere - about 35km high"/>
    <x v="325"/>
    <n v="0.15"/>
    <x v="2"/>
    <n v="1434"/>
    <x v="0"/>
    <s v="DE"/>
    <s v="EUR"/>
    <n v="1478723208"/>
    <d v="2016-11-09T20:26:48"/>
    <n v="1476559608"/>
    <d v="2016-10-15T19:26:48"/>
    <x v="9"/>
    <x v="2"/>
    <b v="0"/>
    <n v="52"/>
    <b v="1"/>
    <s v="technology/space exploration"/>
    <x v="2"/>
  </r>
  <r>
    <n v="2626"/>
    <s v="SAGANet STEM Mentoring Lab Accreditation"/>
    <s v="Support the accreditation of our online STEM Mentoring Program with the International Mentoring Association"/>
    <x v="30"/>
    <n v="2.5"/>
    <x v="4"/>
    <n v="2800"/>
    <x v="0"/>
    <s v="US"/>
    <s v="USD"/>
    <n v="1433343869"/>
    <d v="2015-06-03T15:04:29"/>
    <n v="1430751869"/>
    <d v="2015-05-04T15:04:29"/>
    <x v="5"/>
    <x v="0"/>
    <b v="0"/>
    <n v="50"/>
    <b v="1"/>
    <s v="technology/space exploration"/>
    <x v="2"/>
  </r>
  <r>
    <n v="2627"/>
    <s v="Students building a near-space balloon with live video"/>
    <s v="A group of high school students are building a near-space balloon, that will capture stunning HD video of the earth from near-space."/>
    <x v="325"/>
    <n v="0.15"/>
    <x v="2"/>
    <n v="970"/>
    <x v="0"/>
    <s v="US"/>
    <s v="USD"/>
    <n v="1448571261"/>
    <d v="2015-11-26T20:54:21"/>
    <n v="1445975661"/>
    <d v="2015-10-27T19:54:21"/>
    <x v="9"/>
    <x v="0"/>
    <b v="0"/>
    <n v="45"/>
    <b v="1"/>
    <s v="technology/space exploration"/>
    <x v="2"/>
  </r>
  <r>
    <n v="2628"/>
    <s v="Pie In Space!"/>
    <s v="A high school freshman is sending pie into space and you can be a part of it.  GO SCIENCE!!!"/>
    <x v="357"/>
    <n v="0.83899999999999997"/>
    <x v="2"/>
    <n v="926"/>
    <x v="0"/>
    <s v="US"/>
    <s v="USD"/>
    <n v="1417389067"/>
    <d v="2014-11-30T23:11:07"/>
    <n v="1415661067"/>
    <d v="2014-11-10T23:11:07"/>
    <x v="4"/>
    <x v="3"/>
    <b v="0"/>
    <n v="21"/>
    <b v="1"/>
    <s v="technology/space exploration"/>
    <x v="2"/>
  </r>
  <r>
    <n v="2629"/>
    <s v="Project Dragonfly - Sail to the Stars"/>
    <s v="The first international contest to let students shape the future of interstellar travel."/>
    <x v="10"/>
    <n v="5"/>
    <x v="0"/>
    <n v="6387"/>
    <x v="0"/>
    <s v="GB"/>
    <s v="GBP"/>
    <n v="1431608122"/>
    <d v="2015-05-14T12:55:22"/>
    <n v="1429016122"/>
    <d v="2015-04-14T12:55:22"/>
    <x v="6"/>
    <x v="0"/>
    <b v="0"/>
    <n v="100"/>
    <b v="1"/>
    <s v="technology/space exploration"/>
    <x v="2"/>
  </r>
  <r>
    <n v="2630"/>
    <s v="Asteroid What! - Very Near Earth Asteroids"/>
    <s v="Free and easy to use information when asteroids pass closer than the Moon. Stretch - take photos of all of these asteroids"/>
    <x v="13"/>
    <n v="2"/>
    <x v="4"/>
    <n v="3158"/>
    <x v="0"/>
    <s v="AU"/>
    <s v="AUD"/>
    <n v="1467280800"/>
    <d v="2016-06-30T10:00:00"/>
    <n v="1464921112"/>
    <d v="2016-06-03T02:31:52"/>
    <x v="0"/>
    <x v="2"/>
    <b v="0"/>
    <n v="81"/>
    <b v="1"/>
    <s v="technology/space exploration"/>
    <x v="2"/>
  </r>
  <r>
    <n v="2631"/>
    <s v="Starship Congress 2015: Interstellar Hackathon"/>
    <s v="Starship Congress 2015 is a deep-space &amp; interstellar science summit staged by Icarus Interstellar."/>
    <x v="22"/>
    <n v="20"/>
    <x v="8"/>
    <n v="22933.05"/>
    <x v="0"/>
    <s v="US"/>
    <s v="USD"/>
    <n v="1440907427"/>
    <d v="2015-08-30T04:03:47"/>
    <n v="1438488227"/>
    <d v="2015-08-02T04:03:47"/>
    <x v="10"/>
    <x v="0"/>
    <b v="0"/>
    <n v="286"/>
    <b v="1"/>
    <s v="technology/space exploration"/>
    <x v="2"/>
  </r>
  <r>
    <n v="2632"/>
    <s v="University Rocket Science"/>
    <s v="Students from 3 universities are designing a dual stage rocket to test experimental rocket technology."/>
    <x v="358"/>
    <n v="1.07"/>
    <x v="4"/>
    <n v="1466"/>
    <x v="0"/>
    <s v="US"/>
    <s v="USD"/>
    <n v="1464485339"/>
    <d v="2016-05-29T01:28:59"/>
    <n v="1462325339"/>
    <d v="2016-05-04T01:28:59"/>
    <x v="5"/>
    <x v="2"/>
    <b v="0"/>
    <n v="42"/>
    <b v="1"/>
    <s v="technology/space exploration"/>
    <x v="2"/>
  </r>
  <r>
    <n v="2633"/>
    <s v="ISS-Above"/>
    <s v="A device that lights up whenever the International Space Station is nearby (that happens more often than you might expect)"/>
    <x v="10"/>
    <n v="5"/>
    <x v="0"/>
    <n v="17731"/>
    <x v="0"/>
    <s v="US"/>
    <s v="USD"/>
    <n v="1393542000"/>
    <d v="2014-02-27T23:00:00"/>
    <n v="1390938332"/>
    <d v="2014-01-28T19:45:32"/>
    <x v="1"/>
    <x v="3"/>
    <b v="0"/>
    <n v="199"/>
    <b v="1"/>
    <s v="technology/space exploration"/>
    <x v="2"/>
  </r>
  <r>
    <n v="2634"/>
    <s v="Project Stardust Part 2"/>
    <s v="After a unsuccessful recovery last time we are trying again to successfully launch and recover a weather balloon from space."/>
    <x v="359"/>
    <n v="0.93"/>
    <x v="2"/>
    <n v="986"/>
    <x v="0"/>
    <s v="US"/>
    <s v="USD"/>
    <n v="1475163921"/>
    <d v="2016-09-29T15:45:21"/>
    <n v="1472571921"/>
    <d v="2016-08-30T15:45:21"/>
    <x v="10"/>
    <x v="2"/>
    <b v="0"/>
    <n v="25"/>
    <b v="1"/>
    <s v="technology/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.5"/>
    <x v="1"/>
    <n v="11500"/>
    <x v="0"/>
    <s v="CA"/>
    <s v="CAD"/>
    <n v="1425937761"/>
    <d v="2015-03-09T21:49:21"/>
    <n v="1422917361"/>
    <d v="2015-02-02T22:49:21"/>
    <x v="2"/>
    <x v="0"/>
    <b v="0"/>
    <n v="84"/>
    <b v="1"/>
    <s v="technology/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x v="28"/>
    <n v="1"/>
    <x v="4"/>
    <n v="1873"/>
    <x v="0"/>
    <s v="US"/>
    <s v="USD"/>
    <n v="1476579600"/>
    <d v="2016-10-16T01:00:00"/>
    <n v="1474641914"/>
    <d v="2016-09-23T14:45:14"/>
    <x v="8"/>
    <x v="2"/>
    <b v="0"/>
    <n v="50"/>
    <b v="1"/>
    <s v="technology/space exploration"/>
    <x v="2"/>
  </r>
  <r>
    <n v="2637"/>
    <s v="SPEED OF LIGHT: Biggest Mystery of the Universe"/>
    <s v="Help us collect the data to solve the mystery of the century: Is light slowing down?"/>
    <x v="2"/>
    <n v="0.5"/>
    <x v="2"/>
    <n v="831"/>
    <x v="0"/>
    <s v="US"/>
    <s v="USD"/>
    <n v="1476277875"/>
    <d v="2016-10-12T13:11:15"/>
    <n v="1474895475"/>
    <d v="2016-09-26T13:11:15"/>
    <x v="8"/>
    <x v="2"/>
    <b v="0"/>
    <n v="26"/>
    <b v="1"/>
    <s v="technology/space exploration"/>
    <x v="2"/>
  </r>
  <r>
    <n v="2638"/>
    <s v="Pie In Space! (Round 2)"/>
    <s v="The second round of funding for the most amazing project ever where a high school freshman is sending pie into SPACE!!!"/>
    <x v="360"/>
    <n v="0.34699999999999998"/>
    <x v="2"/>
    <n v="353"/>
    <x v="0"/>
    <s v="US"/>
    <s v="USD"/>
    <n v="1421358895"/>
    <d v="2015-01-15T21:54:55"/>
    <n v="1418766895"/>
    <d v="2014-12-16T21:54:55"/>
    <x v="11"/>
    <x v="3"/>
    <b v="0"/>
    <n v="14"/>
    <b v="1"/>
    <s v="technology/space exploration"/>
    <x v="2"/>
  </r>
  <r>
    <n v="2639"/>
    <s v="Mission Space"/>
    <s v="Mission Space is run by me, a teenager who has a passion for space! I will fly a weather balloon to the edge of space with your help."/>
    <x v="43"/>
    <n v="0.3"/>
    <x v="2"/>
    <n v="492"/>
    <x v="0"/>
    <s v="GB"/>
    <s v="GBP"/>
    <n v="1424378748"/>
    <d v="2015-02-19T20:45:48"/>
    <n v="1421786748"/>
    <d v="2015-01-20T20:45:48"/>
    <x v="1"/>
    <x v="0"/>
    <b v="0"/>
    <n v="49"/>
    <b v="1"/>
    <s v="technology/space exploration"/>
    <x v="2"/>
  </r>
  <r>
    <n v="2640"/>
    <s v="Save the Astronomy Van"/>
    <s v="Hi,_x000a_My Name is David Frey and I Provide Free Public Astronomy programs in San Francisco, Mt. Tamalpias, Yosemite and Novato CA."/>
    <x v="9"/>
    <n v="3"/>
    <x v="4"/>
    <n v="3170"/>
    <x v="0"/>
    <s v="US"/>
    <s v="USD"/>
    <n v="1433735474"/>
    <d v="2015-06-08T03:51:14"/>
    <n v="1428551474"/>
    <d v="2015-04-09T03:51:14"/>
    <x v="6"/>
    <x v="0"/>
    <b v="0"/>
    <n v="69"/>
    <b v="1"/>
    <s v="technology/space exploration"/>
    <x v="2"/>
  </r>
  <r>
    <n v="2641"/>
    <s v="Build Flying Saucer Artificial Intelligent from sea shell"/>
    <s v="Building a Flying saucer that has Artificial Intelligent made from sea shell."/>
    <x v="15"/>
    <n v="1.5"/>
    <x v="4"/>
    <n v="15"/>
    <x v="2"/>
    <s v="US"/>
    <s v="USD"/>
    <n v="1410811740"/>
    <d v="2014-09-15T20:09:00"/>
    <n v="1409341863"/>
    <d v="2014-08-29T19:51:03"/>
    <x v="10"/>
    <x v="3"/>
    <b v="0"/>
    <n v="1"/>
    <b v="0"/>
    <s v="technology/space exploration"/>
    <x v="2"/>
  </r>
  <r>
    <n v="2642"/>
    <s v="Maschinenbau in ein neues Zeitalter"/>
    <s v="Innovatives MAschinenbau projekt mit verarbeitende Metalle vom Mars_x000a_Stehe mit Mars one einer hollÃ¤ndischen space company in cooperatio"/>
    <x v="69"/>
    <n v="500"/>
    <x v="10"/>
    <n v="0"/>
    <x v="2"/>
    <s v="DE"/>
    <s v="EUR"/>
    <n v="1468565820"/>
    <d v="2016-07-15T06:57:00"/>
    <n v="1465970108"/>
    <d v="2016-06-15T05:55:08"/>
    <x v="0"/>
    <x v="2"/>
    <b v="0"/>
    <n v="0"/>
    <b v="0"/>
    <s v="technology/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1000"/>
    <x v="10"/>
    <n v="335597.31"/>
    <x v="1"/>
    <s v="US"/>
    <s v="USD"/>
    <n v="1482307140"/>
    <d v="2016-12-21T07:59:00"/>
    <n v="1479218315"/>
    <d v="2016-11-15T13:58:35"/>
    <x v="4"/>
    <x v="2"/>
    <b v="1"/>
    <n v="1501"/>
    <b v="0"/>
    <s v="technology/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100"/>
    <x v="10"/>
    <n v="2053"/>
    <x v="1"/>
    <s v="US"/>
    <s v="USD"/>
    <n v="1489172435"/>
    <d v="2017-03-10T19:00:35"/>
    <n v="1486580435"/>
    <d v="2017-02-08T19:00:35"/>
    <x v="2"/>
    <x v="1"/>
    <b v="1"/>
    <n v="52"/>
    <b v="0"/>
    <s v="technology/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0"/>
    <x v="8"/>
    <n v="2100"/>
    <x v="1"/>
    <s v="AU"/>
    <s v="AUD"/>
    <n v="1415481203"/>
    <d v="2014-11-08T21:13:23"/>
    <n v="1412885603"/>
    <d v="2014-10-09T20:13:23"/>
    <x v="9"/>
    <x v="3"/>
    <b v="1"/>
    <n v="23"/>
    <b v="0"/>
    <s v="technology/space exploration"/>
    <x v="2"/>
  </r>
  <r>
    <n v="2646"/>
    <s v="SpaceVR: Your Ticket to Space (Canceled)"/>
    <s v="We're a small group with a big mission: making it possible for everyone to explore space using the power of virtual reality."/>
    <x v="69"/>
    <n v="500"/>
    <x v="10"/>
    <n v="42086.42"/>
    <x v="1"/>
    <s v="US"/>
    <s v="USD"/>
    <n v="1441783869"/>
    <d v="2015-09-09T07:31:09"/>
    <n v="1439191869"/>
    <d v="2015-08-10T07:31:09"/>
    <x v="10"/>
    <x v="0"/>
    <b v="1"/>
    <n v="535"/>
    <b v="0"/>
    <s v="technology/space exploration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2.5"/>
    <x v="4"/>
    <n v="36"/>
    <x v="1"/>
    <s v="CA"/>
    <s v="CAD"/>
    <n v="1439533019"/>
    <d v="2015-08-14T06:16:59"/>
    <n v="1436941019"/>
    <d v="2015-07-15T06:16:59"/>
    <x v="3"/>
    <x v="0"/>
    <b v="0"/>
    <n v="3"/>
    <b v="0"/>
    <s v="technology/space exploration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2"/>
    <x v="1"/>
    <n v="106"/>
    <x v="1"/>
    <s v="US"/>
    <s v="USD"/>
    <n v="1457543360"/>
    <d v="2016-03-09T17:09:20"/>
    <n v="1454951360"/>
    <d v="2016-02-08T17:09:20"/>
    <x v="2"/>
    <x v="2"/>
    <b v="0"/>
    <n v="6"/>
    <b v="0"/>
    <s v="technology/space exploration"/>
    <x v="2"/>
  </r>
  <r>
    <n v="2649"/>
    <s v="The Mission - Please Check Back Soon (Canceled)"/>
    <s v="They have launched a Kickstarter."/>
    <x v="152"/>
    <n v="125"/>
    <x v="10"/>
    <n v="124"/>
    <x v="1"/>
    <s v="US"/>
    <s v="USD"/>
    <n v="1454370941"/>
    <d v="2016-02-01T23:55:41"/>
    <n v="1449186941"/>
    <d v="2015-12-03T23:55:41"/>
    <x v="11"/>
    <x v="0"/>
    <b v="0"/>
    <n v="3"/>
    <b v="0"/>
    <s v="technology/space exploration"/>
    <x v="2"/>
  </r>
  <r>
    <n v="2650"/>
    <s v="The Observer Project 2016 (Canceled)"/>
    <s v="A fully stabilized, mobile, research grade telescope/media platform, used to bring outreach astronomy to those who don't have access."/>
    <x v="127"/>
    <n v="60"/>
    <x v="10"/>
    <n v="358"/>
    <x v="1"/>
    <s v="US"/>
    <s v="USD"/>
    <n v="1482332343"/>
    <d v="2016-12-21T14:59:03"/>
    <n v="1479740343"/>
    <d v="2016-11-21T14:59:03"/>
    <x v="4"/>
    <x v="2"/>
    <b v="0"/>
    <n v="5"/>
    <b v="0"/>
    <s v="technology/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280"/>
    <x v="10"/>
    <n v="5233"/>
    <x v="1"/>
    <s v="US"/>
    <s v="USD"/>
    <n v="1450380009"/>
    <d v="2015-12-17T19:20:09"/>
    <n v="1447960809"/>
    <d v="2015-11-19T19:20:09"/>
    <x v="4"/>
    <x v="0"/>
    <b v="0"/>
    <n v="17"/>
    <b v="0"/>
    <s v="technology/space exploration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100"/>
    <x v="10"/>
    <n v="885"/>
    <x v="1"/>
    <s v="AU"/>
    <s v="AUD"/>
    <n v="1418183325"/>
    <d v="2014-12-10T03:48:45"/>
    <n v="1415591325"/>
    <d v="2014-11-10T03:48:45"/>
    <x v="4"/>
    <x v="3"/>
    <b v="0"/>
    <n v="11"/>
    <b v="0"/>
    <s v="technology/space exploration"/>
    <x v="2"/>
  </r>
  <r>
    <n v="2653"/>
    <s v="Dream Rocket Project (Canceled)"/>
    <s v="DREAM BIG. Explore the universe through STEAM education. (Science, Technology, Engineering, Art, Mathematics)"/>
    <x v="362"/>
    <n v="51"/>
    <x v="10"/>
    <n v="5876"/>
    <x v="1"/>
    <s v="US"/>
    <s v="USD"/>
    <n v="1402632000"/>
    <d v="2014-06-13T04:00:00"/>
    <n v="1399909127"/>
    <d v="2014-05-12T15:38:47"/>
    <x v="5"/>
    <x v="3"/>
    <b v="0"/>
    <n v="70"/>
    <b v="0"/>
    <s v="technology/space exploration"/>
    <x v="2"/>
  </r>
  <r>
    <n v="2654"/>
    <s v="Moon Rocket Projo - Finally know the TRUTH about E.T."/>
    <s v="I want to launch a rocket to the moon, I plan on having this lunar rocket carry a small payload of solar internet connected cameras"/>
    <x v="57"/>
    <n v="100"/>
    <x v="10"/>
    <n v="51"/>
    <x v="1"/>
    <s v="US"/>
    <s v="USD"/>
    <n v="1429622726"/>
    <d v="2015-04-21T13:25:26"/>
    <n v="1424442326"/>
    <d v="2015-02-20T14:25:26"/>
    <x v="2"/>
    <x v="0"/>
    <b v="0"/>
    <n v="6"/>
    <b v="0"/>
    <s v="technology/space exploration"/>
    <x v="2"/>
  </r>
  <r>
    <n v="2655"/>
    <s v="Balloons (Canceled)"/>
    <s v="Thank you for your support!"/>
    <x v="36"/>
    <n v="15"/>
    <x v="6"/>
    <n v="3155"/>
    <x v="1"/>
    <s v="US"/>
    <s v="USD"/>
    <n v="1455048000"/>
    <d v="2016-02-09T20:00:00"/>
    <n v="1452631647"/>
    <d v="2016-01-12T20:47:27"/>
    <x v="1"/>
    <x v="2"/>
    <b v="0"/>
    <n v="43"/>
    <b v="0"/>
    <s v="technology/space exploration"/>
    <x v="2"/>
  </r>
  <r>
    <n v="2656"/>
    <s v="MoonWatcher: A 24/7 Live Video of the Moon for Everyone (Canceled)"/>
    <s v="MoonWatcher will be bringing the Moon closer to all of us."/>
    <x v="60"/>
    <n v="150"/>
    <x v="10"/>
    <n v="17155"/>
    <x v="1"/>
    <s v="US"/>
    <s v="USD"/>
    <n v="1489345200"/>
    <d v="2017-03-12T19:00:00"/>
    <n v="1485966688"/>
    <d v="2017-02-01T16:31:28"/>
    <x v="2"/>
    <x v="1"/>
    <b v="0"/>
    <n v="152"/>
    <b v="0"/>
    <s v="technology/space exploration"/>
    <x v="2"/>
  </r>
  <r>
    <n v="2657"/>
    <s v="Propel Citizen Science to the Moon (Canceled)"/>
    <s v="Miles, a team of citizen scientists is reaching for the moon. We've bootstrapped our way to the top and now we need your help."/>
    <x v="11"/>
    <n v="30"/>
    <x v="5"/>
    <n v="5621.38"/>
    <x v="1"/>
    <s v="US"/>
    <s v="USD"/>
    <n v="1470187800"/>
    <d v="2016-08-03T01:30:00"/>
    <n v="1467325053"/>
    <d v="2016-06-30T22:17:33"/>
    <x v="0"/>
    <x v="2"/>
    <b v="0"/>
    <n v="59"/>
    <b v="0"/>
    <s v="technology/space exploration"/>
    <x v="2"/>
  </r>
  <r>
    <n v="2658"/>
    <s v="STEM MARS Lander experience: https://youtu.be/n6avxUAKee0"/>
    <s v="Funding will allow free participation for 20 schools, grades 4-12, (thousands of students) anywhere in the nation."/>
    <x v="316"/>
    <n v="98"/>
    <x v="10"/>
    <n v="91"/>
    <x v="1"/>
    <s v="US"/>
    <s v="USD"/>
    <n v="1469913194"/>
    <d v="2016-07-30T21:13:14"/>
    <n v="1467321194"/>
    <d v="2016-06-30T21:13:14"/>
    <x v="0"/>
    <x v="2"/>
    <b v="0"/>
    <n v="4"/>
    <b v="0"/>
    <s v="technology/space exploration"/>
    <x v="2"/>
  </r>
  <r>
    <n v="2659"/>
    <s v="test (Canceled)"/>
    <s v="test"/>
    <x v="197"/>
    <n v="49"/>
    <x v="11"/>
    <n v="1333"/>
    <x v="1"/>
    <s v="US"/>
    <s v="USD"/>
    <n v="1429321210"/>
    <d v="2015-04-18T01:40:10"/>
    <n v="1426729210"/>
    <d v="2015-03-19T01:40:10"/>
    <x v="7"/>
    <x v="0"/>
    <b v="0"/>
    <n v="10"/>
    <b v="0"/>
    <s v="technology/space exploration"/>
    <x v="2"/>
  </r>
  <r>
    <n v="2660"/>
    <s v="Central Ohio Astronomical Society Mobile Classroom"/>
    <s v="COAS is an organization that does community outreach programs to encourage and educate children and adults on Astronomy related subject"/>
    <x v="22"/>
    <n v="20"/>
    <x v="8"/>
    <n v="19"/>
    <x v="1"/>
    <s v="US"/>
    <s v="USD"/>
    <n v="1448388418"/>
    <d v="2015-11-24T18:06:58"/>
    <n v="1443200818"/>
    <d v="2015-09-25T17:06:58"/>
    <x v="8"/>
    <x v="0"/>
    <b v="0"/>
    <n v="5"/>
    <b v="0"/>
    <s v="technology/space exploration"/>
    <x v="2"/>
  </r>
  <r>
    <n v="2661"/>
    <s v="Summer Camp - A creative space for makers and artists alike."/>
    <s v="Summer Camp is an old gas station that will have workshops, custom art framing, and carry vintage &amp; home goods."/>
    <x v="10"/>
    <n v="5"/>
    <x v="0"/>
    <n v="5145"/>
    <x v="0"/>
    <s v="US"/>
    <s v="USD"/>
    <n v="1382742010"/>
    <d v="2013-10-25T23:00:10"/>
    <n v="1380150010"/>
    <d v="2013-09-25T23:00:10"/>
    <x v="8"/>
    <x v="4"/>
    <b v="0"/>
    <n v="60"/>
    <b v="1"/>
    <s v="technology/makerspaces"/>
    <x v="2"/>
  </r>
  <r>
    <n v="2662"/>
    <s v="The Mini Maker, a kid focused makerspace"/>
    <s v="The Mini Maker is Lansing Michigan's new kid friendly makerspace. We're dedicated to help kids imagine, develop and build."/>
    <x v="22"/>
    <n v="20"/>
    <x v="8"/>
    <n v="21360"/>
    <x v="0"/>
    <s v="US"/>
    <s v="USD"/>
    <n v="1440179713"/>
    <d v="2015-08-21T17:55:13"/>
    <n v="1437587713"/>
    <d v="2015-07-22T17:55:13"/>
    <x v="3"/>
    <x v="0"/>
    <b v="0"/>
    <n v="80"/>
    <b v="1"/>
    <s v="technology/makerspaces"/>
    <x v="2"/>
  </r>
  <r>
    <n v="2663"/>
    <s v="A New Life for an Old School"/>
    <s v="The Ville. A local cooperative helping communities learn, share and grow in the spirit of health, wellness and sustainability."/>
    <x v="22"/>
    <n v="20"/>
    <x v="8"/>
    <n v="20919.25"/>
    <x v="0"/>
    <s v="CA"/>
    <s v="CAD"/>
    <n v="1441378800"/>
    <d v="2015-09-04T15:00:00"/>
    <n v="1438873007"/>
    <d v="2015-08-06T14:56:47"/>
    <x v="10"/>
    <x v="0"/>
    <b v="0"/>
    <n v="56"/>
    <b v="1"/>
    <s v="technology/makerspaces"/>
    <x v="2"/>
  </r>
  <r>
    <n v="2664"/>
    <s v="HackSchool: Students, Technology, and Empowerment"/>
    <s v="We believe that the true purpose of education is to enable people to create real things that make the world better. Join us!"/>
    <x v="178"/>
    <n v="17.5"/>
    <x v="6"/>
    <n v="18100"/>
    <x v="0"/>
    <s v="US"/>
    <s v="USD"/>
    <n v="1449644340"/>
    <d v="2015-12-09T06:59:00"/>
    <n v="1446683797"/>
    <d v="2015-11-05T00:36:37"/>
    <x v="4"/>
    <x v="0"/>
    <b v="0"/>
    <n v="104"/>
    <b v="1"/>
    <s v="technology/makerspaces"/>
    <x v="2"/>
  </r>
  <r>
    <n v="2665"/>
    <s v="Gilman Playground Builds a Tech Center"/>
    <s v="Giving the best tech access and tools to Bayview Hunters Point youth - developing the next generation of tech savvy youth who excel!"/>
    <x v="8"/>
    <n v="3.5"/>
    <x v="4"/>
    <n v="4310"/>
    <x v="0"/>
    <s v="US"/>
    <s v="USD"/>
    <n v="1430774974"/>
    <d v="2015-05-04T21:29:34"/>
    <n v="1426886974"/>
    <d v="2015-03-20T21:29:34"/>
    <x v="7"/>
    <x v="0"/>
    <b v="0"/>
    <n v="46"/>
    <b v="1"/>
    <s v="technology/makerspaces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0"/>
    <x v="1"/>
    <n v="15929.51"/>
    <x v="0"/>
    <s v="US"/>
    <s v="USD"/>
    <n v="1443214800"/>
    <d v="2015-09-25T21:00:00"/>
    <n v="1440008439"/>
    <d v="2015-08-19T18:20:39"/>
    <x v="10"/>
    <x v="0"/>
    <b v="0"/>
    <n v="206"/>
    <b v="1"/>
    <s v="technology/makerspaces"/>
    <x v="2"/>
  </r>
  <r>
    <n v="2667"/>
    <s v="Websmith Studio : Think, Build, Break, Play."/>
    <s v="Websmith Studio is a makerspace where the people most impacted by broken systems are empowered to think, build, and own the solution."/>
    <x v="15"/>
    <n v="1.5"/>
    <x v="4"/>
    <n v="1660"/>
    <x v="0"/>
    <s v="US"/>
    <s v="USD"/>
    <n v="1455142416"/>
    <d v="2016-02-10T22:13:36"/>
    <n v="1452550416"/>
    <d v="2016-01-11T22:13:36"/>
    <x v="1"/>
    <x v="2"/>
    <b v="0"/>
    <n v="18"/>
    <b v="1"/>
    <s v="technology/makerspaces"/>
    <x v="2"/>
  </r>
  <r>
    <n v="2668"/>
    <s v="UOttawa Makermobile"/>
    <s v="Creativity on the go! |_x000a_CrÃ©ativitÃ© en mouvement !"/>
    <x v="28"/>
    <n v="1"/>
    <x v="4"/>
    <n v="1707"/>
    <x v="0"/>
    <s v="CA"/>
    <s v="CAD"/>
    <n v="1447079520"/>
    <d v="2015-11-09T14:32:00"/>
    <n v="1443449265"/>
    <d v="2015-09-28T14:07:45"/>
    <x v="8"/>
    <x v="0"/>
    <b v="0"/>
    <n v="28"/>
    <b v="1"/>
    <s v="technology/makerspaces"/>
    <x v="2"/>
  </r>
  <r>
    <n v="2669"/>
    <s v="Oceana High School MAKER club requesting a 3D Printer"/>
    <s v="The brand new Makers Club wants something to draw the students into science and engineering and also be very inclusive."/>
    <x v="134"/>
    <n v="0.8"/>
    <x v="2"/>
    <n v="1001"/>
    <x v="0"/>
    <s v="US"/>
    <s v="USD"/>
    <n v="1452387096"/>
    <d v="2016-01-10T00:51:36"/>
    <n v="1447203096"/>
    <d v="2015-11-11T00:51:36"/>
    <x v="4"/>
    <x v="0"/>
    <b v="0"/>
    <n v="11"/>
    <b v="1"/>
    <s v="technology/makerspaces"/>
    <x v="2"/>
  </r>
  <r>
    <n v="2670"/>
    <s v="G-Pod ... the future of sustainable housing"/>
    <s v="A revolution in the rapidly growing container housing space. Transportable, expandable, green and versatile. A global game-changer."/>
    <x v="363"/>
    <n v="38.887999999999998"/>
    <x v="7"/>
    <n v="2495"/>
    <x v="2"/>
    <s v="AU"/>
    <s v="AUD"/>
    <n v="1406593780"/>
    <d v="2014-07-29T00:29:40"/>
    <n v="1404174580"/>
    <d v="2014-07-01T00:29:40"/>
    <x v="3"/>
    <x v="3"/>
    <b v="1"/>
    <n v="60"/>
    <b v="0"/>
    <s v="technology/makerspaces"/>
    <x v="2"/>
  </r>
  <r>
    <n v="2671"/>
    <s v="Tunnel Lab - Tech startup accelerator hubs in the favelas"/>
    <s v="We will build hubs so that teens can use tech to develop business solutions to their communities greatest challenges. Help us!"/>
    <x v="31"/>
    <n v="25"/>
    <x v="9"/>
    <n v="2836"/>
    <x v="2"/>
    <s v="US"/>
    <s v="USD"/>
    <n v="1419017880"/>
    <d v="2014-12-19T19:38:00"/>
    <n v="1416419916"/>
    <d v="2014-11-19T17:58:36"/>
    <x v="4"/>
    <x v="3"/>
    <b v="1"/>
    <n v="84"/>
    <b v="0"/>
    <s v="technology/makerspaces"/>
    <x v="2"/>
  </r>
  <r>
    <n v="2672"/>
    <s v="Open Tools for Science and Science Education"/>
    <s v="Manylabs aims to help support 20 new residents working on open, low-cost, accessible tools for science and science education."/>
    <x v="3"/>
    <n v="10"/>
    <x v="1"/>
    <n v="3319"/>
    <x v="2"/>
    <s v="US"/>
    <s v="USD"/>
    <n v="1451282400"/>
    <d v="2015-12-28T06:00:00"/>
    <n v="1449436390"/>
    <d v="2015-12-06T21:13:10"/>
    <x v="11"/>
    <x v="0"/>
    <b v="1"/>
    <n v="47"/>
    <b v="0"/>
    <s v="technology/makerspaces"/>
    <x v="2"/>
  </r>
  <r>
    <n v="2673"/>
    <s v="Help us open a Makerspace for Kids"/>
    <s v="We're opening up a Pixel Academy in Manhattan and we need your help to fill it with technology and tools for New York City's kids!"/>
    <x v="79"/>
    <n v="40"/>
    <x v="3"/>
    <n v="11032"/>
    <x v="2"/>
    <s v="US"/>
    <s v="USD"/>
    <n v="1414622700"/>
    <d v="2014-10-29T22:45:00"/>
    <n v="1412081999"/>
    <d v="2014-09-30T12:59:59"/>
    <x v="8"/>
    <x v="3"/>
    <b v="1"/>
    <n v="66"/>
    <b v="0"/>
    <s v="technology/makerspace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35"/>
    <x v="7"/>
    <n v="21994"/>
    <x v="2"/>
    <s v="US"/>
    <s v="USD"/>
    <n v="1467694740"/>
    <d v="2016-07-05T04:59:00"/>
    <n v="1465398670"/>
    <d v="2016-06-08T15:11:10"/>
    <x v="0"/>
    <x v="2"/>
    <b v="1"/>
    <n v="171"/>
    <b v="0"/>
    <s v="technology/makerspaces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25"/>
    <x v="9"/>
    <n v="1897"/>
    <x v="2"/>
    <s v="US"/>
    <s v="USD"/>
    <n v="1415655289"/>
    <d v="2014-11-10T21:34:49"/>
    <n v="1413059689"/>
    <d v="2014-10-11T20:34:49"/>
    <x v="9"/>
    <x v="3"/>
    <b v="1"/>
    <n v="29"/>
    <b v="0"/>
    <s v="technology/makerspaces"/>
    <x v="2"/>
  </r>
  <r>
    <n v="2676"/>
    <s v="Toronto VR Co-Op"/>
    <s v="Our aim is to provide high-end equipment and space for Toronto coders, filmmakers, and artists to develop cutting-edge VR content."/>
    <x v="190"/>
    <n v="2.1"/>
    <x v="4"/>
    <n v="1058"/>
    <x v="2"/>
    <s v="CA"/>
    <s v="CAD"/>
    <n v="1463929174"/>
    <d v="2016-05-22T14:59:34"/>
    <n v="1461337174"/>
    <d v="2016-04-22T14:59:34"/>
    <x v="6"/>
    <x v="2"/>
    <b v="0"/>
    <n v="9"/>
    <b v="0"/>
    <s v="technology/makerspaces"/>
    <x v="2"/>
  </r>
  <r>
    <n v="2677"/>
    <s v="Tinkr Tech - mobile makerspace"/>
    <s v="A mobile tech lab with cutting edge maker tools that travels to schools to offer free creative workshops for school age kids."/>
    <x v="330"/>
    <n v="19.5"/>
    <x v="6"/>
    <n v="3415"/>
    <x v="2"/>
    <s v="US"/>
    <s v="USD"/>
    <n v="1404348143"/>
    <d v="2014-07-03T00:42:23"/>
    <n v="1401756143"/>
    <d v="2014-06-03T00:42:23"/>
    <x v="0"/>
    <x v="3"/>
    <b v="0"/>
    <n v="27"/>
    <b v="0"/>
    <s v="technology/makerspaces"/>
    <x v="2"/>
  </r>
  <r>
    <n v="2678"/>
    <s v="Wavegarden in Marbella (MÃ¡laga)"/>
    <s v="Wavegarden is the worldâ€™s longest man-made wave that creates ideal conditions for surfing. Help us and let's open one in Malaga!!"/>
    <x v="364"/>
    <n v="8000"/>
    <x v="10"/>
    <n v="1100"/>
    <x v="2"/>
    <s v="ES"/>
    <s v="EUR"/>
    <n v="1443121765"/>
    <d v="2015-09-24T19:09:25"/>
    <n v="1440529765"/>
    <d v="2015-08-25T19:09:25"/>
    <x v="10"/>
    <x v="0"/>
    <b v="0"/>
    <n v="2"/>
    <b v="0"/>
    <s v="technology/makerspaces"/>
    <x v="2"/>
  </r>
  <r>
    <n v="2679"/>
    <s v="DIY Garage"/>
    <s v="A do-it-yourself auto garage in Des Moines, Iowa where people can learn how to work on cars &amp; those who know can share their knowledge."/>
    <x v="79"/>
    <n v="40"/>
    <x v="3"/>
    <n v="132"/>
    <x v="2"/>
    <s v="US"/>
    <s v="USD"/>
    <n v="1425081694"/>
    <d v="2015-02-28T00:01:34"/>
    <n v="1422489694"/>
    <d v="2015-01-29T00:01:34"/>
    <x v="1"/>
    <x v="0"/>
    <b v="0"/>
    <n v="3"/>
    <b v="0"/>
    <s v="technology/makerspaces"/>
    <x v="2"/>
  </r>
  <r>
    <n v="2680"/>
    <s v="iHeart Pillow"/>
    <s v="iHeartPillow, Connecting loved ones"/>
    <x v="261"/>
    <n v="32"/>
    <x v="5"/>
    <n v="276"/>
    <x v="2"/>
    <s v="ES"/>
    <s v="EUR"/>
    <n v="1459915491"/>
    <d v="2016-04-06T04:04:51"/>
    <n v="1457327091"/>
    <d v="2016-03-07T05:04:51"/>
    <x v="7"/>
    <x v="2"/>
    <b v="0"/>
    <n v="4"/>
    <b v="0"/>
    <s v="technology/makerspaces"/>
    <x v="2"/>
  </r>
  <r>
    <n v="2681"/>
    <s v="Jolly's Hot Dogs An All-Beef Coney Dog"/>
    <s v="Jolly's Hot Dogs: A beef hot dog topped with deliciously seasoned ground beef, mustard and minced onions."/>
    <x v="6"/>
    <n v="8"/>
    <x v="0"/>
    <n v="55"/>
    <x v="2"/>
    <s v="US"/>
    <s v="USD"/>
    <n v="1405027750"/>
    <d v="2014-07-10T21:29:10"/>
    <n v="1402867750"/>
    <d v="2014-06-15T21:29:10"/>
    <x v="0"/>
    <x v="3"/>
    <b v="0"/>
    <n v="2"/>
    <b v="0"/>
    <s v="food/food trucks"/>
    <x v="7"/>
  </r>
  <r>
    <n v="2682"/>
    <s v="Toastie's Gourmet Toast"/>
    <s v="Gourmet Toast is the culinary combination, neigh, perfection of America's most under-utilized snack: Toast."/>
    <x v="12"/>
    <n v="6"/>
    <x v="0"/>
    <n v="1698"/>
    <x v="2"/>
    <s v="US"/>
    <s v="USD"/>
    <n v="1416635940"/>
    <d v="2014-11-22T05:59:00"/>
    <n v="1413838540"/>
    <d v="2014-10-20T20:55:40"/>
    <x v="9"/>
    <x v="3"/>
    <b v="0"/>
    <n v="20"/>
    <b v="0"/>
    <s v="food/food trucks"/>
    <x v="7"/>
  </r>
  <r>
    <n v="2683"/>
    <s v="Just Cereal - Mobile Cereal Bar"/>
    <s v="Cereal isn't only for breakfast! Help me bring cereal to the 92% of Americans who eat cereal everyday. Out of the home and to you!"/>
    <x v="36"/>
    <n v="15"/>
    <x v="6"/>
    <n v="36"/>
    <x v="2"/>
    <s v="US"/>
    <s v="USD"/>
    <n v="1425233240"/>
    <d v="2015-03-01T18:07:20"/>
    <n v="1422641240"/>
    <d v="2015-01-30T18:07:20"/>
    <x v="1"/>
    <x v="0"/>
    <b v="0"/>
    <n v="3"/>
    <b v="0"/>
    <s v="food/food trucks"/>
    <x v="7"/>
  </r>
  <r>
    <n v="2684"/>
    <s v="Ain't No Thang..."/>
    <s v="Not all wings are created equal. We believe ours take flight above the rest. Come judge for yourself. To us it Ain't No Thang..."/>
    <x v="54"/>
    <n v="70"/>
    <x v="10"/>
    <n v="800"/>
    <x v="2"/>
    <s v="US"/>
    <s v="USD"/>
    <n v="1407621425"/>
    <d v="2014-08-09T21:57:05"/>
    <n v="1404165425"/>
    <d v="2014-06-30T21:57:05"/>
    <x v="0"/>
    <x v="3"/>
    <b v="0"/>
    <n v="4"/>
    <b v="0"/>
    <s v="food/food trucks"/>
    <x v="7"/>
  </r>
  <r>
    <n v="2685"/>
    <s v="Nana's Home Cooking on Wheels"/>
    <s v="Home cooked meals made by Nana. Indiana's famous tenderloin sandwiches, Nana's homemade cole slaw and so much more."/>
    <x v="63"/>
    <n v="50"/>
    <x v="10"/>
    <n v="10"/>
    <x v="2"/>
    <s v="US"/>
    <s v="USD"/>
    <n v="1430149330"/>
    <d v="2015-04-27T15:42:10"/>
    <n v="1424968930"/>
    <d v="2015-02-26T16:42:10"/>
    <x v="2"/>
    <x v="0"/>
    <b v="0"/>
    <n v="1"/>
    <b v="0"/>
    <s v="food/food trucks"/>
    <x v="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30"/>
    <x v="5"/>
    <n v="0"/>
    <x v="2"/>
    <s v="US"/>
    <s v="USD"/>
    <n v="1412119423"/>
    <d v="2014-09-30T23:23:43"/>
    <n v="1410391423"/>
    <d v="2014-09-10T23:23:43"/>
    <x v="8"/>
    <x v="3"/>
    <b v="0"/>
    <n v="0"/>
    <b v="0"/>
    <s v="food/food trucks"/>
    <x v="7"/>
  </r>
  <r>
    <n v="2687"/>
    <s v="Munch Wagon"/>
    <s v="Your American Pizzas, Wings, Stuffed Gouda Burger, Sweet &amp; Russet Potato Fries served on a food Truck!!"/>
    <x v="36"/>
    <n v="15"/>
    <x v="6"/>
    <n v="0"/>
    <x v="2"/>
    <s v="US"/>
    <s v="USD"/>
    <n v="1435591318"/>
    <d v="2015-06-29T15:21:58"/>
    <n v="1432999318"/>
    <d v="2015-05-30T15:21:58"/>
    <x v="5"/>
    <x v="0"/>
    <b v="0"/>
    <n v="0"/>
    <b v="0"/>
    <s v="food/food trucks"/>
    <x v="7"/>
  </r>
  <r>
    <n v="2688"/>
    <s v="Mac N Cheez Food Truck"/>
    <s v="The amazing gourmet Mac N Cheez Food Truck Campaigne!"/>
    <x v="63"/>
    <n v="50"/>
    <x v="10"/>
    <n v="74"/>
    <x v="2"/>
    <s v="US"/>
    <s v="USD"/>
    <n v="1424746800"/>
    <d v="2015-02-24T03:00:00"/>
    <n v="1422067870"/>
    <d v="2015-01-24T02:51:10"/>
    <x v="1"/>
    <x v="0"/>
    <b v="0"/>
    <n v="14"/>
    <b v="0"/>
    <s v="food/food trucks"/>
    <x v="7"/>
  </r>
  <r>
    <n v="2689"/>
    <s v="Mouth Watering Mobile Restaurant"/>
    <s v="I am creating a high quality, local product only, concession trailer for local and remote events. Dearborn Brand, Winter's Brand, more."/>
    <x v="19"/>
    <n v="35"/>
    <x v="7"/>
    <n v="1"/>
    <x v="2"/>
    <s v="US"/>
    <s v="USD"/>
    <n v="1469919890"/>
    <d v="2016-07-30T23:04:50"/>
    <n v="1467327890"/>
    <d v="2016-06-30T23:04:50"/>
    <x v="0"/>
    <x v="2"/>
    <b v="0"/>
    <n v="1"/>
    <b v="0"/>
    <s v="food/food trucks"/>
    <x v="7"/>
  </r>
  <r>
    <n v="2690"/>
    <s v="Help 2 Fat 2 Fly, with our Restaurant!"/>
    <s v="The stuffed chicken wing originators need YOUR help starting a restaurant so our AMAZING wings will be available to you 7 days a week!"/>
    <x v="58"/>
    <n v="80"/>
    <x v="10"/>
    <n v="8586"/>
    <x v="2"/>
    <s v="US"/>
    <s v="USD"/>
    <n v="1433298676"/>
    <d v="2015-06-03T02:31:16"/>
    <n v="1429410676"/>
    <d v="2015-04-19T02:31:16"/>
    <x v="6"/>
    <x v="0"/>
    <b v="0"/>
    <n v="118"/>
    <b v="0"/>
    <s v="food/food trucks"/>
    <x v="7"/>
  </r>
  <r>
    <n v="2691"/>
    <s v="Cook"/>
    <s v="A Great New local Food Truck serving up ethnic fusion inspired eats in Ottawa."/>
    <x v="99"/>
    <n v="65"/>
    <x v="10"/>
    <n v="35"/>
    <x v="2"/>
    <s v="CA"/>
    <s v="CAD"/>
    <n v="1431278557"/>
    <d v="2015-05-10T17:22:37"/>
    <n v="1427390557"/>
    <d v="2015-03-26T17:22:37"/>
    <x v="7"/>
    <x v="0"/>
    <b v="0"/>
    <n v="2"/>
    <b v="0"/>
    <s v="food/food trucks"/>
    <x v="7"/>
  </r>
  <r>
    <n v="2692"/>
    <s v="&quot;Sami j's Food Truck&quot;"/>
    <s v="Our food truck will bring you -_x000a_                       Fast, Fresh, Food -_x000a_                            Throughout the Omaha area"/>
    <x v="8"/>
    <n v="3.5"/>
    <x v="4"/>
    <n v="25"/>
    <x v="2"/>
    <s v="US"/>
    <s v="USD"/>
    <n v="1427266860"/>
    <d v="2015-03-25T07:01:00"/>
    <n v="1424678460"/>
    <d v="2015-02-23T08:01:00"/>
    <x v="2"/>
    <x v="0"/>
    <b v="0"/>
    <n v="1"/>
    <b v="0"/>
    <s v="food/food trucks"/>
    <x v="7"/>
  </r>
  <r>
    <n v="2693"/>
    <s v="Chili dog"/>
    <s v="I want to start a food truck that specializes in chili cheese dogs, using new kinds of meats, cheeses and toppings you wouldn't imagine"/>
    <x v="10"/>
    <n v="5"/>
    <x v="0"/>
    <n v="40"/>
    <x v="2"/>
    <s v="US"/>
    <s v="USD"/>
    <n v="1407899966"/>
    <d v="2014-08-13T03:19:26"/>
    <n v="1405307966"/>
    <d v="2014-07-14T03:19:26"/>
    <x v="3"/>
    <x v="3"/>
    <b v="0"/>
    <n v="3"/>
    <b v="0"/>
    <s v="food/food trucks"/>
    <x v="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30"/>
    <x v="5"/>
    <n v="1"/>
    <x v="2"/>
    <s v="US"/>
    <s v="USD"/>
    <n v="1411701739"/>
    <d v="2014-09-26T03:22:19"/>
    <n v="1409109739"/>
    <d v="2014-08-27T03:22:19"/>
    <x v="10"/>
    <x v="3"/>
    <b v="0"/>
    <n v="1"/>
    <b v="0"/>
    <s v="food/food trucks"/>
    <x v="7"/>
  </r>
  <r>
    <n v="2695"/>
    <s v="Fat daddy mac food truck"/>
    <s v="I am creating food magic on the go! Amazing food isn't just for sitdown restaraunts anymore!"/>
    <x v="36"/>
    <n v="15"/>
    <x v="6"/>
    <n v="71"/>
    <x v="2"/>
    <s v="US"/>
    <s v="USD"/>
    <n v="1428981718"/>
    <d v="2015-04-14T03:21:58"/>
    <n v="1423801318"/>
    <d v="2015-02-13T04:21:58"/>
    <x v="2"/>
    <x v="0"/>
    <b v="0"/>
    <n v="3"/>
    <b v="0"/>
    <s v="food/food trucks"/>
    <x v="7"/>
  </r>
  <r>
    <n v="2696"/>
    <s v="The Military Moms Food Truck"/>
    <s v="The dream to own a food truck, rolling wherever the army sends me, hiring other military spouses and veterans alike! Giving back!"/>
    <x v="127"/>
    <n v="60"/>
    <x v="10"/>
    <n v="3390"/>
    <x v="2"/>
    <s v="US"/>
    <s v="USD"/>
    <n v="1419538560"/>
    <d v="2014-12-25T20:16:00"/>
    <n v="1416600960"/>
    <d v="2014-11-21T20:16:00"/>
    <x v="4"/>
    <x v="3"/>
    <b v="0"/>
    <n v="38"/>
    <b v="0"/>
    <s v="food/food trucks"/>
    <x v="7"/>
  </r>
  <r>
    <n v="2697"/>
    <s v="Dough Heads Food Truck: waffles stuffed with sweet + savory"/>
    <s v="Stuffed waffles made from Dough. Sweet, savory, salty and then stuffed with meats, fruits, and sauces!"/>
    <x v="165"/>
    <n v="23"/>
    <x v="8"/>
    <n v="6061"/>
    <x v="2"/>
    <s v="US"/>
    <s v="USD"/>
    <n v="1438552800"/>
    <d v="2015-08-02T22:00:00"/>
    <n v="1435876423"/>
    <d v="2015-07-02T22:33:43"/>
    <x v="3"/>
    <x v="0"/>
    <b v="0"/>
    <n v="52"/>
    <b v="0"/>
    <s v="food/food trucks"/>
    <x v="7"/>
  </r>
  <r>
    <n v="2698"/>
    <s v="Baja Babes Shrimp Tacos wants to spread the taco love!"/>
    <s v="We 'd love to give some TLC to our vintage pink taco trailer so we can continue to cook our signature Baja style shrimp tacos!"/>
    <x v="6"/>
    <n v="8"/>
    <x v="0"/>
    <n v="26.01"/>
    <x v="2"/>
    <s v="US"/>
    <s v="USD"/>
    <n v="1403904808"/>
    <d v="2014-06-27T21:33:28"/>
    <n v="1401312808"/>
    <d v="2014-05-28T21:33:28"/>
    <x v="5"/>
    <x v="3"/>
    <b v="0"/>
    <n v="2"/>
    <b v="0"/>
    <s v="food/food trucks"/>
    <x v="7"/>
  </r>
  <r>
    <n v="2699"/>
    <s v="my bakery truck"/>
    <s v="Hi, I want make my first bakery. Food truck was great, but I not have a car licence. So, help me to be my dream!"/>
    <x v="365"/>
    <n v="2E-3"/>
    <x v="2"/>
    <n v="0"/>
    <x v="2"/>
    <s v="CA"/>
    <s v="CAD"/>
    <n v="1407533463"/>
    <d v="2014-08-08T21:31:03"/>
    <n v="1404941463"/>
    <d v="2014-07-09T21:31:03"/>
    <x v="3"/>
    <x v="3"/>
    <b v="0"/>
    <n v="0"/>
    <b v="0"/>
    <s v="food/food trucks"/>
    <x v="7"/>
  </r>
  <r>
    <n v="2700"/>
    <s v="Holly's Hot Stuff"/>
    <s v="I currently own and operate a hot dog cart. I am hoping to purchase a used food truck so I can do business year round!"/>
    <x v="204"/>
    <n v="9.9990000000000006"/>
    <x v="0"/>
    <n v="70"/>
    <x v="2"/>
    <s v="US"/>
    <s v="USD"/>
    <n v="1411073972"/>
    <d v="2014-09-18T20:59:32"/>
    <n v="1408481972"/>
    <d v="2014-08-19T20:59:32"/>
    <x v="10"/>
    <x v="3"/>
    <b v="0"/>
    <n v="4"/>
    <b v="0"/>
    <s v="food/food trucks"/>
    <x v="7"/>
  </r>
  <r>
    <n v="2701"/>
    <s v="Support Circus Factory's new training space in Cork"/>
    <s v="We have been working extra hard to get our new training space ready and with a little extra help we hope to dream big for the future!"/>
    <x v="104"/>
    <n v="3.4"/>
    <x v="4"/>
    <n v="1570"/>
    <x v="3"/>
    <s v="IE"/>
    <s v="EUR"/>
    <n v="1491586534"/>
    <d v="2017-04-07T17:35:34"/>
    <n v="1488911734"/>
    <d v="2017-03-07T18:35:34"/>
    <x v="7"/>
    <x v="1"/>
    <b v="0"/>
    <n v="46"/>
    <b v="0"/>
    <s v="theater/spaces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10"/>
    <x v="1"/>
    <n v="3441"/>
    <x v="3"/>
    <s v="US"/>
    <s v="USD"/>
    <n v="1491416077"/>
    <d v="2017-04-05T18:14:37"/>
    <n v="1488827677"/>
    <d v="2017-03-06T19:14:37"/>
    <x v="7"/>
    <x v="1"/>
    <b v="1"/>
    <n v="26"/>
    <b v="0"/>
    <s v="theater/spaces"/>
    <x v="1"/>
  </r>
  <r>
    <n v="2703"/>
    <s v="Bisagra Teatro: Foro Multidisciplinario"/>
    <s v="Â¡Tu nuevo espacio cultural multidisciplinario en el centro de Pachuca, Hidalgo"/>
    <x v="79"/>
    <n v="40"/>
    <x v="3"/>
    <n v="41500"/>
    <x v="3"/>
    <s v="MX"/>
    <s v="MXN"/>
    <n v="1490196830"/>
    <d v="2017-03-22T15:33:50"/>
    <n v="1485016430"/>
    <d v="2017-01-21T16:33:50"/>
    <x v="1"/>
    <x v="1"/>
    <b v="0"/>
    <n v="45"/>
    <b v="0"/>
    <s v="theater/spaces"/>
    <x v="1"/>
  </r>
  <r>
    <n v="2704"/>
    <s v="Little Red Brick House"/>
    <s v="We plan to rescue, relocate, and repurpose, a historic Little Red Brick House, to be incorporated into a riverfront amphitheater."/>
    <x v="266"/>
    <n v="19"/>
    <x v="6"/>
    <n v="1145"/>
    <x v="3"/>
    <s v="US"/>
    <s v="USD"/>
    <n v="1491421314"/>
    <d v="2017-04-05T19:41:54"/>
    <n v="1487709714"/>
    <d v="2017-02-21T20:41:54"/>
    <x v="2"/>
    <x v="1"/>
    <b v="0"/>
    <n v="7"/>
    <b v="0"/>
    <s v="theater/spaces"/>
    <x v="1"/>
  </r>
  <r>
    <n v="2705"/>
    <s v="Fischer Theatre Marquee"/>
    <s v="Help light the lights at the historic Fischer Theatre in Danville, IL."/>
    <x v="281"/>
    <n v="16.5"/>
    <x v="6"/>
    <n v="1739"/>
    <x v="3"/>
    <s v="US"/>
    <s v="USD"/>
    <n v="1490389158"/>
    <d v="2017-03-24T20:59:18"/>
    <n v="1486504758"/>
    <d v="2017-02-07T21:59:18"/>
    <x v="2"/>
    <x v="1"/>
    <b v="0"/>
    <n v="8"/>
    <b v="0"/>
    <s v="theater/spaces"/>
    <x v="1"/>
  </r>
  <r>
    <n v="2706"/>
    <s v="Nordo's Culinarium: Where Food Meets Art"/>
    <s v="A place where innovation, food, creativity and performance live year round in a historic building in Pioneer Square."/>
    <x v="19"/>
    <n v="35"/>
    <x v="7"/>
    <n v="39304"/>
    <x v="0"/>
    <s v="US"/>
    <s v="USD"/>
    <n v="1413442740"/>
    <d v="2014-10-16T06:59:00"/>
    <n v="1410937483"/>
    <d v="2014-09-17T07:04:43"/>
    <x v="8"/>
    <x v="3"/>
    <b v="1"/>
    <n v="263"/>
    <b v="1"/>
    <s v="theater/spaces"/>
    <x v="1"/>
  </r>
  <r>
    <n v="2707"/>
    <s v="The Pocket Theater - No one should have to pay to perform!"/>
    <s v="A new performance space in Seattle. A place for artists, comedians, and audiences to meet and collaborate!"/>
    <x v="6"/>
    <n v="8"/>
    <x v="0"/>
    <n v="28067.57"/>
    <x v="0"/>
    <s v="US"/>
    <s v="USD"/>
    <n v="1369637940"/>
    <d v="2013-05-27T06:59:00"/>
    <n v="1367088443"/>
    <d v="2013-04-27T18:47:23"/>
    <x v="6"/>
    <x v="4"/>
    <b v="1"/>
    <n v="394"/>
    <b v="1"/>
    <s v="theater/spaces"/>
    <x v="1"/>
  </r>
  <r>
    <n v="2708"/>
    <s v="Angel Comedy Club"/>
    <s v="Angel Comedy Club: A permanent home for Londonâ€™s loveliest comedy night - a community comedy club"/>
    <x v="22"/>
    <n v="20"/>
    <x v="8"/>
    <n v="46643.07"/>
    <x v="0"/>
    <s v="GB"/>
    <s v="GBP"/>
    <n v="1469119526"/>
    <d v="2016-07-21T16:45:26"/>
    <n v="1463935526"/>
    <d v="2016-05-22T16:45:26"/>
    <x v="5"/>
    <x v="2"/>
    <b v="1"/>
    <n v="1049"/>
    <b v="1"/>
    <s v="theater/spaces"/>
    <x v="1"/>
  </r>
  <r>
    <n v="2709"/>
    <s v="Circadium: School of Contemporary Circus - Start Up"/>
    <s v="Give contemporary circus an artistic home in America.  Help us launch the nationâ€™s first higher education program for circus."/>
    <x v="63"/>
    <n v="50"/>
    <x v="10"/>
    <n v="50803"/>
    <x v="0"/>
    <s v="US"/>
    <s v="USD"/>
    <n v="1475553540"/>
    <d v="2016-10-04T03:59:00"/>
    <n v="1472528141"/>
    <d v="2016-08-30T03:35:41"/>
    <x v="10"/>
    <x v="2"/>
    <b v="1"/>
    <n v="308"/>
    <b v="1"/>
    <s v="theater/spaces"/>
    <x v="1"/>
  </r>
  <r>
    <n v="2710"/>
    <s v="House of Yes"/>
    <s v="Building Brooklyn's own creative venue for circus, theater and events of all types."/>
    <x v="127"/>
    <n v="60"/>
    <x v="10"/>
    <n v="92340.21"/>
    <x v="0"/>
    <s v="US"/>
    <s v="USD"/>
    <n v="1407549600"/>
    <d v="2014-08-09T02:00:00"/>
    <n v="1404797428"/>
    <d v="2014-07-08T05:30:28"/>
    <x v="3"/>
    <x v="3"/>
    <b v="1"/>
    <n v="1088"/>
    <b v="1"/>
    <s v="theater/spaces"/>
    <x v="1"/>
  </r>
  <r>
    <n v="2711"/>
    <s v="The Red Shoes"/>
    <s v="We're aiming to launch a production involving circus performers, musicians and artists in a new space, creating a night of live art."/>
    <x v="366"/>
    <n v="3.91"/>
    <x v="4"/>
    <n v="3938"/>
    <x v="0"/>
    <s v="GB"/>
    <s v="GBP"/>
    <n v="1403301660"/>
    <d v="2014-06-20T22:01:00"/>
    <n v="1400694790"/>
    <d v="2014-05-21T17:53:10"/>
    <x v="5"/>
    <x v="3"/>
    <b v="1"/>
    <n v="73"/>
    <b v="1"/>
    <s v="theater/spaces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5.5"/>
    <x v="0"/>
    <n v="7226"/>
    <x v="0"/>
    <s v="US"/>
    <s v="USD"/>
    <n v="1373738400"/>
    <d v="2013-07-13T18:00:00"/>
    <n v="1370568560"/>
    <d v="2013-06-07T01:29:20"/>
    <x v="0"/>
    <x v="4"/>
    <b v="1"/>
    <n v="143"/>
    <b v="1"/>
    <s v="theater/spaces"/>
    <x v="1"/>
  </r>
  <r>
    <n v="2713"/>
    <s v="The Acro Cats Mobile Foster and Kitty Tour Bus"/>
    <s v="Help support the Acro-Cats kitten and cat rescue and adoption effort! They need a bus to continue finding felines homes across the US."/>
    <x v="60"/>
    <n v="150"/>
    <x v="10"/>
    <n v="153362"/>
    <x v="0"/>
    <s v="US"/>
    <s v="USD"/>
    <n v="1450971684"/>
    <d v="2015-12-24T15:41:24"/>
    <n v="1447515684"/>
    <d v="2015-11-14T15:41:24"/>
    <x v="4"/>
    <x v="0"/>
    <b v="1"/>
    <n v="1420"/>
    <b v="1"/>
    <s v="theater/spaces"/>
    <x v="1"/>
  </r>
  <r>
    <n v="2714"/>
    <s v="The Crane Theater"/>
    <s v="The Crane will be the new home for independent theater in Northeast Minneapolis"/>
    <x v="31"/>
    <n v="25"/>
    <x v="9"/>
    <n v="29089"/>
    <x v="0"/>
    <s v="US"/>
    <s v="USD"/>
    <n v="1476486000"/>
    <d v="2016-10-14T23:00:00"/>
    <n v="1474040596"/>
    <d v="2016-09-16T15:43:16"/>
    <x v="8"/>
    <x v="2"/>
    <b v="1"/>
    <n v="305"/>
    <b v="1"/>
    <s v="theater/spaces"/>
    <x v="1"/>
  </r>
  <r>
    <n v="2715"/>
    <s v="Good Good Comedy Theatre (Philadelphia, PA)"/>
    <s v="The creators of Five Dollar Comedy Week are building a permanent home for affordable live comedy shows and classes in Philadelphia."/>
    <x v="14"/>
    <n v="12"/>
    <x v="1"/>
    <n v="31754.69"/>
    <x v="0"/>
    <s v="US"/>
    <s v="USD"/>
    <n v="1456047228"/>
    <d v="2016-02-21T09:33:48"/>
    <n v="1453109628"/>
    <d v="2016-01-18T09:33:48"/>
    <x v="1"/>
    <x v="2"/>
    <b v="1"/>
    <n v="551"/>
    <b v="1"/>
    <s v="theater/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0"/>
    <x v="1"/>
    <n v="11998.01"/>
    <x v="0"/>
    <s v="DE"/>
    <s v="EUR"/>
    <n v="1444291193"/>
    <d v="2015-10-08T07:59:53"/>
    <n v="1441699193"/>
    <d v="2015-09-08T07:59:53"/>
    <x v="8"/>
    <x v="0"/>
    <b v="1"/>
    <n v="187"/>
    <b v="1"/>
    <s v="theater/spaces"/>
    <x v="1"/>
  </r>
  <r>
    <n v="2717"/>
    <s v="A Home for Comedy in Vermont!"/>
    <s v="ONLY HOURS LEFT ON THE CAMPAIGN! Our stretch goal is $35k; let's build a home for standup/improv shows &amp; classes in VT!"/>
    <x v="31"/>
    <n v="25"/>
    <x v="9"/>
    <n v="30026"/>
    <x v="0"/>
    <s v="US"/>
    <s v="USD"/>
    <n v="1417906649"/>
    <d v="2014-12-06T22:57:29"/>
    <n v="1414015049"/>
    <d v="2014-10-22T21:57:29"/>
    <x v="9"/>
    <x v="3"/>
    <b v="1"/>
    <n v="325"/>
    <b v="1"/>
    <s v="theater/spaces"/>
    <x v="1"/>
  </r>
  <r>
    <n v="2718"/>
    <s v="Bard Beyond the Big Top"/>
    <s v="The Bard has burst beyond the big top and we're reaching out to our Beloved Benefactors to help build our festival's future."/>
    <x v="102"/>
    <n v="18"/>
    <x v="6"/>
    <n v="18645"/>
    <x v="0"/>
    <s v="US"/>
    <s v="USD"/>
    <n v="1462316400"/>
    <d v="2016-05-03T23:00:00"/>
    <n v="1459865945"/>
    <d v="2016-04-05T14:19:05"/>
    <x v="6"/>
    <x v="2"/>
    <b v="1"/>
    <n v="148"/>
    <b v="1"/>
    <s v="theater/spaces"/>
    <x v="1"/>
  </r>
  <r>
    <n v="2719"/>
    <s v="AHS Theater - Help us light up our stage!"/>
    <s v="Our high school theater in Allentown, New Jersey was rad - in 1972. Help us bring our theater into present day and light up our stage!"/>
    <x v="12"/>
    <n v="6"/>
    <x v="0"/>
    <n v="6530"/>
    <x v="0"/>
    <s v="US"/>
    <s v="USD"/>
    <n v="1460936694"/>
    <d v="2016-04-17T23:44:54"/>
    <n v="1455756294"/>
    <d v="2016-02-18T00:44:54"/>
    <x v="2"/>
    <x v="2"/>
    <b v="0"/>
    <n v="69"/>
    <b v="1"/>
    <s v="theater/spaces"/>
    <x v="1"/>
  </r>
  <r>
    <n v="2720"/>
    <s v="The Comedy Project"/>
    <s v="An improv, sketch and experimental comedy and cocktail venue in downtown Grand Rapids, Michigan"/>
    <x v="31"/>
    <n v="25"/>
    <x v="9"/>
    <n v="29531"/>
    <x v="0"/>
    <s v="US"/>
    <s v="USD"/>
    <n v="1478866253"/>
    <d v="2016-11-11T12:10:53"/>
    <n v="1476270653"/>
    <d v="2016-10-12T11:10:53"/>
    <x v="9"/>
    <x v="2"/>
    <b v="0"/>
    <n v="173"/>
    <b v="1"/>
    <s v="theater/spaces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0.75"/>
    <x v="2"/>
    <n v="10965"/>
    <x v="0"/>
    <s v="GB"/>
    <s v="GBP"/>
    <n v="1378494000"/>
    <d v="2013-09-06T19:00:00"/>
    <n v="1375880598"/>
    <d v="2013-08-07T13:03:18"/>
    <x v="10"/>
    <x v="4"/>
    <b v="0"/>
    <n v="269"/>
    <b v="1"/>
    <s v="technology/hardware"/>
    <x v="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5"/>
    <x v="0"/>
    <n v="12627"/>
    <x v="0"/>
    <s v="US"/>
    <s v="USD"/>
    <n v="1485722053"/>
    <d v="2017-01-29T20:34:13"/>
    <n v="1480538053"/>
    <d v="2016-11-30T20:34:13"/>
    <x v="4"/>
    <x v="2"/>
    <b v="0"/>
    <n v="185"/>
    <b v="1"/>
    <s v="technology/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2"/>
    <x v="1"/>
    <n v="16806"/>
    <x v="0"/>
    <s v="US"/>
    <s v="USD"/>
    <n v="1420060088"/>
    <d v="2014-12-31T21:08:08"/>
    <n v="1414872488"/>
    <d v="2014-11-01T20:08:08"/>
    <x v="4"/>
    <x v="3"/>
    <b v="0"/>
    <n v="176"/>
    <b v="1"/>
    <s v="technology/hardware"/>
    <x v="2"/>
  </r>
  <r>
    <n v="2724"/>
    <s v="RasPiO GPIO Quick Reference Ruler for Raspberry Pi RPi.GPIO"/>
    <s v="RPi.GPIO Quick reference for GPIO programming on Raspberry Pi. Python code &amp; port ID labels in a convenient 6&quot; PCB ruler"/>
    <x v="367"/>
    <n v="2.468"/>
    <x v="4"/>
    <n v="7326.88"/>
    <x v="0"/>
    <s v="GB"/>
    <s v="GBP"/>
    <n v="1439625059"/>
    <d v="2015-08-15T07:50:59"/>
    <n v="1436860259"/>
    <d v="2015-07-14T07:50:59"/>
    <x v="3"/>
    <x v="0"/>
    <b v="0"/>
    <n v="1019"/>
    <b v="1"/>
    <s v="technology/hardware"/>
    <x v="2"/>
  </r>
  <r>
    <n v="2725"/>
    <s v="Digital MPPT and Solar BMS for a Net Zero energy House"/>
    <s v="Best Net Zero energy solution for new or existing house (no more heating or electricity bills)."/>
    <x v="79"/>
    <n v="40"/>
    <x v="3"/>
    <n v="57817"/>
    <x v="0"/>
    <s v="CA"/>
    <s v="CAD"/>
    <n v="1488390735"/>
    <d v="2017-03-01T17:52:15"/>
    <n v="1484070735"/>
    <d v="2017-01-10T17:52:15"/>
    <x v="1"/>
    <x v="1"/>
    <b v="0"/>
    <n v="113"/>
    <b v="1"/>
    <s v="technology/hardware"/>
    <x v="2"/>
  </r>
  <r>
    <n v="2726"/>
    <s v="Krimston TWO - Dual SIM case for iPhone"/>
    <s v="Krimston TWO: iPhone Dual SIM Case"/>
    <x v="57"/>
    <n v="100"/>
    <x v="10"/>
    <n v="105745"/>
    <x v="0"/>
    <s v="US"/>
    <s v="USD"/>
    <n v="1461333311"/>
    <d v="2016-04-22T13:55:11"/>
    <n v="1458741311"/>
    <d v="2016-03-23T13:55:11"/>
    <x v="7"/>
    <x v="2"/>
    <b v="0"/>
    <n v="404"/>
    <b v="1"/>
    <s v="technology/hardware"/>
    <x v="2"/>
  </r>
  <r>
    <n v="2727"/>
    <s v="PiDrive: Low-power, mSATA SSD for the Raspberry Pi"/>
    <s v="Introducing the PiDrive, a high capacity Solid State Drive (SSD) expansion card for the Raspberry Pi B+, A+, and B+ v2!"/>
    <x v="3"/>
    <n v="10"/>
    <x v="1"/>
    <n v="49321"/>
    <x v="0"/>
    <s v="US"/>
    <s v="USD"/>
    <n v="1438964063"/>
    <d v="2015-08-07T16:14:23"/>
    <n v="1436804063"/>
    <d v="2015-07-13T16:14:23"/>
    <x v="3"/>
    <x v="0"/>
    <b v="0"/>
    <n v="707"/>
    <b v="1"/>
    <s v="technology/hardware"/>
    <x v="2"/>
  </r>
  <r>
    <n v="2728"/>
    <s v="Multi-Function SSD Shield for the Raspberry Pi 2"/>
    <s v="SSD, WiFi, RTC w/Battery and high power USB all in one shield."/>
    <x v="36"/>
    <n v="15"/>
    <x v="6"/>
    <n v="30274"/>
    <x v="0"/>
    <s v="US"/>
    <s v="USD"/>
    <n v="1451485434"/>
    <d v="2015-12-30T14:23:54"/>
    <n v="1448461434"/>
    <d v="2015-11-25T14:23:54"/>
    <x v="4"/>
    <x v="0"/>
    <b v="0"/>
    <n v="392"/>
    <b v="1"/>
    <s v="technology/hardware"/>
    <x v="2"/>
  </r>
  <r>
    <n v="2729"/>
    <s v="McChi Luggage: It's a Luggage, USB Charger and a Table Top"/>
    <s v="A luggage that is more than a luggage! It is what you want it to be."/>
    <x v="51"/>
    <n v="7.5"/>
    <x v="0"/>
    <n v="7833"/>
    <x v="0"/>
    <s v="US"/>
    <s v="USD"/>
    <n v="1430459197"/>
    <d v="2015-05-01T05:46:37"/>
    <n v="1427867197"/>
    <d v="2015-04-01T05:46:37"/>
    <x v="6"/>
    <x v="0"/>
    <b v="0"/>
    <n v="23"/>
    <b v="1"/>
    <s v="technology/hardware"/>
    <x v="2"/>
  </r>
  <r>
    <n v="2730"/>
    <s v="Yaba - Portable Speaker &amp; Guitar Amp"/>
    <s v="The world's most powerful portable speaker and guitar amplifier. Turns any surface into a speaker."/>
    <x v="100"/>
    <n v="27"/>
    <x v="9"/>
    <n v="45979.01"/>
    <x v="0"/>
    <s v="US"/>
    <s v="USD"/>
    <n v="1366635575"/>
    <d v="2013-04-22T12:59:35"/>
    <n v="1363611575"/>
    <d v="2013-03-18T12:59:35"/>
    <x v="7"/>
    <x v="4"/>
    <b v="0"/>
    <n v="682"/>
    <b v="1"/>
    <s v="technology/hardware"/>
    <x v="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0"/>
    <x v="5"/>
    <n v="31291"/>
    <x v="0"/>
    <s v="US"/>
    <s v="USD"/>
    <n v="1413604800"/>
    <d v="2014-10-18T04:00:00"/>
    <n v="1408624622"/>
    <d v="2014-08-21T12:37:02"/>
    <x v="10"/>
    <x v="3"/>
    <b v="0"/>
    <n v="37"/>
    <b v="1"/>
    <s v="technology/hardware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2"/>
    <x v="1"/>
    <n v="14190"/>
    <x v="0"/>
    <s v="US"/>
    <s v="USD"/>
    <n v="1369699200"/>
    <d v="2013-05-28T00:00:00"/>
    <n v="1366917828"/>
    <d v="2013-04-25T19:23:48"/>
    <x v="6"/>
    <x v="4"/>
    <b v="0"/>
    <n v="146"/>
    <b v="1"/>
    <s v="technology/hardware"/>
    <x v="2"/>
  </r>
  <r>
    <n v="2733"/>
    <s v="ONetSwitch: Open Source Hardware for Networking"/>
    <s v="Students, makers, and engineers can write Linux software applications to achieve any network functions, such as NAS, VPN and Firewall."/>
    <x v="63"/>
    <n v="50"/>
    <x v="10"/>
    <n v="53769"/>
    <x v="0"/>
    <s v="US"/>
    <s v="USD"/>
    <n v="1428643974"/>
    <d v="2015-04-10T05:32:54"/>
    <n v="1423463574"/>
    <d v="2015-02-09T06:32:54"/>
    <x v="2"/>
    <x v="0"/>
    <b v="0"/>
    <n v="119"/>
    <b v="1"/>
    <s v="technology/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1E-3"/>
    <x v="2"/>
    <n v="22603"/>
    <x v="0"/>
    <s v="US"/>
    <s v="USD"/>
    <n v="1476395940"/>
    <d v="2016-10-13T21:59:00"/>
    <n v="1473782592"/>
    <d v="2016-09-13T16:03:12"/>
    <x v="8"/>
    <x v="2"/>
    <b v="0"/>
    <n v="163"/>
    <b v="1"/>
    <s v="technology/hardware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0.75"/>
    <x v="2"/>
    <n v="7336.01"/>
    <x v="0"/>
    <s v="GB"/>
    <s v="GBP"/>
    <n v="1363204800"/>
    <d v="2013-03-13T20:00:00"/>
    <n v="1360551250"/>
    <d v="2013-02-11T02:54:10"/>
    <x v="2"/>
    <x v="4"/>
    <b v="0"/>
    <n v="339"/>
    <b v="1"/>
    <s v="technology/hardware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8"/>
    <x v="0"/>
    <n v="9832"/>
    <x v="0"/>
    <s v="CA"/>
    <s v="CAD"/>
    <n v="1398268773"/>
    <d v="2014-04-23T15:59:33"/>
    <n v="1395676773"/>
    <d v="2014-03-24T15:59:33"/>
    <x v="7"/>
    <x v="3"/>
    <b v="0"/>
    <n v="58"/>
    <b v="1"/>
    <s v="technology/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30"/>
    <x v="5"/>
    <n v="73818.240000000005"/>
    <x v="0"/>
    <s v="US"/>
    <s v="USD"/>
    <n v="1389812400"/>
    <d v="2014-01-15T19:00:00"/>
    <n v="1386108087"/>
    <d v="2013-12-03T22:01:27"/>
    <x v="11"/>
    <x v="4"/>
    <b v="0"/>
    <n v="456"/>
    <b v="1"/>
    <s v="technology/hardware"/>
    <x v="2"/>
  </r>
  <r>
    <n v="2738"/>
    <s v="iPhone7 inVIIctus batterycase customize 3D printed top cover"/>
    <s v="Bringing back the Mojo to the new iPhone with our award winning  removable battery case with customized 3D printed top cover"/>
    <x v="10"/>
    <n v="5"/>
    <x v="0"/>
    <n v="7397"/>
    <x v="0"/>
    <s v="US"/>
    <s v="USD"/>
    <n v="1478402804"/>
    <d v="2016-11-06T03:26:44"/>
    <n v="1473218804"/>
    <d v="2016-09-07T03:26:44"/>
    <x v="8"/>
    <x v="2"/>
    <b v="0"/>
    <n v="15"/>
    <b v="1"/>
    <s v="technology/hardware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1.1000000000000001"/>
    <x v="4"/>
    <n v="4225"/>
    <x v="0"/>
    <s v="GB"/>
    <s v="GBP"/>
    <n v="1399324717"/>
    <d v="2014-05-05T21:18:37"/>
    <n v="1395436717"/>
    <d v="2014-03-21T21:18:37"/>
    <x v="7"/>
    <x v="3"/>
    <b v="0"/>
    <n v="191"/>
    <b v="1"/>
    <s v="technology/hardware"/>
    <x v="2"/>
  </r>
  <r>
    <n v="2740"/>
    <s v="Vertical Garden Prototype"/>
    <s v="I am interested in testing the plant yields of this vertical garden as well as some other applications"/>
    <x v="43"/>
    <n v="0.3"/>
    <x v="2"/>
    <n v="310"/>
    <x v="0"/>
    <s v="US"/>
    <s v="USD"/>
    <n v="1426117552"/>
    <d v="2015-03-11T23:45:52"/>
    <n v="1423529152"/>
    <d v="2015-02-10T00:45:52"/>
    <x v="2"/>
    <x v="0"/>
    <b v="0"/>
    <n v="17"/>
    <b v="1"/>
    <s v="technology/hardware"/>
    <x v="2"/>
  </r>
  <r>
    <n v="2741"/>
    <s v="Mrs. Brown and Her Lost Puppy."/>
    <s v="Help me publish my 1st children's book as an aspiring author!"/>
    <x v="6"/>
    <n v="8"/>
    <x v="0"/>
    <n v="35"/>
    <x v="2"/>
    <s v="US"/>
    <s v="USD"/>
    <n v="1413770820"/>
    <d v="2014-10-20T02:07:00"/>
    <n v="1412005602"/>
    <d v="2014-09-29T15:46:42"/>
    <x v="8"/>
    <x v="3"/>
    <b v="0"/>
    <n v="4"/>
    <b v="0"/>
    <s v="publishing/children's books"/>
    <x v="3"/>
  </r>
  <r>
    <n v="2742"/>
    <s v="What a Zoo!"/>
    <s v="The pachyderms at the Denver Zoo are moving. Follow along on the convoluted journey to their new home."/>
    <x v="30"/>
    <n v="2.5"/>
    <x v="4"/>
    <n v="731"/>
    <x v="2"/>
    <s v="US"/>
    <s v="USD"/>
    <n v="1337102187"/>
    <d v="2012-05-15T17:16:27"/>
    <n v="1335892587"/>
    <d v="2012-05-01T17:16:27"/>
    <x v="5"/>
    <x v="5"/>
    <b v="0"/>
    <n v="18"/>
    <b v="0"/>
    <s v="publishing/children's books"/>
    <x v="3"/>
  </r>
  <r>
    <n v="2743"/>
    <s v="St. Nick Jr"/>
    <s v="One Christmas every child was naughty, and Santa's son _x000a_St. Nick Jr sacrifices all his gifts over his whole life, for the children"/>
    <x v="368"/>
    <n v="5.9989999999999997"/>
    <x v="0"/>
    <n v="0"/>
    <x v="2"/>
    <s v="US"/>
    <s v="USD"/>
    <n v="1476863607"/>
    <d v="2016-10-19T07:53:27"/>
    <n v="1474271607"/>
    <d v="2016-09-19T07:53:27"/>
    <x v="8"/>
    <x v="2"/>
    <b v="0"/>
    <n v="0"/>
    <b v="0"/>
    <s v="publishing/children's books"/>
    <x v="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16"/>
    <x v="6"/>
    <n v="835"/>
    <x v="2"/>
    <s v="US"/>
    <s v="USD"/>
    <n v="1330478998"/>
    <d v="2012-02-29T01:29:58"/>
    <n v="1327886998"/>
    <d v="2012-01-30T01:29:58"/>
    <x v="1"/>
    <x v="5"/>
    <b v="0"/>
    <n v="22"/>
    <b v="0"/>
    <s v="publishing/children's books"/>
    <x v="3"/>
  </r>
  <r>
    <n v="2745"/>
    <s v="SERENDIPITY'S Pumpkin Pie Surprise"/>
    <s v="A spunky little girl, driven by a love of pumpkin pie, overcomes her fears and serendipitiously discovers what she'll be for Halloween"/>
    <x v="6"/>
    <n v="8"/>
    <x v="0"/>
    <n v="1751"/>
    <x v="2"/>
    <s v="US"/>
    <s v="USD"/>
    <n v="1342309368"/>
    <d v="2012-07-14T23:42:48"/>
    <n v="1337125368"/>
    <d v="2012-05-15T23:42:48"/>
    <x v="5"/>
    <x v="5"/>
    <b v="0"/>
    <n v="49"/>
    <b v="0"/>
    <s v="publishing/children's books"/>
    <x v="3"/>
  </r>
  <r>
    <n v="2746"/>
    <s v="How many marbles do YOU have?"/>
    <s v="An easy fun way for children to understand the physical limitations of someone with CFIDS and Fibromyalgia using marbles and a jar."/>
    <x v="9"/>
    <n v="3"/>
    <x v="4"/>
    <n v="801"/>
    <x v="2"/>
    <s v="US"/>
    <s v="USD"/>
    <n v="1409337911"/>
    <d v="2014-08-29T18:45:11"/>
    <n v="1406745911"/>
    <d v="2014-07-30T18:45:11"/>
    <x v="3"/>
    <x v="3"/>
    <b v="0"/>
    <n v="19"/>
    <b v="0"/>
    <s v="publishing/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0.5"/>
    <x v="2"/>
    <n v="140"/>
    <x v="2"/>
    <s v="US"/>
    <s v="USD"/>
    <n v="1339816200"/>
    <d v="2012-06-16T03:10:00"/>
    <n v="1337095997"/>
    <d v="2012-05-15T15:33:17"/>
    <x v="5"/>
    <x v="5"/>
    <b v="0"/>
    <n v="4"/>
    <b v="0"/>
    <s v="publishing/children's books"/>
    <x v="3"/>
  </r>
  <r>
    <n v="2748"/>
    <s v="Native American Language Book for Children"/>
    <s v="Interactive Book with Audio to learn the Ojibwe Language for Children.  Website, Ebook and more!"/>
    <x v="10"/>
    <n v="5"/>
    <x v="0"/>
    <n v="53"/>
    <x v="2"/>
    <s v="US"/>
    <s v="USD"/>
    <n v="1472835802"/>
    <d v="2016-09-02T17:03:22"/>
    <n v="1470243802"/>
    <d v="2016-08-03T17:03:22"/>
    <x v="10"/>
    <x v="2"/>
    <b v="0"/>
    <n v="4"/>
    <b v="0"/>
    <s v="publishing/children's books"/>
    <x v="3"/>
  </r>
  <r>
    <n v="2749"/>
    <s v="A Tree is a Tree, no matter what you see.  CHILDREN'S BOOK"/>
    <s v="Self-publishing my children's book."/>
    <x v="3"/>
    <n v="10"/>
    <x v="1"/>
    <n v="110"/>
    <x v="2"/>
    <s v="US"/>
    <s v="USD"/>
    <n v="1428171037"/>
    <d v="2015-04-04T18:10:37"/>
    <n v="1425582637"/>
    <d v="2015-03-05T19:10:37"/>
    <x v="7"/>
    <x v="0"/>
    <b v="0"/>
    <n v="2"/>
    <b v="0"/>
    <s v="publishing/children's books"/>
    <x v="3"/>
  </r>
  <r>
    <n v="2750"/>
    <s v="My Child, My Blessing"/>
    <s v="This is a journal where parents daily write something positive about their child.  Places for pictures, too."/>
    <x v="369"/>
    <n v="1.9990000000000001"/>
    <x v="4"/>
    <n v="0"/>
    <x v="2"/>
    <s v="US"/>
    <s v="USD"/>
    <n v="1341086400"/>
    <d v="2012-06-30T20:00:00"/>
    <n v="1340055345"/>
    <d v="2012-06-18T21:35:45"/>
    <x v="0"/>
    <x v="5"/>
    <b v="0"/>
    <n v="0"/>
    <b v="0"/>
    <s v="publishing/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3.274"/>
    <x v="4"/>
    <n v="0"/>
    <x v="2"/>
    <s v="US"/>
    <s v="USD"/>
    <n v="1403039842"/>
    <d v="2014-06-17T21:17:22"/>
    <n v="1397855842"/>
    <d v="2014-04-18T21:17:22"/>
    <x v="6"/>
    <x v="3"/>
    <b v="0"/>
    <n v="0"/>
    <b v="0"/>
    <s v="publishing/children's books"/>
    <x v="3"/>
  </r>
  <r>
    <n v="2752"/>
    <s v="An Ordinary Toad's Extraordinary Night!"/>
    <s v="Andrew wonders if his life would be more exciting if he'd been hatched a frog. Shiny and green just seems more exciting to him. Until.."/>
    <x v="225"/>
    <n v="4.8"/>
    <x v="4"/>
    <n v="550"/>
    <x v="2"/>
    <s v="US"/>
    <s v="USD"/>
    <n v="1324232504"/>
    <d v="2011-12-18T18:21:44"/>
    <n v="1320776504"/>
    <d v="2011-11-08T18:21:44"/>
    <x v="4"/>
    <x v="6"/>
    <b v="0"/>
    <n v="14"/>
    <b v="0"/>
    <s v="publishing/children's books"/>
    <x v="3"/>
  </r>
  <r>
    <n v="2753"/>
    <s v="Dust Bunnies &amp; the Carpet Rat publishing push"/>
    <s v="Written by my daughter and myself, illustrated by Jack Wiens. Everything is complete except for publishing."/>
    <x v="13"/>
    <n v="2"/>
    <x v="4"/>
    <n v="380"/>
    <x v="2"/>
    <s v="US"/>
    <s v="USD"/>
    <n v="1346017023"/>
    <d v="2012-08-26T21:37:03"/>
    <n v="1343425023"/>
    <d v="2012-07-27T21:37:03"/>
    <x v="3"/>
    <x v="5"/>
    <b v="0"/>
    <n v="8"/>
    <b v="0"/>
    <s v="publishing/children's books"/>
    <x v="3"/>
  </r>
  <r>
    <n v="2754"/>
    <s v="From here...to there!"/>
    <s v="I have been a writer all my life. But until recently never a parent. I want to write a children book for my children, and yours!"/>
    <x v="3"/>
    <n v="10"/>
    <x v="1"/>
    <n v="0"/>
    <x v="2"/>
    <s v="US"/>
    <s v="USD"/>
    <n v="1410448551"/>
    <d v="2014-09-11T15:15:51"/>
    <n v="1407856551"/>
    <d v="2014-08-12T15:15:51"/>
    <x v="10"/>
    <x v="3"/>
    <b v="0"/>
    <n v="0"/>
    <b v="0"/>
    <s v="publishing/children's books"/>
    <x v="3"/>
  </r>
  <r>
    <n v="2755"/>
    <s v="Children's book app: &quot;The story of Setanta&quot;"/>
    <s v="Colourful and imaginative book app for children, will be relished especially by those with Irish roots."/>
    <x v="2"/>
    <n v="0.5"/>
    <x v="2"/>
    <n v="260"/>
    <x v="2"/>
    <s v="IE"/>
    <s v="EUR"/>
    <n v="1428519527"/>
    <d v="2015-04-08T18:58:47"/>
    <n v="1425927527"/>
    <d v="2015-03-09T18:58:47"/>
    <x v="7"/>
    <x v="0"/>
    <b v="0"/>
    <n v="15"/>
    <b v="0"/>
    <s v="publishing/children's books"/>
    <x v="3"/>
  </r>
  <r>
    <n v="2756"/>
    <s v="The Most Basic of Truths"/>
    <s v="We all pray to the same God no matter what name we might refer to Him as.  Our children deserve to know this basic truth."/>
    <x v="3"/>
    <n v="10"/>
    <x v="1"/>
    <n v="1048"/>
    <x v="2"/>
    <s v="US"/>
    <s v="USD"/>
    <n v="1389476201"/>
    <d v="2014-01-11T21:36:41"/>
    <n v="1386884201"/>
    <d v="2013-12-12T21:36:41"/>
    <x v="11"/>
    <x v="4"/>
    <b v="0"/>
    <n v="33"/>
    <b v="0"/>
    <s v="publishing/children's books"/>
    <x v="3"/>
  </r>
  <r>
    <n v="2757"/>
    <s v="C is for Crooked"/>
    <s v="A children's letter book that Lampoons Hillary Clinton"/>
    <x v="15"/>
    <n v="1.5"/>
    <x v="4"/>
    <n v="10"/>
    <x v="2"/>
    <s v="US"/>
    <s v="USD"/>
    <n v="1470498332"/>
    <d v="2016-08-06T15:45:32"/>
    <n v="1469202332"/>
    <d v="2016-07-22T15:45:32"/>
    <x v="3"/>
    <x v="2"/>
    <b v="0"/>
    <n v="2"/>
    <b v="0"/>
    <s v="publishing/children's books"/>
    <x v="3"/>
  </r>
  <r>
    <n v="2758"/>
    <s v="Printing Soraya Yvette's Children's books"/>
    <s v="Water Bomb Fight, Swooped &amp; Moon You Are Unique by Soraya Yvette are Christ centred Aussie outdoor fun adventure books for tween/teens"/>
    <x v="13"/>
    <n v="2"/>
    <x v="4"/>
    <n v="234"/>
    <x v="2"/>
    <s v="AU"/>
    <s v="AUD"/>
    <n v="1476095783"/>
    <d v="2016-10-10T10:36:23"/>
    <n v="1474886183"/>
    <d v="2016-09-26T10:36:23"/>
    <x v="8"/>
    <x v="2"/>
    <b v="0"/>
    <n v="6"/>
    <b v="0"/>
    <s v="publishing/children's books"/>
    <x v="3"/>
  </r>
  <r>
    <n v="2759"/>
    <s v="Bunyip Magic - Epic kids Adventures of the Mythical Bunyip!"/>
    <s v="READY TO PRINT. A fun 38 page full color, hand illustrated children's book based on Australian animals and Indigenous Legends."/>
    <x v="28"/>
    <n v="1"/>
    <x v="4"/>
    <n v="105"/>
    <x v="2"/>
    <s v="AU"/>
    <s v="AUD"/>
    <n v="1468658866"/>
    <d v="2016-07-16T08:47:46"/>
    <n v="1464943666"/>
    <d v="2016-06-03T08:47:46"/>
    <x v="0"/>
    <x v="2"/>
    <b v="0"/>
    <n v="2"/>
    <b v="0"/>
    <s v="publishing/children's books"/>
    <x v="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5"/>
    <x v="0"/>
    <n v="0"/>
    <x v="2"/>
    <s v="GB"/>
    <s v="GBP"/>
    <n v="1371726258"/>
    <d v="2013-06-20T11:04:18"/>
    <n v="1369134258"/>
    <d v="2013-05-21T11:04:18"/>
    <x v="5"/>
    <x v="4"/>
    <b v="0"/>
    <n v="0"/>
    <b v="0"/>
    <s v="publishing/children's books"/>
    <x v="3"/>
  </r>
  <r>
    <n v="2761"/>
    <s v="Learn U.S. Geography: Dreaming my way across The U.S."/>
    <s v="Help me give away 500 copies of my picture book so more kids will know US geography!"/>
    <x v="10"/>
    <n v="5"/>
    <x v="0"/>
    <n v="36"/>
    <x v="2"/>
    <s v="US"/>
    <s v="USD"/>
    <n v="1357176693"/>
    <d v="2013-01-03T01:31:33"/>
    <n v="1354584693"/>
    <d v="2012-12-04T01:31:33"/>
    <x v="11"/>
    <x v="5"/>
    <b v="0"/>
    <n v="4"/>
    <b v="0"/>
    <s v="publishing/children's books"/>
    <x v="3"/>
  </r>
  <r>
    <n v="2762"/>
    <s v="How to Create Your Own Magic World. Toy-making guide."/>
    <s v="How-to book of toys and games constructed from materials found in nature, recyclable and easily available."/>
    <x v="53"/>
    <n v="3.25"/>
    <x v="4"/>
    <n v="25"/>
    <x v="2"/>
    <s v="US"/>
    <s v="USD"/>
    <n v="1332114795"/>
    <d v="2012-03-18T23:53:15"/>
    <n v="1326934395"/>
    <d v="2012-01-19T00:53:15"/>
    <x v="1"/>
    <x v="5"/>
    <b v="0"/>
    <n v="1"/>
    <b v="0"/>
    <s v="publishing/children's books"/>
    <x v="3"/>
  </r>
  <r>
    <n v="2763"/>
    <s v="My Christmas Star"/>
    <s v="How Santa finds childrens homes without getting lost by following certain stars."/>
    <x v="371"/>
    <n v="39.4"/>
    <x v="7"/>
    <n v="90"/>
    <x v="2"/>
    <s v="US"/>
    <s v="USD"/>
    <n v="1369403684"/>
    <d v="2013-05-24T13:54:44"/>
    <n v="1365515684"/>
    <d v="2013-04-09T13:54:44"/>
    <x v="6"/>
    <x v="4"/>
    <b v="0"/>
    <n v="3"/>
    <b v="0"/>
    <s v="publishing/children's books"/>
    <x v="3"/>
  </r>
  <r>
    <n v="2764"/>
    <s v="A Growing Adventure"/>
    <s v="My Budding Bears are four teddy bears living in an enchanted garden sharing friendship, tea parties and delightful adventures."/>
    <x v="23"/>
    <n v="4"/>
    <x v="4"/>
    <n v="45"/>
    <x v="2"/>
    <s v="US"/>
    <s v="USD"/>
    <n v="1338404400"/>
    <d v="2012-05-30T19:00:00"/>
    <n v="1335855631"/>
    <d v="2012-05-01T07:00:31"/>
    <x v="5"/>
    <x v="5"/>
    <b v="0"/>
    <n v="4"/>
    <b v="0"/>
    <s v="publishing/children's books"/>
    <x v="3"/>
  </r>
  <r>
    <n v="2765"/>
    <s v="A Story Book For Kids: Technology and Everyday Life"/>
    <s v="I am writing an illustrated book for children ages 3 to 7 that meshes technology in everyday life stories."/>
    <x v="23"/>
    <n v="4"/>
    <x v="4"/>
    <n v="0"/>
    <x v="2"/>
    <s v="US"/>
    <s v="USD"/>
    <n v="1351432428"/>
    <d v="2012-10-28T13:53:48"/>
    <n v="1350050028"/>
    <d v="2012-10-12T13:53:48"/>
    <x v="9"/>
    <x v="5"/>
    <b v="0"/>
    <n v="0"/>
    <b v="0"/>
    <s v="publishing/children's books"/>
    <x v="3"/>
  </r>
  <r>
    <n v="2766"/>
    <s v="Jambie"/>
    <s v="Jambie is a children's book geared towards kids ages 4-9 years of age. This book teaches young children about making wise decisions."/>
    <x v="10"/>
    <n v="5"/>
    <x v="0"/>
    <n v="100"/>
    <x v="2"/>
    <s v="US"/>
    <s v="USD"/>
    <n v="1313078518"/>
    <d v="2011-08-11T16:01:58"/>
    <n v="1310486518"/>
    <d v="2011-07-12T16:01:58"/>
    <x v="3"/>
    <x v="6"/>
    <b v="0"/>
    <n v="4"/>
    <b v="0"/>
    <s v="publishing/children's books"/>
    <x v="3"/>
  </r>
  <r>
    <n v="2767"/>
    <s v="the Giant Turnip"/>
    <s v="An animated bedtime story with Dedka, Babka and the rest of the family working together on a BIG problem"/>
    <x v="23"/>
    <n v="4"/>
    <x v="4"/>
    <n v="34"/>
    <x v="2"/>
    <s v="CA"/>
    <s v="CAD"/>
    <n v="1439766050"/>
    <d v="2015-08-16T23:00:50"/>
    <n v="1434582050"/>
    <d v="2015-06-17T23:00:50"/>
    <x v="0"/>
    <x v="0"/>
    <b v="0"/>
    <n v="3"/>
    <b v="0"/>
    <s v="publishing/children's books"/>
    <x v="3"/>
  </r>
  <r>
    <n v="2768"/>
    <s v="It's Okay To Wait"/>
    <s v="â€œItâ€™s Okay to Waitâ€ is the story of a father who sits down with his adolescent daughter to have â€œthe talkâ€ about sex."/>
    <x v="39"/>
    <n v="7"/>
    <x v="0"/>
    <n v="1002"/>
    <x v="2"/>
    <s v="US"/>
    <s v="USD"/>
    <n v="1333028723"/>
    <d v="2012-03-29T13:45:23"/>
    <n v="1330440323"/>
    <d v="2012-02-28T14:45:23"/>
    <x v="2"/>
    <x v="5"/>
    <b v="0"/>
    <n v="34"/>
    <b v="0"/>
    <s v="publishing/children's books"/>
    <x v="3"/>
  </r>
  <r>
    <n v="2769"/>
    <s v="Raph the Ninja Giraffe"/>
    <s v="Raph the Ninja Giraffe is a project that is my 5 year old sons idea, &amp; I am working with him to bring his idea to life."/>
    <x v="134"/>
    <n v="0.8"/>
    <x v="2"/>
    <n v="2"/>
    <x v="2"/>
    <s v="GB"/>
    <s v="GBP"/>
    <n v="1401997790"/>
    <d v="2014-06-05T19:49:50"/>
    <n v="1397677790"/>
    <d v="2014-04-16T19:49:50"/>
    <x v="6"/>
    <x v="3"/>
    <b v="0"/>
    <n v="2"/>
    <b v="0"/>
    <s v="publishing/children's books"/>
    <x v="3"/>
  </r>
  <r>
    <n v="2770"/>
    <s v="The Story Of Circle And Square"/>
    <s v="A story about two friends who part ways because they are different, then reunite after learning they both are made of atoms."/>
    <x v="22"/>
    <n v="20"/>
    <x v="8"/>
    <n v="2082.25"/>
    <x v="2"/>
    <s v="US"/>
    <s v="USD"/>
    <n v="1395158130"/>
    <d v="2014-03-18T15:55:30"/>
    <n v="1392569730"/>
    <d v="2014-02-16T16:55:30"/>
    <x v="2"/>
    <x v="3"/>
    <b v="0"/>
    <n v="33"/>
    <b v="0"/>
    <s v="publishing/children's books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19.98"/>
    <x v="6"/>
    <n v="0"/>
    <x v="2"/>
    <s v="US"/>
    <s v="USD"/>
    <n v="1359738000"/>
    <d v="2013-02-01T17:00:00"/>
    <n v="1355489140"/>
    <d v="2012-12-14T12:45:40"/>
    <x v="11"/>
    <x v="5"/>
    <b v="0"/>
    <n v="0"/>
    <b v="0"/>
    <s v="publishing/children's books"/>
    <x v="3"/>
  </r>
  <r>
    <n v="2772"/>
    <s v="Why Won't This Kid Go To Sleep?!? Goodnight, Kaiden!"/>
    <s v="See the little boy in the photo? Doesn't he look angelic? Wouldn't you like to read his story? Take a look at this......."/>
    <x v="6"/>
    <n v="8"/>
    <x v="0"/>
    <n v="0"/>
    <x v="2"/>
    <s v="US"/>
    <s v="USD"/>
    <n v="1381006294"/>
    <d v="2013-10-05T20:51:34"/>
    <n v="1379710294"/>
    <d v="2013-09-20T20:51:34"/>
    <x v="8"/>
    <x v="4"/>
    <b v="0"/>
    <n v="0"/>
    <b v="0"/>
    <s v="publishing/children's books"/>
    <x v="3"/>
  </r>
  <r>
    <n v="2773"/>
    <s v="The Boat That Couldn't Float"/>
    <s v="Parents know the pain of rereading bad bedtime stories. I want to write stories that all ages will enjoy"/>
    <x v="373"/>
    <n v="0.53"/>
    <x v="2"/>
    <n v="1"/>
    <x v="2"/>
    <s v="CA"/>
    <s v="CAD"/>
    <n v="1461530721"/>
    <d v="2016-04-24T20:45:21"/>
    <n v="1460666721"/>
    <d v="2016-04-14T20:45:21"/>
    <x v="6"/>
    <x v="2"/>
    <b v="0"/>
    <n v="1"/>
    <b v="0"/>
    <s v="publishing/children's books"/>
    <x v="3"/>
  </r>
  <r>
    <n v="2774"/>
    <s v="Welcome to Jangala Tribal Warriors: Book One"/>
    <s v="Building the inner wealth of children builds stronger families, schools and communities. Peaceful and positive relationships flourish."/>
    <x v="23"/>
    <n v="4"/>
    <x v="4"/>
    <n v="570"/>
    <x v="2"/>
    <s v="US"/>
    <s v="USD"/>
    <n v="1362711728"/>
    <d v="2013-03-08T03:02:08"/>
    <n v="1360119728"/>
    <d v="2013-02-06T03:02:08"/>
    <x v="2"/>
    <x v="4"/>
    <b v="0"/>
    <n v="13"/>
    <b v="0"/>
    <s v="publishing/children's books"/>
    <x v="3"/>
  </r>
  <r>
    <n v="2775"/>
    <s v="Kids Radio Klassics and Kids Radio Theatre"/>
    <s v="Kids Radio Theatre is a radio show played on National Pubic Radio to teach children all about theatre every Sunday 20 states."/>
    <x v="10"/>
    <n v="5"/>
    <x v="0"/>
    <n v="150"/>
    <x v="2"/>
    <s v="US"/>
    <s v="USD"/>
    <n v="1323994754"/>
    <d v="2011-12-16T00:19:14"/>
    <n v="1321402754"/>
    <d v="2011-11-16T00:19:14"/>
    <x v="4"/>
    <x v="6"/>
    <b v="0"/>
    <n v="2"/>
    <b v="0"/>
    <s v="publishing/children's books"/>
    <x v="3"/>
  </r>
  <r>
    <n v="2776"/>
    <s v="Superheroes That Make Differences"/>
    <s v="A young girlâ€™s journey into a world of superheroesâ€”exploring love, compassion and acceptance with mystical creatures from far away."/>
    <x v="223"/>
    <n v="21"/>
    <x v="8"/>
    <n v="1655"/>
    <x v="2"/>
    <s v="US"/>
    <s v="USD"/>
    <n v="1434092876"/>
    <d v="2015-06-12T07:07:56"/>
    <n v="1431414476"/>
    <d v="2015-05-12T07:07:56"/>
    <x v="5"/>
    <x v="0"/>
    <b v="0"/>
    <n v="36"/>
    <b v="0"/>
    <s v="publishing/children's books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3"/>
    <x v="4"/>
    <n v="10"/>
    <x v="2"/>
    <s v="US"/>
    <s v="USD"/>
    <n v="1437149004"/>
    <d v="2015-07-17T16:03:24"/>
    <n v="1434557004"/>
    <d v="2015-06-17T16:03:24"/>
    <x v="0"/>
    <x v="0"/>
    <b v="0"/>
    <n v="1"/>
    <b v="0"/>
    <s v="publishing/children's books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5.5"/>
    <x v="0"/>
    <n v="1405"/>
    <x v="2"/>
    <s v="US"/>
    <s v="USD"/>
    <n v="1409009306"/>
    <d v="2014-08-25T23:28:26"/>
    <n v="1406417306"/>
    <d v="2014-07-26T23:28:26"/>
    <x v="3"/>
    <x v="3"/>
    <b v="0"/>
    <n v="15"/>
    <b v="0"/>
    <s v="publishing/children's books"/>
    <x v="3"/>
  </r>
  <r>
    <n v="2779"/>
    <s v="Our Moon... A book on life for both parents and children."/>
    <s v="Our Moon is a simple book based on a nightly tradition my mother and youngest son started while I was working away."/>
    <x v="30"/>
    <n v="2.5"/>
    <x v="4"/>
    <n v="53"/>
    <x v="2"/>
    <s v="US"/>
    <s v="USD"/>
    <n v="1448204621"/>
    <d v="2015-11-22T15:03:41"/>
    <n v="1445609021"/>
    <d v="2015-10-23T14:03:41"/>
    <x v="9"/>
    <x v="0"/>
    <b v="0"/>
    <n v="1"/>
    <b v="0"/>
    <s v="publishing/children's books"/>
    <x v="3"/>
  </r>
  <r>
    <n v="2780"/>
    <s v="Travel with baby"/>
    <s v="Turn the World with my kids, and then write a book with the advice for traveling with baby"/>
    <x v="57"/>
    <n v="100"/>
    <x v="10"/>
    <n v="0"/>
    <x v="2"/>
    <s v="IT"/>
    <s v="EUR"/>
    <n v="1489142688"/>
    <d v="2017-03-10T10:44:48"/>
    <n v="1486550688"/>
    <d v="2017-02-08T10:44:48"/>
    <x v="2"/>
    <x v="1"/>
    <b v="0"/>
    <n v="0"/>
    <b v="0"/>
    <s v="publishing/children's books"/>
    <x v="3"/>
  </r>
  <r>
    <n v="2781"/>
    <s v="University of Utah presents V-Day 2015-The Vagina Monologues"/>
    <s v="STRIKE, DANCE AND RISE with us at the University of Utah to end violence against women and girls!"/>
    <x v="21"/>
    <n v="1.25"/>
    <x v="4"/>
    <n v="1316"/>
    <x v="0"/>
    <s v="US"/>
    <s v="USD"/>
    <n v="1423724400"/>
    <d v="2015-02-12T07:00:00"/>
    <n v="1421274954"/>
    <d v="2015-01-14T22:35:54"/>
    <x v="1"/>
    <x v="0"/>
    <b v="0"/>
    <n v="28"/>
    <b v="1"/>
    <s v="theater/plays"/>
    <x v="1"/>
  </r>
  <r>
    <n v="2782"/>
    <s v="Better Than Ever Productions presents Geezer Game"/>
    <s v="The premiere theatre troupe in SE Michigan offering acting opportunities for the 50+ actor."/>
    <x v="28"/>
    <n v="1"/>
    <x v="4"/>
    <n v="1200"/>
    <x v="0"/>
    <s v="US"/>
    <s v="USD"/>
    <n v="1424149140"/>
    <d v="2015-02-17T04:59:00"/>
    <n v="1421964718"/>
    <d v="2015-01-22T22:11:58"/>
    <x v="1"/>
    <x v="0"/>
    <b v="0"/>
    <n v="18"/>
    <b v="1"/>
    <s v="theater/plays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"/>
    <x v="4"/>
    <n v="1145"/>
    <x v="0"/>
    <s v="GB"/>
    <s v="GBP"/>
    <n v="1429793446"/>
    <d v="2015-04-23T12:50:46"/>
    <n v="1428583846"/>
    <d v="2015-04-09T12:50:46"/>
    <x v="6"/>
    <x v="0"/>
    <b v="0"/>
    <n v="61"/>
    <b v="1"/>
    <s v="theater/plays"/>
    <x v="1"/>
  </r>
  <r>
    <n v="2784"/>
    <s v="&quot;The Santaland Diaries&quot; by David Sedaris in Los Angeles 2014"/>
    <s v="David Sedaris' &quot;The Santaland Diaries&quot; starring Matt Crabtree at The Working Stage Theatre in Hollywood!"/>
    <x v="12"/>
    <n v="6"/>
    <x v="0"/>
    <n v="7140"/>
    <x v="0"/>
    <s v="US"/>
    <s v="USD"/>
    <n v="1414608843"/>
    <d v="2014-10-29T18:54:03"/>
    <n v="1412794443"/>
    <d v="2014-10-08T18:54:03"/>
    <x v="9"/>
    <x v="3"/>
    <b v="0"/>
    <n v="108"/>
    <b v="1"/>
    <s v="theater/plays"/>
    <x v="1"/>
  </r>
  <r>
    <n v="2785"/>
    <s v="Henry VI: The War of the Roses"/>
    <s v="Bare Theatre and Raleigh Little Theatre present Shakespeare's epic, set in a post-apocalyptic dystopia."/>
    <x v="10"/>
    <n v="5"/>
    <x v="0"/>
    <n v="5234"/>
    <x v="0"/>
    <s v="US"/>
    <s v="USD"/>
    <n v="1470430800"/>
    <d v="2016-08-05T21:00:00"/>
    <n v="1467865967"/>
    <d v="2016-07-07T04:32:47"/>
    <x v="3"/>
    <x v="2"/>
    <b v="0"/>
    <n v="142"/>
    <b v="1"/>
    <s v="theater/plays"/>
    <x v="1"/>
  </r>
  <r>
    <n v="2786"/>
    <s v="Fierce"/>
    <s v="A heart-melting farce about sex, art and the lovelorn lay-abouts of London-town."/>
    <x v="30"/>
    <n v="2.5"/>
    <x v="4"/>
    <n v="2946"/>
    <x v="0"/>
    <s v="GB"/>
    <s v="GBP"/>
    <n v="1404913180"/>
    <d v="2014-07-09T13:39:40"/>
    <n v="1403703580"/>
    <d v="2014-06-25T13:39:40"/>
    <x v="0"/>
    <x v="3"/>
    <b v="0"/>
    <n v="74"/>
    <b v="1"/>
    <s v="theater/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"/>
    <x v="4"/>
    <n v="1197"/>
    <x v="0"/>
    <s v="US"/>
    <s v="USD"/>
    <n v="1405658752"/>
    <d v="2014-07-18T04:45:52"/>
    <n v="1403066752"/>
    <d v="2014-06-18T04:45:52"/>
    <x v="0"/>
    <x v="3"/>
    <b v="0"/>
    <n v="38"/>
    <b v="1"/>
    <s v="theater/plays"/>
    <x v="1"/>
  </r>
  <r>
    <n v="2788"/>
    <s v="ACT Underground Theatre, TLDC"/>
    <s v="MOVING FORWARD! WE HAVE REACHED GOAL BUT HAVE MORE TIME!! PLEASE CONSIDER PLEDGING."/>
    <x v="13"/>
    <n v="2"/>
    <x v="4"/>
    <n v="2050"/>
    <x v="0"/>
    <s v="US"/>
    <s v="USD"/>
    <n v="1469811043"/>
    <d v="2016-07-29T16:50:43"/>
    <n v="1467219043"/>
    <d v="2016-06-29T16:50:43"/>
    <x v="0"/>
    <x v="2"/>
    <b v="0"/>
    <n v="20"/>
    <b v="1"/>
    <s v="theater/plays"/>
    <x v="1"/>
  </r>
  <r>
    <n v="2789"/>
    <s v="The Adventurers Club"/>
    <s v="BNT's Biggest Adventure So Far: Our 2015 full length production!"/>
    <x v="9"/>
    <n v="3"/>
    <x v="4"/>
    <n v="3035"/>
    <x v="0"/>
    <s v="US"/>
    <s v="USD"/>
    <n v="1426132800"/>
    <d v="2015-03-12T04:00:00"/>
    <n v="1424477934"/>
    <d v="2015-02-21T00:18:54"/>
    <x v="2"/>
    <x v="0"/>
    <b v="0"/>
    <n v="24"/>
    <b v="1"/>
    <s v="theater/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"/>
    <x v="4"/>
    <n v="3160"/>
    <x v="0"/>
    <s v="US"/>
    <s v="USD"/>
    <n v="1423693903"/>
    <d v="2015-02-11T22:31:43"/>
    <n v="1421101903"/>
    <d v="2015-01-12T22:31:43"/>
    <x v="1"/>
    <x v="0"/>
    <b v="0"/>
    <n v="66"/>
    <b v="1"/>
    <s v="theater/plays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"/>
    <x v="4"/>
    <n v="2050"/>
    <x v="0"/>
    <s v="US"/>
    <s v="USD"/>
    <n v="1473393600"/>
    <d v="2016-09-09T04:00:00"/>
    <n v="1470778559"/>
    <d v="2016-08-09T21:35:59"/>
    <x v="10"/>
    <x v="2"/>
    <b v="0"/>
    <n v="28"/>
    <b v="1"/>
    <s v="theater/plays"/>
    <x v="1"/>
  </r>
  <r>
    <n v="2792"/>
    <s v="That Still Small Voice Stage Play"/>
    <s v="Homeless and hopeless, this prequel tells the story of a Colorado youth who leans on her friends when family leaves her behind."/>
    <x v="13"/>
    <n v="2"/>
    <x v="4"/>
    <n v="2152"/>
    <x v="0"/>
    <s v="US"/>
    <s v="USD"/>
    <n v="1439357559"/>
    <d v="2015-08-12T05:32:39"/>
    <n v="1435469559"/>
    <d v="2015-06-28T05:32:39"/>
    <x v="0"/>
    <x v="0"/>
    <b v="0"/>
    <n v="24"/>
    <b v="1"/>
    <s v="theater/plays"/>
    <x v="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0"/>
    <x v="1"/>
    <n v="11056.75"/>
    <x v="0"/>
    <s v="AU"/>
    <s v="AUD"/>
    <n v="1437473005"/>
    <d v="2015-07-21T10:03:25"/>
    <n v="1434881005"/>
    <d v="2015-06-21T10:03:25"/>
    <x v="0"/>
    <x v="0"/>
    <b v="0"/>
    <n v="73"/>
    <b v="1"/>
    <s v="theater/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0.05"/>
    <x v="2"/>
    <n v="75"/>
    <x v="0"/>
    <s v="GB"/>
    <s v="GBP"/>
    <n v="1457031600"/>
    <d v="2016-03-03T19:00:00"/>
    <n v="1455640559"/>
    <d v="2016-02-16T16:35:59"/>
    <x v="2"/>
    <x v="2"/>
    <b v="0"/>
    <n v="3"/>
    <b v="1"/>
    <s v="theater/plays"/>
    <x v="1"/>
  </r>
  <r>
    <n v="2795"/>
    <s v="Good Men Wanted at ANT Fest"/>
    <s v="A new play about five bad bitches who fought in the Civil War disguised as men, premiering at Ars Nova's ANT Fest."/>
    <x v="176"/>
    <n v="0.7"/>
    <x v="2"/>
    <n v="730"/>
    <x v="0"/>
    <s v="US"/>
    <s v="USD"/>
    <n v="1402095600"/>
    <d v="2014-06-06T23:00:00"/>
    <n v="1400675841"/>
    <d v="2014-05-21T12:37:21"/>
    <x v="5"/>
    <x v="3"/>
    <b v="0"/>
    <n v="20"/>
    <b v="1"/>
    <s v="theater/plays"/>
    <x v="1"/>
  </r>
  <r>
    <n v="2796"/>
    <s v="Fishcakes"/>
    <s v="Fishcakes is a piece of new writing for the Camden Fringe that explores a story of love, loss, and all the â€˜little things'."/>
    <x v="134"/>
    <n v="0.8"/>
    <x v="2"/>
    <n v="924"/>
    <x v="0"/>
    <s v="GB"/>
    <s v="GBP"/>
    <n v="1404564028"/>
    <d v="2014-07-05T12:40:28"/>
    <n v="1401972028"/>
    <d v="2014-06-05T12:40:28"/>
    <x v="0"/>
    <x v="3"/>
    <b v="0"/>
    <n v="21"/>
    <b v="1"/>
    <s v="theater/plays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"/>
    <x v="0"/>
    <n v="8211.61"/>
    <x v="0"/>
    <s v="GB"/>
    <s v="GBP"/>
    <n v="1404858840"/>
    <d v="2014-07-08T22:34:00"/>
    <n v="1402266840"/>
    <d v="2014-06-08T22:34:00"/>
    <x v="0"/>
    <x v="3"/>
    <b v="0"/>
    <n v="94"/>
    <b v="1"/>
    <s v="theater/plays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"/>
    <x v="0"/>
    <n v="5070"/>
    <x v="0"/>
    <s v="GB"/>
    <s v="GBP"/>
    <n v="1438358400"/>
    <d v="2015-07-31T16:00:00"/>
    <n v="1437063121"/>
    <d v="2015-07-16T16:12:01"/>
    <x v="3"/>
    <x v="0"/>
    <b v="0"/>
    <n v="139"/>
    <b v="1"/>
    <s v="theater/plays"/>
    <x v="1"/>
  </r>
  <r>
    <n v="2799"/>
    <s v="Yuri in Edinburgh"/>
    <s v="August012 make their debut at Edinburgh Fringe with their play about the absurdity of wanting to bring children into a deranged world"/>
    <x v="10"/>
    <n v="5"/>
    <x v="0"/>
    <n v="5831.74"/>
    <x v="0"/>
    <s v="GB"/>
    <s v="GBP"/>
    <n v="1466179200"/>
    <d v="2016-06-17T16:00:00"/>
    <n v="1463466070"/>
    <d v="2016-05-17T06:21:10"/>
    <x v="5"/>
    <x v="2"/>
    <b v="0"/>
    <n v="130"/>
    <b v="1"/>
    <s v="theater/plays"/>
    <x v="1"/>
  </r>
  <r>
    <n v="2800"/>
    <s v="EUTCo presents 'One Flew Over the Cuckoo's Nest'"/>
    <s v="Exeter University Theatre Company is bringing the award winning play by Dale Wasserman to Exeter's Northcott Theatre"/>
    <x v="28"/>
    <n v="1"/>
    <x v="4"/>
    <n v="1330"/>
    <x v="0"/>
    <s v="GB"/>
    <s v="GBP"/>
    <n v="1420377366"/>
    <d v="2015-01-04T13:16:06"/>
    <n v="1415193366"/>
    <d v="2014-11-05T13:16:06"/>
    <x v="4"/>
    <x v="3"/>
    <b v="0"/>
    <n v="31"/>
    <b v="1"/>
    <s v="theater/plays"/>
    <x v="1"/>
  </r>
  <r>
    <n v="2801"/>
    <s v="A Dream Play"/>
    <s v="Arise Theatre Company's production of August Strindberg's expressionist masterpiece 'A Dream Play'."/>
    <x v="2"/>
    <n v="0.5"/>
    <x v="2"/>
    <n v="666"/>
    <x v="0"/>
    <s v="AU"/>
    <s v="AUD"/>
    <n v="1412938800"/>
    <d v="2014-10-10T11:00:00"/>
    <n v="1411019409"/>
    <d v="2014-09-18T05:50:09"/>
    <x v="8"/>
    <x v="3"/>
    <b v="0"/>
    <n v="13"/>
    <b v="1"/>
    <s v="theater/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"/>
    <x v="4"/>
    <n v="3055"/>
    <x v="0"/>
    <s v="GB"/>
    <s v="GBP"/>
    <n v="1438875107"/>
    <d v="2015-08-06T15:31:47"/>
    <n v="1436283107"/>
    <d v="2015-07-07T15:31:47"/>
    <x v="3"/>
    <x v="0"/>
    <b v="0"/>
    <n v="90"/>
    <b v="1"/>
    <s v="theater/plays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0"/>
    <x v="1"/>
    <n v="12795"/>
    <x v="0"/>
    <s v="US"/>
    <s v="USD"/>
    <n v="1437004800"/>
    <d v="2015-07-16T00:00:00"/>
    <n v="1433295276"/>
    <d v="2015-06-03T01:34:36"/>
    <x v="0"/>
    <x v="0"/>
    <b v="0"/>
    <n v="141"/>
    <b v="1"/>
    <s v="theater/plays"/>
    <x v="1"/>
  </r>
  <r>
    <n v="2804"/>
    <s v="The Piano Man"/>
    <s v="The real-life story of the mysterious 'Piano Man' who washed ashore with no memory; with no speech; but with an amazing ability..."/>
    <x v="28"/>
    <n v="1"/>
    <x v="4"/>
    <n v="1150"/>
    <x v="0"/>
    <s v="GB"/>
    <s v="GBP"/>
    <n v="1411987990"/>
    <d v="2014-09-29T10:53:10"/>
    <n v="1409395990"/>
    <d v="2014-08-30T10:53:10"/>
    <x v="10"/>
    <x v="3"/>
    <b v="0"/>
    <n v="23"/>
    <b v="1"/>
    <s v="theater/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0.4"/>
    <x v="2"/>
    <n v="440"/>
    <x v="0"/>
    <s v="GB"/>
    <s v="GBP"/>
    <n v="1440245273"/>
    <d v="2015-08-22T12:07:53"/>
    <n v="1438085273"/>
    <d v="2015-07-28T12:07:53"/>
    <x v="3"/>
    <x v="0"/>
    <b v="0"/>
    <n v="18"/>
    <b v="1"/>
    <s v="theater/plays"/>
    <x v="1"/>
  </r>
  <r>
    <n v="2806"/>
    <s v="And Now: The World!"/>
    <s v="A one woman show about the challenges of being a feminist in a digital age. Touring 6 UK cities. Now with Stretch Goals!"/>
    <x v="9"/>
    <n v="3"/>
    <x v="4"/>
    <n v="3363"/>
    <x v="0"/>
    <s v="GB"/>
    <s v="GBP"/>
    <n v="1438772400"/>
    <d v="2015-08-05T11:00:00"/>
    <n v="1435645490"/>
    <d v="2015-06-30T06:24:50"/>
    <x v="0"/>
    <x v="0"/>
    <b v="0"/>
    <n v="76"/>
    <b v="1"/>
    <s v="theater/plays"/>
    <x v="1"/>
  </r>
  <r>
    <n v="2807"/>
    <s v="The Commission Theatre Co."/>
    <s v="Bringing Shakespeare back to the Playwrights"/>
    <x v="10"/>
    <n v="5"/>
    <x v="0"/>
    <n v="6300"/>
    <x v="0"/>
    <s v="US"/>
    <s v="USD"/>
    <n v="1435611438"/>
    <d v="2015-06-29T20:57:18"/>
    <n v="1433019438"/>
    <d v="2015-05-30T20:57:18"/>
    <x v="5"/>
    <x v="0"/>
    <b v="0"/>
    <n v="93"/>
    <b v="1"/>
    <s v="theater/plays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.5"/>
    <x v="4"/>
    <n v="4511"/>
    <x v="0"/>
    <s v="US"/>
    <s v="USD"/>
    <n v="1440274735"/>
    <d v="2015-08-22T20:18:55"/>
    <n v="1437682735"/>
    <d v="2015-07-23T20:18:55"/>
    <x v="3"/>
    <x v="0"/>
    <b v="0"/>
    <n v="69"/>
    <b v="1"/>
    <s v="theater/plays"/>
    <x v="1"/>
  </r>
  <r>
    <n v="2809"/>
    <s v="Sugarglass Theatre"/>
    <s v="Sugarglass is a Dublin based theatre company committed to international collaboration. 2016 sees the launch of their NYC division."/>
    <x v="30"/>
    <n v="2.5"/>
    <x v="4"/>
    <n v="2560"/>
    <x v="0"/>
    <s v="US"/>
    <s v="USD"/>
    <n v="1459348740"/>
    <d v="2016-03-30T14:39:00"/>
    <n v="1458647725"/>
    <d v="2016-03-22T11:55:25"/>
    <x v="7"/>
    <x v="2"/>
    <b v="0"/>
    <n v="21"/>
    <b v="1"/>
    <s v="theater/plays"/>
    <x v="1"/>
  </r>
  <r>
    <n v="2810"/>
    <s v="Bring Bigger, Badder BRIEF HISTORY Back To The Stage!"/>
    <s v="We're remounting the musical that brought down the Bush Administration: A Brief History of the Earth And Everything In It!"/>
    <x v="30"/>
    <n v="2.5"/>
    <x v="4"/>
    <n v="2705"/>
    <x v="0"/>
    <s v="US"/>
    <s v="USD"/>
    <n v="1401595140"/>
    <d v="2014-06-01T03:59:00"/>
    <n v="1398828064"/>
    <d v="2014-04-30T03:21:04"/>
    <x v="6"/>
    <x v="3"/>
    <b v="0"/>
    <n v="57"/>
    <b v="1"/>
    <s v="theater/plays"/>
    <x v="1"/>
  </r>
  <r>
    <n v="2811"/>
    <s v="Ray Gunn and Starburst"/>
    <s v="Ray Gunn and Starburst is an audio sci-fi/comedy sending up the tropes of classic and pulp science-fiction."/>
    <x v="3"/>
    <n v="10"/>
    <x v="1"/>
    <n v="10027"/>
    <x v="0"/>
    <s v="GB"/>
    <s v="GBP"/>
    <n v="1424692503"/>
    <d v="2015-02-23T11:55:03"/>
    <n v="1422100503"/>
    <d v="2015-01-24T11:55:03"/>
    <x v="1"/>
    <x v="0"/>
    <b v="0"/>
    <n v="108"/>
    <b v="1"/>
    <s v="theater/plays"/>
    <x v="1"/>
  </r>
  <r>
    <n v="2812"/>
    <s v="BULL by Mike Bartlett at the Coal Mine Theatre"/>
    <s v="&quot;A short, nasty and razor sharp play in one of Toronto's hottest new &quot;off-off Broadway&quot; style venues."/>
    <x v="10"/>
    <n v="5"/>
    <x v="0"/>
    <n v="5665"/>
    <x v="0"/>
    <s v="CA"/>
    <s v="CAD"/>
    <n v="1428292800"/>
    <d v="2015-04-06T04:00:00"/>
    <n v="1424368298"/>
    <d v="2015-02-19T17:51:38"/>
    <x v="2"/>
    <x v="0"/>
    <b v="0"/>
    <n v="83"/>
    <b v="1"/>
    <s v="theater/plays"/>
    <x v="1"/>
  </r>
  <r>
    <n v="2813"/>
    <s v="Hi, Are You Single? by Ryan J. Haddad"/>
    <s v="Ryan has a higher sex drive than you. He also has cerebral palsy. Join him for his hilarious and poignant new solo show!"/>
    <x v="70"/>
    <n v="2.8"/>
    <x v="4"/>
    <n v="3572.12"/>
    <x v="0"/>
    <s v="US"/>
    <s v="USD"/>
    <n v="1481737761"/>
    <d v="2016-12-14T17:49:21"/>
    <n v="1479577761"/>
    <d v="2016-11-19T17:49:21"/>
    <x v="4"/>
    <x v="2"/>
    <b v="0"/>
    <n v="96"/>
    <b v="1"/>
    <s v="theater/plays"/>
    <x v="1"/>
  </r>
  <r>
    <n v="2814"/>
    <s v="Stitching by Anthony Neilson"/>
    <s v="Stitching is a play exploring how a couple cope with the loss of their child. It will run for a month at The Drayton Arms Theatre."/>
    <x v="15"/>
    <n v="1.5"/>
    <x v="4"/>
    <n v="1616"/>
    <x v="0"/>
    <s v="GB"/>
    <s v="GBP"/>
    <n v="1431164115"/>
    <d v="2015-05-09T09:35:15"/>
    <n v="1428572115"/>
    <d v="2015-04-09T09:35:15"/>
    <x v="6"/>
    <x v="0"/>
    <b v="0"/>
    <n v="64"/>
    <b v="1"/>
    <s v="theater/plays"/>
    <x v="1"/>
  </r>
  <r>
    <n v="2815"/>
    <s v="Widow's Wedding Dress"/>
    <s v="Set in 1950s Northern Ireland, this play tells the story of two sisters in a community of Travellers, or Irish Gypsies."/>
    <x v="49"/>
    <n v="0.25"/>
    <x v="2"/>
    <n v="605"/>
    <x v="0"/>
    <s v="CA"/>
    <s v="CAD"/>
    <n v="1470595109"/>
    <d v="2016-08-07T18:38:29"/>
    <n v="1468003109"/>
    <d v="2016-07-08T18:38:29"/>
    <x v="3"/>
    <x v="2"/>
    <b v="0"/>
    <n v="14"/>
    <b v="1"/>
    <s v="theater/plays"/>
    <x v="1"/>
  </r>
  <r>
    <n v="2816"/>
    <s v="In My Head - A new mental health theatre project"/>
    <s v="Inspired by real life interviews 'In My Head' is a new play exploring the lives of those living with a mental health condition."/>
    <x v="9"/>
    <n v="3"/>
    <x v="4"/>
    <n v="4247"/>
    <x v="0"/>
    <s v="GB"/>
    <s v="GBP"/>
    <n v="1438531200"/>
    <d v="2015-08-02T16:00:00"/>
    <n v="1435921992"/>
    <d v="2015-07-03T11:13:12"/>
    <x v="3"/>
    <x v="0"/>
    <b v="0"/>
    <n v="169"/>
    <b v="1"/>
    <s v="theater/plays"/>
    <x v="1"/>
  </r>
  <r>
    <n v="2817"/>
    <s v="After The End"/>
    <s v="Let Go Theatre Co's very first production is going ahead in June 2015. Help support a brand new theatre co as we begin our adventure"/>
    <x v="20"/>
    <n v="0.6"/>
    <x v="2"/>
    <n v="780"/>
    <x v="0"/>
    <s v="GB"/>
    <s v="GBP"/>
    <n v="1425136462"/>
    <d v="2015-02-28T15:14:22"/>
    <n v="1421680462"/>
    <d v="2015-01-19T15:14:22"/>
    <x v="1"/>
    <x v="0"/>
    <b v="0"/>
    <n v="33"/>
    <b v="1"/>
    <s v="theater/plays"/>
    <x v="1"/>
  </r>
  <r>
    <n v="2818"/>
    <s v="Joe West's THEATER OF DEATH"/>
    <s v="Joe West and his wonderful theater company THEATER OF DEATH present original plays both horrific and comical."/>
    <x v="3"/>
    <n v="10"/>
    <x v="1"/>
    <n v="10603"/>
    <x v="0"/>
    <s v="US"/>
    <s v="USD"/>
    <n v="1443018086"/>
    <d v="2015-09-23T14:21:26"/>
    <n v="1441290086"/>
    <d v="2015-09-03T14:21:26"/>
    <x v="8"/>
    <x v="0"/>
    <b v="0"/>
    <n v="102"/>
    <b v="1"/>
    <s v="theater/plays"/>
    <x v="1"/>
  </r>
  <r>
    <n v="2819"/>
    <s v="Make TES a success at The Edinburgh Fringe Fest"/>
    <s v="Years of work, my best show, and a top Edinburgh venue.  Help me expose my talents to the UK and tell an important story."/>
    <x v="10"/>
    <n v="5"/>
    <x v="0"/>
    <n v="5240"/>
    <x v="0"/>
    <s v="GB"/>
    <s v="GBP"/>
    <n v="1434285409"/>
    <d v="2015-06-14T12:36:49"/>
    <n v="1431693409"/>
    <d v="2015-05-15T12:36:49"/>
    <x v="5"/>
    <x v="0"/>
    <b v="0"/>
    <n v="104"/>
    <b v="1"/>
    <s v="theater/plays"/>
    <x v="1"/>
  </r>
  <r>
    <n v="2820"/>
    <s v="MTA's National Theatre Connections Show!"/>
    <s v="Montage Theatre Arts, as part of National Theatre Connections, are performing a show - We need you help to raise vital funds!"/>
    <x v="48"/>
    <n v="0.2"/>
    <x v="2"/>
    <n v="272"/>
    <x v="0"/>
    <s v="GB"/>
    <s v="GBP"/>
    <n v="1456444800"/>
    <d v="2016-02-26T00:00:00"/>
    <n v="1454337589"/>
    <d v="2016-02-01T14:39:49"/>
    <x v="2"/>
    <x v="2"/>
    <b v="0"/>
    <n v="20"/>
    <b v="1"/>
    <s v="theater/plays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"/>
    <x v="4"/>
    <n v="1000"/>
    <x v="0"/>
    <s v="GB"/>
    <s v="GBP"/>
    <n v="1411510135"/>
    <d v="2014-09-23T22:08:55"/>
    <n v="1408918135"/>
    <d v="2014-08-24T22:08:55"/>
    <x v="10"/>
    <x v="3"/>
    <b v="0"/>
    <n v="35"/>
    <b v="1"/>
    <s v="theater/plays"/>
    <x v="1"/>
  </r>
  <r>
    <n v="2822"/>
    <s v="Theatre Forever's The Nature Crown"/>
    <s v="A campaign to support the artists creating Theatre Forever's The Nature Crown, premiering in the Guthrie Theater's Dowling Studio!"/>
    <x v="12"/>
    <n v="6"/>
    <x v="0"/>
    <n v="6000"/>
    <x v="0"/>
    <s v="US"/>
    <s v="USD"/>
    <n v="1427469892"/>
    <d v="2015-03-27T15:24:52"/>
    <n v="1424881492"/>
    <d v="2015-02-25T16:24:52"/>
    <x v="2"/>
    <x v="0"/>
    <b v="0"/>
    <n v="94"/>
    <b v="1"/>
    <s v="theater/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0.1"/>
    <x v="2"/>
    <n v="124"/>
    <x v="0"/>
    <s v="GB"/>
    <s v="GBP"/>
    <n v="1427842740"/>
    <d v="2015-03-31T22:59:00"/>
    <n v="1425428206"/>
    <d v="2015-03-04T00:16:46"/>
    <x v="7"/>
    <x v="0"/>
    <b v="0"/>
    <n v="14"/>
    <b v="1"/>
    <s v="theater/plays"/>
    <x v="1"/>
  </r>
  <r>
    <n v="2824"/>
    <s v="The Rooftop"/>
    <s v="I wrote a One Act play called The Rooftop for a Female Playwright's festival. Every little bit helps!"/>
    <x v="81"/>
    <n v="0.65"/>
    <x v="2"/>
    <n v="760"/>
    <x v="0"/>
    <s v="US"/>
    <s v="USD"/>
    <n v="1434159780"/>
    <d v="2015-06-13T01:43:00"/>
    <n v="1431412196"/>
    <d v="2015-05-12T06:29:56"/>
    <x v="5"/>
    <x v="0"/>
    <b v="0"/>
    <n v="15"/>
    <b v="1"/>
    <s v="theater/plays"/>
    <x v="1"/>
  </r>
  <r>
    <n v="2825"/>
    <s v="The Night Before Christmas"/>
    <s v="Help Saltmine Theatre Company tell the exciting story of St Nicholas and the importance of gratefulness in their new Christmas show."/>
    <x v="9"/>
    <n v="3"/>
    <x v="4"/>
    <n v="3100"/>
    <x v="0"/>
    <s v="GB"/>
    <s v="GBP"/>
    <n v="1449255686"/>
    <d v="2015-12-04T19:01:26"/>
    <n v="1446663686"/>
    <d v="2015-11-04T19:01:26"/>
    <x v="4"/>
    <x v="0"/>
    <b v="0"/>
    <n v="51"/>
    <b v="1"/>
    <s v="theater/plays"/>
    <x v="1"/>
  </r>
  <r>
    <n v="2826"/>
    <s v="Mickey &amp; Worm: The Tour"/>
    <s v="Mickey &amp; Worm is a Noir stage experience, written by Santa Paula playwright John McKinley and back again on tour by popular demand!"/>
    <x v="13"/>
    <n v="2"/>
    <x v="4"/>
    <n v="2155"/>
    <x v="0"/>
    <s v="US"/>
    <s v="USD"/>
    <n v="1436511600"/>
    <d v="2015-07-10T07:00:00"/>
    <n v="1434415812"/>
    <d v="2015-06-16T00:50:12"/>
    <x v="0"/>
    <x v="0"/>
    <b v="0"/>
    <n v="19"/>
    <b v="1"/>
    <s v="theater/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"/>
    <x v="4"/>
    <n v="2405"/>
    <x v="0"/>
    <s v="US"/>
    <s v="USD"/>
    <n v="1464971400"/>
    <d v="2016-06-03T16:30:00"/>
    <n v="1462379066"/>
    <d v="2016-05-04T16:24:26"/>
    <x v="5"/>
    <x v="2"/>
    <b v="0"/>
    <n v="23"/>
    <b v="1"/>
    <s v="theater/plays"/>
    <x v="1"/>
  </r>
  <r>
    <n v="2828"/>
    <s v="Peace In Our Time"/>
    <s v="The Battle of Britain has been lost; London is occupied, who can you trust? Help produce this classic piece of theatre. Drama for now."/>
    <x v="196"/>
    <n v="9.5"/>
    <x v="0"/>
    <n v="9536"/>
    <x v="0"/>
    <s v="GB"/>
    <s v="GBP"/>
    <n v="1443826800"/>
    <d v="2015-10-02T23:00:00"/>
    <n v="1441606869"/>
    <d v="2015-09-07T06:21:09"/>
    <x v="8"/>
    <x v="0"/>
    <b v="0"/>
    <n v="97"/>
    <b v="1"/>
    <s v="theater/plays"/>
    <x v="1"/>
  </r>
  <r>
    <n v="2829"/>
    <s v="MUMBURGER by Sarah Kosar"/>
    <s v="In a visceral new play about family, grief and red meat, Sarah Kosar (Royal Court) asks how far we'd go to connect with those we love."/>
    <x v="30"/>
    <n v="2.5"/>
    <x v="4"/>
    <n v="2663"/>
    <x v="0"/>
    <s v="GB"/>
    <s v="GBP"/>
    <n v="1464863118"/>
    <d v="2016-06-02T10:25:18"/>
    <n v="1462443918"/>
    <d v="2016-05-05T10:25:18"/>
    <x v="5"/>
    <x v="2"/>
    <b v="0"/>
    <n v="76"/>
    <b v="1"/>
    <s v="theater/plays"/>
    <x v="1"/>
  </r>
  <r>
    <n v="2830"/>
    <s v="Nakhtik and Avalon"/>
    <s v="Avalon is a new South African Township play and Nakhtik is a  danced political lecture."/>
    <x v="9"/>
    <n v="3"/>
    <x v="4"/>
    <n v="3000"/>
    <x v="0"/>
    <s v="US"/>
    <s v="USD"/>
    <n v="1399867140"/>
    <d v="2014-05-12T03:59:00"/>
    <n v="1398802148"/>
    <d v="2014-04-29T20:09:08"/>
    <x v="6"/>
    <x v="3"/>
    <b v="0"/>
    <n v="11"/>
    <b v="1"/>
    <s v="theater/plays"/>
    <x v="1"/>
  </r>
  <r>
    <n v="2831"/>
    <s v="Tackett &amp; Pyke put on a Play"/>
    <s v="We each wrote a play and would like to produce them for you for nothing more than art's sake!"/>
    <x v="9"/>
    <n v="3"/>
    <x v="4"/>
    <n v="3320"/>
    <x v="0"/>
    <s v="US"/>
    <s v="USD"/>
    <n v="1437076070"/>
    <d v="2015-07-16T19:47:50"/>
    <n v="1434484070"/>
    <d v="2015-06-16T19:47:50"/>
    <x v="0"/>
    <x v="0"/>
    <b v="0"/>
    <n v="52"/>
    <b v="1"/>
    <s v="theater/plays"/>
    <x v="1"/>
  </r>
  <r>
    <n v="2832"/>
    <s v="Secret Diaries"/>
    <s v="Charting the big stuff in life from dance routines to coming out; exploring homophobia, family, friendship &amp; finding your own voice."/>
    <x v="30"/>
    <n v="2.5"/>
    <x v="4"/>
    <n v="2867.99"/>
    <x v="0"/>
    <s v="GB"/>
    <s v="GBP"/>
    <n v="1416780000"/>
    <d v="2014-11-23T22:00:00"/>
    <n v="1414342894"/>
    <d v="2014-10-26T17:01:34"/>
    <x v="9"/>
    <x v="3"/>
    <b v="0"/>
    <n v="95"/>
    <b v="1"/>
    <s v="theater/plays"/>
    <x v="1"/>
  </r>
  <r>
    <n v="2833"/>
    <s v="Star Man Rocket Man"/>
    <s v="A new play about exploring outer space"/>
    <x v="200"/>
    <n v="2.7"/>
    <x v="4"/>
    <n v="2923"/>
    <x v="0"/>
    <s v="US"/>
    <s v="USD"/>
    <n v="1444528800"/>
    <d v="2015-10-11T02:00:00"/>
    <n v="1442804633"/>
    <d v="2015-09-21T03:03:53"/>
    <x v="8"/>
    <x v="0"/>
    <b v="0"/>
    <n v="35"/>
    <b v="1"/>
    <s v="theater/plays"/>
    <x v="1"/>
  </r>
  <r>
    <n v="2834"/>
    <s v="Thank You For Smoking"/>
    <s v="Thank You For Smoking. A play about love, 5 trillion cigarettes and how the Flintstones earned the tobacco industry millions."/>
    <x v="134"/>
    <n v="0.8"/>
    <x v="2"/>
    <n v="1360"/>
    <x v="0"/>
    <s v="GB"/>
    <s v="GBP"/>
    <n v="1422658930"/>
    <d v="2015-01-30T23:02:10"/>
    <n v="1421362930"/>
    <d v="2015-01-15T23:02:10"/>
    <x v="1"/>
    <x v="0"/>
    <b v="0"/>
    <n v="21"/>
    <b v="1"/>
    <s v="theater/plays"/>
    <x v="1"/>
  </r>
  <r>
    <n v="2835"/>
    <s v="Land of the Three Towers"/>
    <s v="A celebratory community theatre project about the Focus E15 Occupation of empty council homes on Carpenters Estate."/>
    <x v="28"/>
    <n v="1"/>
    <x v="4"/>
    <n v="1870.99"/>
    <x v="0"/>
    <s v="GB"/>
    <s v="GBP"/>
    <n v="1449273600"/>
    <d v="2015-12-05T00:00:00"/>
    <n v="1446742417"/>
    <d v="2015-11-05T16:53:37"/>
    <x v="4"/>
    <x v="0"/>
    <b v="0"/>
    <n v="93"/>
    <b v="1"/>
    <s v="theater/plays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0.45"/>
    <x v="2"/>
    <n v="485"/>
    <x v="0"/>
    <s v="US"/>
    <s v="USD"/>
    <n v="1487393940"/>
    <d v="2017-02-18T04:59:00"/>
    <n v="1484115418"/>
    <d v="2017-01-11T06:16:58"/>
    <x v="1"/>
    <x v="1"/>
    <b v="0"/>
    <n v="11"/>
    <b v="1"/>
    <s v="theater/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0.85"/>
    <x v="2"/>
    <n v="850"/>
    <x v="0"/>
    <s v="CA"/>
    <s v="CAD"/>
    <n v="1449701284"/>
    <d v="2015-12-09T22:48:04"/>
    <n v="1446241684"/>
    <d v="2015-10-30T21:48:04"/>
    <x v="9"/>
    <x v="0"/>
    <b v="0"/>
    <n v="21"/>
    <b v="1"/>
    <s v="theater/plays"/>
    <x v="1"/>
  </r>
  <r>
    <n v="2838"/>
    <s v="Pickles &amp; Hargraves Murder Mystery Comedy at the FringeNYC"/>
    <s v="You like things that are funny. You (secretly) like murder. So why not support the NYC return of this hilarious whodunit?"/>
    <x v="13"/>
    <n v="2"/>
    <x v="4"/>
    <n v="2405"/>
    <x v="0"/>
    <s v="US"/>
    <s v="USD"/>
    <n v="1407967200"/>
    <d v="2014-08-13T22:00:00"/>
    <n v="1406039696"/>
    <d v="2014-07-22T14:34:56"/>
    <x v="3"/>
    <x v="3"/>
    <b v="0"/>
    <n v="54"/>
    <b v="1"/>
    <s v="theater/plays"/>
    <x v="1"/>
  </r>
  <r>
    <n v="2839"/>
    <s v="&quot;The Annual Neighborhood Garage Tour&quot;"/>
    <s v="Help us tour our brand new show &quot;Stripe and Spot (Learn to) Get Along&quot; to neighborhoods throughout the Twin Cities metro area!"/>
    <x v="8"/>
    <n v="3.5"/>
    <x v="4"/>
    <n v="3900"/>
    <x v="0"/>
    <s v="US"/>
    <s v="USD"/>
    <n v="1408942740"/>
    <d v="2014-08-25T04:59:00"/>
    <n v="1406958354"/>
    <d v="2014-08-02T05:45:54"/>
    <x v="10"/>
    <x v="3"/>
    <b v="0"/>
    <n v="31"/>
    <b v="1"/>
    <s v="theater/plays"/>
    <x v="1"/>
  </r>
  <r>
    <n v="2840"/>
    <s v="Scarlet at Southwark Playhouse - Theatre Renegade"/>
    <s v="The world premiere of an astounding new play at Southwark Playhouse exploring slut shaming/cyber bullying &amp; the emotional repercussions"/>
    <x v="30"/>
    <n v="2.5"/>
    <x v="4"/>
    <n v="2600"/>
    <x v="0"/>
    <s v="GB"/>
    <s v="GBP"/>
    <n v="1426698000"/>
    <d v="2015-03-18T17:00:00"/>
    <n v="1424825479"/>
    <d v="2015-02-25T00:51:19"/>
    <x v="2"/>
    <x v="0"/>
    <b v="0"/>
    <n v="132"/>
    <b v="1"/>
    <s v="theater/plays"/>
    <x v="1"/>
  </r>
  <r>
    <n v="2841"/>
    <s v="The Dead Loss"/>
    <s v="1920's London; two brothers try to make a name for themselves in the underground crime world but encounter a ruthless Irish mob boss."/>
    <x v="28"/>
    <n v="1"/>
    <x v="4"/>
    <n v="10"/>
    <x v="2"/>
    <s v="GB"/>
    <s v="GBP"/>
    <n v="1450032297"/>
    <d v="2015-12-13T18:44:57"/>
    <n v="1444844697"/>
    <d v="2015-10-14T17:44:57"/>
    <x v="9"/>
    <x v="0"/>
    <b v="0"/>
    <n v="1"/>
    <b v="0"/>
    <s v="theater/plays"/>
    <x v="1"/>
  </r>
  <r>
    <n v="2842"/>
    <s v="HIDDEN: The FCO Plays"/>
    <s v="A play performed at the FCO Global Summit on the Preventing Sexual Violence Initiative, hosted by William Hague and Angelina Jolie"/>
    <x v="15"/>
    <n v="1.5"/>
    <x v="4"/>
    <n v="0"/>
    <x v="2"/>
    <s v="GB"/>
    <s v="GBP"/>
    <n v="1403348400"/>
    <d v="2014-06-21T11:00:00"/>
    <n v="1401058295"/>
    <d v="2014-05-25T22:51:35"/>
    <x v="5"/>
    <x v="3"/>
    <b v="0"/>
    <n v="0"/>
    <b v="0"/>
    <s v="theater/plays"/>
    <x v="1"/>
  </r>
  <r>
    <n v="2843"/>
    <s v="Summer Adaptation of Fallen Angels"/>
    <s v="We're high school students directing a film adaptation of the play, Fallen Angels, written by NoÃ«l Coward and set in the 1920's."/>
    <x v="38"/>
    <n v="1.2"/>
    <x v="4"/>
    <n v="0"/>
    <x v="2"/>
    <s v="US"/>
    <s v="USD"/>
    <n v="1465790400"/>
    <d v="2016-06-13T04:00:00"/>
    <n v="1462210950"/>
    <d v="2016-05-02T17:42:30"/>
    <x v="5"/>
    <x v="2"/>
    <b v="0"/>
    <n v="0"/>
    <b v="0"/>
    <s v="theater/plays"/>
    <x v="1"/>
  </r>
  <r>
    <n v="2844"/>
    <s v="KabarettstÃ¼ck &quot;Dicht in da Nochtschicht&quot;"/>
    <s v="Zwei ausgebildete Schauspieler, ein Musiker - gemeinsam bringt man ein waschechtes KabarettstÃ¼ck auf die BÃ¼hne."/>
    <x v="131"/>
    <n v="0.55000000000000004"/>
    <x v="2"/>
    <n v="30"/>
    <x v="2"/>
    <s v="AT"/>
    <s v="EUR"/>
    <n v="1483535180"/>
    <d v="2017-01-04T13:06:20"/>
    <n v="1480943180"/>
    <d v="2016-12-05T13:06:20"/>
    <x v="11"/>
    <x v="2"/>
    <b v="0"/>
    <n v="1"/>
    <b v="0"/>
    <s v="theater/plays"/>
    <x v="1"/>
  </r>
  <r>
    <n v="2845"/>
    <s v="Haberdasher Theatre Inc. : Richard Greenbergâ€™s, The Maderati"/>
    <s v="The Maderati: A bitingly witty absurdest comedy, which pokes wickedly perceptive fun at NY artist lifestyle."/>
    <x v="51"/>
    <n v="7.5"/>
    <x v="0"/>
    <n v="2366"/>
    <x v="2"/>
    <s v="US"/>
    <s v="USD"/>
    <n v="1433723033"/>
    <d v="2015-06-08T00:23:53"/>
    <n v="1428539033"/>
    <d v="2015-04-09T00:23:53"/>
    <x v="6"/>
    <x v="0"/>
    <b v="0"/>
    <n v="39"/>
    <b v="0"/>
    <s v="theater/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8"/>
    <x v="0"/>
    <n v="0"/>
    <x v="2"/>
    <s v="US"/>
    <s v="USD"/>
    <n v="1432917394"/>
    <d v="2015-05-29T16:36:34"/>
    <n v="1429029394"/>
    <d v="2015-04-14T16:36:34"/>
    <x v="6"/>
    <x v="0"/>
    <b v="0"/>
    <n v="0"/>
    <b v="0"/>
    <s v="theater/plays"/>
    <x v="1"/>
  </r>
  <r>
    <n v="2847"/>
    <s v="COLOR ME"/>
    <s v="Dark secrets come to light when Mariah meets Stella. They find a way to face the south's largest elephant in the room: RACISM."/>
    <x v="13"/>
    <n v="2"/>
    <x v="4"/>
    <n v="0"/>
    <x v="2"/>
    <s v="US"/>
    <s v="USD"/>
    <n v="1464031265"/>
    <d v="2016-05-23T19:21:05"/>
    <n v="1458847265"/>
    <d v="2016-03-24T19:21:05"/>
    <x v="7"/>
    <x v="2"/>
    <b v="0"/>
    <n v="0"/>
    <b v="0"/>
    <s v="theater/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35"/>
    <x v="7"/>
    <n v="70"/>
    <x v="2"/>
    <s v="US"/>
    <s v="USD"/>
    <n v="1432913659"/>
    <d v="2015-05-29T15:34:19"/>
    <n v="1430321659"/>
    <d v="2015-04-29T15:34:19"/>
    <x v="6"/>
    <x v="0"/>
    <b v="0"/>
    <n v="3"/>
    <b v="0"/>
    <s v="theater/plays"/>
    <x v="1"/>
  </r>
  <r>
    <n v="2849"/>
    <s v="100, Acre Wood"/>
    <s v="NonSens!cal tackles the struggles of four people with mental health issues/disorders inspired by A.A Milne's Winnie the Pooh"/>
    <x v="2"/>
    <n v="0.5"/>
    <x v="2"/>
    <n v="5"/>
    <x v="2"/>
    <s v="GB"/>
    <s v="GBP"/>
    <n v="1461406600"/>
    <d v="2016-04-23T10:16:40"/>
    <n v="1458814600"/>
    <d v="2016-03-24T10:16:40"/>
    <x v="7"/>
    <x v="2"/>
    <b v="0"/>
    <n v="1"/>
    <b v="0"/>
    <s v="theater/plays"/>
    <x v="1"/>
  </r>
  <r>
    <n v="2850"/>
    <s v="Romeo and Juliet...Choose Your Own Ending"/>
    <s v="Romeo and Juliet: Wouldn't it be great if they didn't all die at the end? Now YOU get to control the fate of these timeless characters!"/>
    <x v="6"/>
    <n v="8"/>
    <x v="0"/>
    <n v="311"/>
    <x v="2"/>
    <s v="US"/>
    <s v="USD"/>
    <n v="1409962211"/>
    <d v="2014-09-06T00:10:11"/>
    <n v="1407370211"/>
    <d v="2014-08-07T00:10:11"/>
    <x v="10"/>
    <x v="3"/>
    <b v="0"/>
    <n v="13"/>
    <b v="0"/>
    <s v="theater/plays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4.5"/>
    <x v="4"/>
    <n v="0"/>
    <x v="2"/>
    <s v="IE"/>
    <s v="EUR"/>
    <n v="1454109420"/>
    <d v="2016-01-29T23:17:00"/>
    <n v="1453334629"/>
    <d v="2016-01-21T00:03:49"/>
    <x v="1"/>
    <x v="2"/>
    <b v="0"/>
    <n v="0"/>
    <b v="0"/>
    <s v="theater/plays"/>
    <x v="1"/>
  </r>
  <r>
    <n v="2852"/>
    <s v="Freedom Train"/>
    <s v="Just one time back to the past on the Freedom Train will open your eyes and your lives will never ever be the same!"/>
    <x v="10"/>
    <n v="5"/>
    <x v="0"/>
    <n v="95"/>
    <x v="2"/>
    <s v="US"/>
    <s v="USD"/>
    <n v="1403312703"/>
    <d v="2014-06-21T01:05:03"/>
    <n v="1400720703"/>
    <d v="2014-05-22T01:05:03"/>
    <x v="5"/>
    <x v="3"/>
    <b v="0"/>
    <n v="6"/>
    <b v="0"/>
    <s v="theater/plays"/>
    <x v="1"/>
  </r>
  <r>
    <n v="2853"/>
    <s v="Eighteen Months- A Love Story Interrupted"/>
    <s v="Much has been written by women on breast cancer. Yet, there is little that has been written for the theatre on this by men. I have!"/>
    <x v="196"/>
    <n v="9.5"/>
    <x v="0"/>
    <n v="0"/>
    <x v="2"/>
    <s v="CA"/>
    <s v="CAD"/>
    <n v="1410669297"/>
    <d v="2014-09-14T04:34:57"/>
    <n v="1405485297"/>
    <d v="2014-07-16T04:34:57"/>
    <x v="3"/>
    <x v="3"/>
    <b v="0"/>
    <n v="0"/>
    <b v="0"/>
    <s v="theater/plays"/>
    <x v="1"/>
  </r>
  <r>
    <n v="2854"/>
    <s v="Ultimate Political Selfie!"/>
    <s v="Almost Random Theatre's play about a candidate - with no policies - who is seeking election in May 2015"/>
    <x v="28"/>
    <n v="1"/>
    <x v="4"/>
    <n v="417"/>
    <x v="2"/>
    <s v="GB"/>
    <s v="GBP"/>
    <n v="1431018719"/>
    <d v="2015-05-07T17:11:59"/>
    <n v="1429290719"/>
    <d v="2015-04-17T17:11:59"/>
    <x v="6"/>
    <x v="0"/>
    <b v="0"/>
    <n v="14"/>
    <b v="0"/>
    <s v="theater/plays"/>
    <x v="1"/>
  </r>
  <r>
    <n v="2855"/>
    <s v="STAGE READING for TETCNY"/>
    <s v="Raising funds to have a private stage reading for an upcoming play from THE ENSEMBLE THEATRE COMPANY OF NEW YORK (www.tetcny.org)"/>
    <x v="20"/>
    <n v="0.6"/>
    <x v="2"/>
    <n v="300"/>
    <x v="2"/>
    <s v="US"/>
    <s v="USD"/>
    <n v="1454110440"/>
    <d v="2016-01-29T23:34:00"/>
    <n v="1451607071"/>
    <d v="2016-01-01T00:11:11"/>
    <x v="1"/>
    <x v="2"/>
    <b v="0"/>
    <n v="5"/>
    <b v="0"/>
    <s v="theater/plays"/>
    <x v="1"/>
  </r>
  <r>
    <n v="2856"/>
    <s v="The JOkeress Going Live"/>
    <s v="This will be the fifth play of The Jokeress, based on the ebook/paperback novelette series. It is scifi, suspense, terror, and noir."/>
    <x v="9"/>
    <n v="3"/>
    <x v="4"/>
    <n v="146"/>
    <x v="2"/>
    <s v="US"/>
    <s v="USD"/>
    <n v="1439069640"/>
    <d v="2015-08-08T21:34:00"/>
    <n v="1433897647"/>
    <d v="2015-06-10T00:54:07"/>
    <x v="0"/>
    <x v="0"/>
    <b v="0"/>
    <n v="6"/>
    <b v="0"/>
    <s v="theater/plays"/>
    <x v="1"/>
  </r>
  <r>
    <n v="2857"/>
    <s v="Los Tradicionales"/>
    <s v="Somos una compaÃ±Ã­a de teatro independiente. Y en el 2017 queremos arrancar con el montaje de 3 obras._x000a_3 elencos, 3 espacios."/>
    <x v="114"/>
    <n v="38"/>
    <x v="7"/>
    <n v="7500"/>
    <x v="2"/>
    <s v="MX"/>
    <s v="MXN"/>
    <n v="1487613600"/>
    <d v="2017-02-20T18:00:00"/>
    <n v="1482444295"/>
    <d v="2016-12-22T22:04:55"/>
    <x v="11"/>
    <x v="2"/>
    <b v="0"/>
    <n v="15"/>
    <b v="0"/>
    <s v="theater/plays"/>
    <x v="1"/>
  </r>
  <r>
    <n v="2858"/>
    <s v="Gay Party Superposh 'Winter Wonderland'"/>
    <s v="Een Gay Party in het centrum van Amersfoort. _x000a_Een geweldige avond uit, met een show, optredens en DJ's."/>
    <x v="28"/>
    <n v="1"/>
    <x v="4"/>
    <n v="0"/>
    <x v="2"/>
    <s v="NL"/>
    <s v="EUR"/>
    <n v="1417778880"/>
    <d v="2014-12-05T11:28:00"/>
    <n v="1415711095"/>
    <d v="2014-11-11T13:04:55"/>
    <x v="4"/>
    <x v="3"/>
    <b v="0"/>
    <n v="0"/>
    <b v="0"/>
    <s v="theater/plays"/>
    <x v="1"/>
  </r>
  <r>
    <n v="2859"/>
    <s v="Grover Theatre Company (GTC)"/>
    <s v="A theatre company that will create works to inspire young people and get everyone involved."/>
    <x v="13"/>
    <n v="2"/>
    <x v="4"/>
    <n v="35"/>
    <x v="2"/>
    <s v="AU"/>
    <s v="AUD"/>
    <n v="1444984904"/>
    <d v="2015-10-16T08:41:44"/>
    <n v="1439800904"/>
    <d v="2015-08-17T08:41:44"/>
    <x v="10"/>
    <x v="0"/>
    <b v="0"/>
    <n v="1"/>
    <b v="0"/>
    <s v="theater/plays"/>
    <x v="1"/>
  </r>
  <r>
    <n v="2860"/>
    <s v="Macbeth For President 2016"/>
    <s v="The Bard's classic tale set in the 2016 Presidential Campaign. Power, corruption, greed, and conspiracy. How far are you willing to go?"/>
    <x v="23"/>
    <n v="4"/>
    <x v="4"/>
    <n v="266"/>
    <x v="2"/>
    <s v="US"/>
    <s v="USD"/>
    <n v="1466363576"/>
    <d v="2016-06-19T19:12:56"/>
    <n v="1461179576"/>
    <d v="2016-04-20T19:12:56"/>
    <x v="6"/>
    <x v="2"/>
    <b v="0"/>
    <n v="9"/>
    <b v="0"/>
    <s v="theater/plays"/>
    <x v="1"/>
  </r>
  <r>
    <n v="2861"/>
    <s v="Julius Caesar"/>
    <s v="The University of Queensland Drama Production Course is putting on an adaptation of William Shakespeares Julius Caesar"/>
    <x v="49"/>
    <n v="0.25"/>
    <x v="2"/>
    <n v="80"/>
    <x v="2"/>
    <s v="AU"/>
    <s v="AUD"/>
    <n v="1443103848"/>
    <d v="2015-09-24T14:10:48"/>
    <n v="1441894248"/>
    <d v="2015-09-10T14:10:48"/>
    <x v="8"/>
    <x v="0"/>
    <b v="0"/>
    <n v="3"/>
    <b v="0"/>
    <s v="theater/plays"/>
    <x v="1"/>
  </r>
  <r>
    <n v="2862"/>
    <s v="Get Your Life Back"/>
    <s v="&quot;Get Your Life Back&quot; is a dynamic stage play that deals with true issues of life that reign in the lives of many people everyday."/>
    <x v="83"/>
    <n v="12.7"/>
    <x v="1"/>
    <n v="55"/>
    <x v="2"/>
    <s v="US"/>
    <s v="USD"/>
    <n v="1403636229"/>
    <d v="2014-06-24T18:57:09"/>
    <n v="1401044229"/>
    <d v="2014-05-25T18:57:09"/>
    <x v="5"/>
    <x v="3"/>
    <b v="0"/>
    <n v="3"/>
    <b v="0"/>
    <s v="theater/plays"/>
    <x v="1"/>
  </r>
  <r>
    <n v="2863"/>
    <s v="Equality Theatre"/>
    <s v="I would like to start a Acting Company that supports and includes LGBTQ youth and young adults in very conservative North Texas"/>
    <x v="63"/>
    <n v="50"/>
    <x v="10"/>
    <n v="20"/>
    <x v="2"/>
    <s v="US"/>
    <s v="USD"/>
    <n v="1410279123"/>
    <d v="2014-09-09T16:12:03"/>
    <n v="1405095123"/>
    <d v="2014-07-11T16:12:03"/>
    <x v="3"/>
    <x v="3"/>
    <b v="0"/>
    <n v="1"/>
    <b v="0"/>
    <s v="theater/plays"/>
    <x v="1"/>
  </r>
  <r>
    <n v="2864"/>
    <s v="'Haunting Julia' by Alan Ayckbourn"/>
    <s v="Accessible, original theatre for all!"/>
    <x v="30"/>
    <n v="2.5"/>
    <x v="4"/>
    <n v="40"/>
    <x v="2"/>
    <s v="GB"/>
    <s v="GBP"/>
    <n v="1437139080"/>
    <d v="2015-07-17T13:18:00"/>
    <n v="1434552207"/>
    <d v="2015-06-17T14:43:27"/>
    <x v="0"/>
    <x v="0"/>
    <b v="0"/>
    <n v="3"/>
    <b v="0"/>
    <s v="theater/plays"/>
    <x v="1"/>
  </r>
  <r>
    <n v="2865"/>
    <s v="FRINGE 2015 by YER Productions"/>
    <s v="Prepare to be Swept Away. Three short plays from three master playwrights; LANDFALL, SNIPER and DANGERS of TOBACCO!"/>
    <x v="374"/>
    <n v="2.8879999999999999"/>
    <x v="4"/>
    <n v="0"/>
    <x v="2"/>
    <s v="US"/>
    <s v="USD"/>
    <n v="1420512259"/>
    <d v="2015-01-06T02:44:19"/>
    <n v="1415328259"/>
    <d v="2014-11-07T02:44:19"/>
    <x v="4"/>
    <x v="3"/>
    <b v="0"/>
    <n v="0"/>
    <b v="0"/>
    <s v="theater/plays"/>
    <x v="1"/>
  </r>
  <r>
    <n v="2866"/>
    <s v="Church Folk Can Be Dangerous People"/>
    <s v="The reality is dark, sinister. The milieu is not as friendly as it claims. What is this place? Where is it? Is it your local church?"/>
    <x v="10"/>
    <n v="5"/>
    <x v="0"/>
    <n v="45"/>
    <x v="2"/>
    <s v="US"/>
    <s v="USD"/>
    <n v="1476482400"/>
    <d v="2016-10-14T22:00:00"/>
    <n v="1473893721"/>
    <d v="2016-09-14T22:55:21"/>
    <x v="8"/>
    <x v="2"/>
    <b v="0"/>
    <n v="2"/>
    <b v="0"/>
    <s v="theater/plays"/>
    <x v="1"/>
  </r>
  <r>
    <n v="2867"/>
    <s v="A Midsummer Night's Dream"/>
    <s v="This production is being put together by Wilson's newest professional theater company, the Wyldepine Players in conjunction w/ Taiplab"/>
    <x v="30"/>
    <n v="2.5"/>
    <x v="4"/>
    <n v="504"/>
    <x v="2"/>
    <s v="US"/>
    <s v="USD"/>
    <n v="1467604800"/>
    <d v="2016-07-04T04:00:00"/>
    <n v="1465533672"/>
    <d v="2016-06-10T04:41:12"/>
    <x v="0"/>
    <x v="2"/>
    <b v="0"/>
    <n v="10"/>
    <b v="0"/>
    <s v="theater/plays"/>
    <x v="1"/>
  </r>
  <r>
    <n v="2868"/>
    <s v="Becoming UNZIPPED"/>
    <s v="7 billion people &amp; most of us feel alone.  It's time we become emotionally unzipped.  &quot;Unzipped&quot; a new play about men &amp; relationships."/>
    <x v="36"/>
    <n v="15"/>
    <x v="6"/>
    <n v="6301.76"/>
    <x v="2"/>
    <s v="US"/>
    <s v="USD"/>
    <n v="1475697054"/>
    <d v="2016-10-05T19:50:54"/>
    <n v="1473105054"/>
    <d v="2016-09-05T19:50:54"/>
    <x v="8"/>
    <x v="2"/>
    <b v="0"/>
    <n v="60"/>
    <b v="0"/>
    <s v="theater/plays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20"/>
    <x v="8"/>
    <n v="177"/>
    <x v="2"/>
    <s v="US"/>
    <s v="USD"/>
    <n v="1468937681"/>
    <d v="2016-07-19T14:14:41"/>
    <n v="1466345681"/>
    <d v="2016-06-19T14:14:41"/>
    <x v="0"/>
    <x v="2"/>
    <b v="0"/>
    <n v="5"/>
    <b v="0"/>
    <s v="theater/plays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5"/>
    <x v="0"/>
    <n v="750"/>
    <x v="2"/>
    <s v="US"/>
    <s v="USD"/>
    <n v="1400301165"/>
    <d v="2014-05-17T04:32:45"/>
    <n v="1397709165"/>
    <d v="2014-04-17T04:32:45"/>
    <x v="6"/>
    <x v="3"/>
    <b v="0"/>
    <n v="9"/>
    <b v="0"/>
    <s v="theater/plays"/>
    <x v="1"/>
  </r>
  <r>
    <n v="2871"/>
    <s v="The Bill Cosby Assault, a play"/>
    <s v="America's dad or serial rapist? Or both? The stories of the Bill Cosby accusers and the society so skeptical of them."/>
    <x v="3"/>
    <n v="10"/>
    <x v="1"/>
    <n v="467"/>
    <x v="2"/>
    <s v="US"/>
    <s v="USD"/>
    <n v="1419183813"/>
    <d v="2014-12-21T17:43:33"/>
    <n v="1417455813"/>
    <d v="2014-12-01T17:43:33"/>
    <x v="11"/>
    <x v="3"/>
    <b v="0"/>
    <n v="13"/>
    <b v="0"/>
    <s v="theater/plays"/>
    <x v="1"/>
  </r>
  <r>
    <n v="2872"/>
    <s v="Loud Arts"/>
    <s v="Local Theatre group in Loudoun County, Virginia. Looking for funds to start producing shows!"/>
    <x v="9"/>
    <n v="3"/>
    <x v="4"/>
    <n v="0"/>
    <x v="2"/>
    <s v="US"/>
    <s v="USD"/>
    <n v="1434768438"/>
    <d v="2015-06-20T02:47:18"/>
    <n v="1429584438"/>
    <d v="2015-04-21T02:47:18"/>
    <x v="6"/>
    <x v="0"/>
    <b v="0"/>
    <n v="0"/>
    <b v="0"/>
    <s v="theater/plays"/>
    <x v="1"/>
  </r>
  <r>
    <n v="2873"/>
    <s v="&quot;Fortune's Child&quot; by Mark Scharf"/>
    <s v="DC/Baltimore AEA actors band together produce a world premiere of a touching, bittersweet, award winning play about letting go to live"/>
    <x v="30"/>
    <n v="2.5"/>
    <x v="4"/>
    <n v="953"/>
    <x v="2"/>
    <s v="US"/>
    <s v="USD"/>
    <n v="1422473831"/>
    <d v="2015-01-28T19:37:11"/>
    <n v="1419881831"/>
    <d v="2014-12-29T19:37:11"/>
    <x v="11"/>
    <x v="3"/>
    <b v="0"/>
    <n v="8"/>
    <b v="0"/>
    <s v="theater/plays"/>
    <x v="1"/>
  </r>
  <r>
    <n v="2874"/>
    <s v="Lead Players Theatre Company"/>
    <s v="We present Classics made for the 21st Century and we need a space! Please help us rent a space for The Importance of Being Earnest!"/>
    <x v="10"/>
    <n v="5"/>
    <x v="0"/>
    <n v="271"/>
    <x v="2"/>
    <s v="US"/>
    <s v="USD"/>
    <n v="1484684186"/>
    <d v="2017-01-17T20:16:26"/>
    <n v="1482092186"/>
    <d v="2016-12-18T20:16:26"/>
    <x v="11"/>
    <x v="2"/>
    <b v="0"/>
    <n v="3"/>
    <b v="0"/>
    <s v="theater/plays"/>
    <x v="1"/>
  </r>
  <r>
    <n v="2875"/>
    <s v="Right Tracey!"/>
    <s v="Play about Tracey a gay man trapped in his room by his Bible thumping mother. He finds love but the room can not keep the love alive."/>
    <x v="22"/>
    <n v="20"/>
    <x v="8"/>
    <n v="7"/>
    <x v="2"/>
    <s v="US"/>
    <s v="USD"/>
    <n v="1462417493"/>
    <d v="2016-05-05T03:04:53"/>
    <n v="1459825493"/>
    <d v="2016-04-05T03:04:53"/>
    <x v="6"/>
    <x v="2"/>
    <b v="0"/>
    <n v="3"/>
    <b v="0"/>
    <s v="theater/plays"/>
    <x v="1"/>
  </r>
  <r>
    <n v="2876"/>
    <s v="The Sins of Bad People  Urban Stage Play"/>
    <s v="Charlotte NC playwright looking to showcase a series of three stage plays.  Plays are funny, completed and ready to run!"/>
    <x v="60"/>
    <n v="150"/>
    <x v="10"/>
    <n v="0"/>
    <x v="2"/>
    <s v="US"/>
    <s v="USD"/>
    <n v="1437069079"/>
    <d v="2015-07-16T17:51:19"/>
    <n v="1434477079"/>
    <d v="2015-06-16T17:51:19"/>
    <x v="0"/>
    <x v="0"/>
    <b v="0"/>
    <n v="0"/>
    <b v="0"/>
    <s v="theater/plays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"/>
    <x v="0"/>
    <n v="650"/>
    <x v="2"/>
    <s v="US"/>
    <s v="USD"/>
    <n v="1480525200"/>
    <d v="2016-11-30T17:00:00"/>
    <n v="1477781724"/>
    <d v="2016-10-29T22:55:24"/>
    <x v="9"/>
    <x v="2"/>
    <b v="0"/>
    <n v="6"/>
    <b v="0"/>
    <s v="theater/plays"/>
    <x v="1"/>
  </r>
  <r>
    <n v="2878"/>
    <s v="(TBC) I'M JUST HERE TO BUY SOY SAUCE by Jingan Young"/>
    <s v="World premiere of &quot;I'm Just Here to Buy Soy Sauce&quot;, a play about China &amp; the UK housing crisis by Jingan Young location TBC"/>
    <x v="9"/>
    <n v="3"/>
    <x v="4"/>
    <n v="63"/>
    <x v="2"/>
    <s v="GB"/>
    <s v="GBP"/>
    <n v="1435934795"/>
    <d v="2015-07-03T14:46:35"/>
    <n v="1430750795"/>
    <d v="2015-05-04T14:46:35"/>
    <x v="5"/>
    <x v="0"/>
    <b v="0"/>
    <n v="4"/>
    <b v="0"/>
    <s v="theater/plays"/>
    <x v="1"/>
  </r>
  <r>
    <n v="2879"/>
    <s v="Girls, Ladies and Women - A Gospel Drama"/>
    <s v="She that fines a husband? Wait, is that right? Girl... you better check yourself, before you wreck yourself!"/>
    <x v="375"/>
    <n v="11.2"/>
    <x v="1"/>
    <n v="29"/>
    <x v="2"/>
    <s v="US"/>
    <s v="USD"/>
    <n v="1453310661"/>
    <d v="2016-01-20T17:24:21"/>
    <n v="1450718661"/>
    <d v="2015-12-21T17:24:21"/>
    <x v="11"/>
    <x v="0"/>
    <b v="0"/>
    <n v="1"/>
    <b v="0"/>
    <s v="theater/plays"/>
    <x v="1"/>
  </r>
  <r>
    <n v="2880"/>
    <s v="BELIEF on the Isle of Skye"/>
    <s v="BELIEF leaves res &amp; crosses nations, swims the Atlantic, landing on Isle where Salish meets Gaelic, where humanity transcends barriers"/>
    <x v="14"/>
    <n v="12"/>
    <x v="1"/>
    <n v="2800"/>
    <x v="2"/>
    <s v="US"/>
    <s v="USD"/>
    <n v="1440090300"/>
    <d v="2015-08-20T17:05:00"/>
    <n v="1436305452"/>
    <d v="2015-07-07T21:44:12"/>
    <x v="3"/>
    <x v="0"/>
    <b v="0"/>
    <n v="29"/>
    <b v="0"/>
    <s v="theater/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5.5"/>
    <x v="0"/>
    <n v="0"/>
    <x v="2"/>
    <s v="US"/>
    <s v="USD"/>
    <n v="1417620036"/>
    <d v="2014-12-03T15:20:36"/>
    <n v="1412432436"/>
    <d v="2014-10-04T14:20:36"/>
    <x v="9"/>
    <x v="3"/>
    <b v="0"/>
    <n v="0"/>
    <b v="0"/>
    <s v="theater/plays"/>
    <x v="1"/>
  </r>
  <r>
    <n v="2882"/>
    <s v="Images: Remembrances of the Holocaust-The Eva Schloss Story"/>
    <s v="A one-woman show about the life of Eva Schloss, her time in Auschwitz, and the positive impact she has had on thousands of lives."/>
    <x v="47"/>
    <n v="0.75"/>
    <x v="2"/>
    <n v="252"/>
    <x v="2"/>
    <s v="US"/>
    <s v="USD"/>
    <n v="1462112318"/>
    <d v="2016-05-01T14:18:38"/>
    <n v="1459520318"/>
    <d v="2016-04-01T14:18:38"/>
    <x v="6"/>
    <x v="2"/>
    <b v="0"/>
    <n v="4"/>
    <b v="0"/>
    <s v="theater/plays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0"/>
    <x v="1"/>
    <n v="1908"/>
    <x v="2"/>
    <s v="US"/>
    <s v="USD"/>
    <n v="1454734740"/>
    <d v="2016-02-06T04:59:00"/>
    <n v="1451684437"/>
    <d v="2016-01-01T21:40:37"/>
    <x v="1"/>
    <x v="2"/>
    <b v="0"/>
    <n v="5"/>
    <b v="0"/>
    <s v="theater/plays"/>
    <x v="1"/>
  </r>
  <r>
    <n v="2884"/>
    <s v="The Lizard King, a play by Jay Jeff Jones"/>
    <s v="Come explore the dream world of Jim Morrison, rock singer, mystic, poet, shaman."/>
    <x v="101"/>
    <n v="45"/>
    <x v="11"/>
    <n v="185"/>
    <x v="2"/>
    <s v="US"/>
    <s v="USD"/>
    <n v="1417800435"/>
    <d v="2014-12-05T17:27:15"/>
    <n v="1415208435"/>
    <d v="2014-11-05T17:27:15"/>
    <x v="4"/>
    <x v="3"/>
    <b v="0"/>
    <n v="4"/>
    <b v="0"/>
    <s v="theater/plays"/>
    <x v="1"/>
  </r>
  <r>
    <n v="2885"/>
    <s v="The Wedding"/>
    <s v="An historic and proud work of Polish nationalistic literature performed on stage."/>
    <x v="44"/>
    <n v="0.4"/>
    <x v="2"/>
    <n v="130"/>
    <x v="2"/>
    <s v="US"/>
    <s v="USD"/>
    <n v="1426294201"/>
    <d v="2015-03-14T00:50:01"/>
    <n v="1423705801"/>
    <d v="2015-02-12T01:50:01"/>
    <x v="2"/>
    <x v="0"/>
    <b v="0"/>
    <n v="5"/>
    <b v="0"/>
    <s v="theater/plays"/>
    <x v="1"/>
  </r>
  <r>
    <n v="2886"/>
    <s v="Artists' tickets to VARIATIONS ON FAMILY"/>
    <s v="Help us provide half-price tickets to the 11th annual Variations Project, allowing our fellow artists to see this wonderful production."/>
    <x v="48"/>
    <n v="0.2"/>
    <x v="2"/>
    <n v="10"/>
    <x v="2"/>
    <s v="US"/>
    <s v="USD"/>
    <n v="1442635140"/>
    <d v="2015-09-19T03:59:00"/>
    <n v="1442243484"/>
    <d v="2015-09-14T15:11:24"/>
    <x v="8"/>
    <x v="0"/>
    <b v="0"/>
    <n v="1"/>
    <b v="0"/>
    <s v="theater/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3"/>
    <x v="4"/>
    <n v="5"/>
    <x v="2"/>
    <s v="US"/>
    <s v="USD"/>
    <n v="1420971324"/>
    <d v="2015-01-11T10:15:24"/>
    <n v="1418379324"/>
    <d v="2014-12-12T10:15:24"/>
    <x v="11"/>
    <x v="3"/>
    <b v="0"/>
    <n v="1"/>
    <b v="0"/>
    <s v="theater/plays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30"/>
    <x v="5"/>
    <n v="0"/>
    <x v="2"/>
    <s v="US"/>
    <s v="USD"/>
    <n v="1413608340"/>
    <d v="2014-10-18T04:59:00"/>
    <n v="1412945440"/>
    <d v="2014-10-10T12:50:40"/>
    <x v="9"/>
    <x v="3"/>
    <b v="0"/>
    <n v="0"/>
    <b v="0"/>
    <s v="theater/plays"/>
    <x v="1"/>
  </r>
  <r>
    <n v="2889"/>
    <s v="Halfway, Nebraska"/>
    <s v="Halfway, Nebraska explores the limits of hope and what it means to love someone who may be too far damaged to save."/>
    <x v="9"/>
    <n v="3"/>
    <x v="4"/>
    <n v="1142"/>
    <x v="2"/>
    <s v="US"/>
    <s v="USD"/>
    <n v="1409344985"/>
    <d v="2014-08-29T20:43:05"/>
    <n v="1406752985"/>
    <d v="2014-07-30T20:43:05"/>
    <x v="3"/>
    <x v="3"/>
    <b v="0"/>
    <n v="14"/>
    <b v="0"/>
    <s v="theater/plays"/>
    <x v="1"/>
  </r>
  <r>
    <n v="2890"/>
    <s v="the Savannah Disputation"/>
    <s v="This Theological Comedy tells a story of when seemingly similar beliefs are discovered to be worlds apart; Damnation-Southern Style."/>
    <x v="13"/>
    <n v="2"/>
    <x v="4"/>
    <n v="21"/>
    <x v="2"/>
    <s v="US"/>
    <s v="USD"/>
    <n v="1407553200"/>
    <d v="2014-08-09T03:00:00"/>
    <n v="1405100992"/>
    <d v="2014-07-11T17:49:52"/>
    <x v="3"/>
    <x v="3"/>
    <b v="0"/>
    <n v="3"/>
    <b v="0"/>
    <s v="theater/plays"/>
    <x v="1"/>
  </r>
  <r>
    <n v="2891"/>
    <s v="Literacy for Brooklyn Kids"/>
    <s v="Did you know that we are enriching the lives of Brooklyn kids through literacy and educational theater? We just need a little help."/>
    <x v="3"/>
    <n v="10"/>
    <x v="1"/>
    <n v="273"/>
    <x v="2"/>
    <s v="US"/>
    <s v="USD"/>
    <n v="1460751128"/>
    <d v="2016-04-15T20:12:08"/>
    <n v="1455570728"/>
    <d v="2016-02-15T21:12:08"/>
    <x v="2"/>
    <x v="2"/>
    <b v="0"/>
    <n v="10"/>
    <b v="0"/>
    <s v="theater/plays"/>
    <x v="1"/>
  </r>
  <r>
    <n v="2892"/>
    <s v="Something Precious"/>
    <s v="Something Precious is the world's first musical to alert folks to the harmful effects of technology on the human spirit."/>
    <x v="62"/>
    <n v="5.5"/>
    <x v="0"/>
    <n v="500"/>
    <x v="2"/>
    <s v="US"/>
    <s v="USD"/>
    <n v="1409000400"/>
    <d v="2014-08-25T21:00:00"/>
    <n v="1408381704"/>
    <d v="2014-08-18T17:08:24"/>
    <x v="10"/>
    <x v="3"/>
    <b v="0"/>
    <n v="17"/>
    <b v="0"/>
    <s v="theater/plays"/>
    <x v="1"/>
  </r>
  <r>
    <n v="2893"/>
    <s v="REDISCOVERING KIA THE PLAY"/>
    <s v="Fundraising for REDISCOVERING KIA THE PLAY"/>
    <x v="10"/>
    <n v="5"/>
    <x v="0"/>
    <n v="25"/>
    <x v="2"/>
    <s v="US"/>
    <s v="USD"/>
    <n v="1420768800"/>
    <d v="2015-01-09T02:00:00"/>
    <n v="1415644395"/>
    <d v="2014-11-10T18:33:15"/>
    <x v="4"/>
    <x v="3"/>
    <b v="0"/>
    <n v="2"/>
    <b v="0"/>
    <s v="theater/plays"/>
    <x v="1"/>
  </r>
  <r>
    <n v="2894"/>
    <s v="How Could You Do This To Me (The Stage Play)"/>
    <s v="This Is A Story About A Woman A Man And A Woman"/>
    <x v="63"/>
    <n v="50"/>
    <x v="10"/>
    <n v="0"/>
    <x v="2"/>
    <s v="US"/>
    <s v="USD"/>
    <n v="1428100815"/>
    <d v="2015-04-03T22:40:15"/>
    <n v="1422920415"/>
    <d v="2015-02-02T23:40:15"/>
    <x v="2"/>
    <x v="0"/>
    <b v="0"/>
    <n v="0"/>
    <b v="0"/>
    <s v="theater/plays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"/>
    <n v="0.5"/>
    <x v="2"/>
    <n v="23"/>
    <x v="2"/>
    <s v="US"/>
    <s v="USD"/>
    <n v="1403470800"/>
    <d v="2014-06-22T21:00:00"/>
    <n v="1403356792"/>
    <d v="2014-06-21T13:19:52"/>
    <x v="0"/>
    <x v="3"/>
    <b v="0"/>
    <n v="4"/>
    <b v="0"/>
    <s v="theater/plays"/>
    <x v="1"/>
  </r>
  <r>
    <n v="2896"/>
    <s v="&quot;Miracle on 34th Street&quot; - We believe. Do you believe in us?"/>
    <s v="&quot;Miracle on 34th Street&quot; is about faith and believing in others. _x000a_We believe. Do you?"/>
    <x v="9"/>
    <n v="3"/>
    <x v="4"/>
    <n v="625"/>
    <x v="2"/>
    <s v="US"/>
    <s v="USD"/>
    <n v="1481522400"/>
    <d v="2016-12-12T06:00:00"/>
    <n v="1480283321"/>
    <d v="2016-11-27T21:48:41"/>
    <x v="4"/>
    <x v="2"/>
    <b v="0"/>
    <n v="12"/>
    <b v="0"/>
    <s v="theater/plays"/>
    <x v="1"/>
  </r>
  <r>
    <n v="2897"/>
    <s v="CAYCE"/>
    <s v="A unique stage play about the epic struggle of psychic Edgar Cayce to deal with his extraordinary abilities and find his place in life."/>
    <x v="14"/>
    <n v="12"/>
    <x v="1"/>
    <n v="550"/>
    <x v="2"/>
    <s v="US"/>
    <s v="USD"/>
    <n v="1444577345"/>
    <d v="2015-10-11T15:29:05"/>
    <n v="1441985458"/>
    <d v="2015-09-11T15:30:58"/>
    <x v="8"/>
    <x v="0"/>
    <b v="0"/>
    <n v="3"/>
    <b v="0"/>
    <s v="theater/plays"/>
    <x v="1"/>
  </r>
  <r>
    <n v="2898"/>
    <s v="Galaxy Express - The Play"/>
    <s v="This is an action packed Sci-Fi stage play, using foam latex creature puppets, projected video footage, and audience participation."/>
    <x v="51"/>
    <n v="7.5"/>
    <x v="0"/>
    <n v="316"/>
    <x v="2"/>
    <s v="US"/>
    <s v="USD"/>
    <n v="1446307053"/>
    <d v="2015-10-31T15:57:33"/>
    <n v="1443715053"/>
    <d v="2015-10-01T15:57:33"/>
    <x v="9"/>
    <x v="0"/>
    <b v="0"/>
    <n v="12"/>
    <b v="0"/>
    <s v="theater/plays"/>
    <x v="1"/>
  </r>
  <r>
    <n v="2899"/>
    <s v="The Esoteric Camgirl"/>
    <s v="Sex, intrigue, lust, &amp; love; follow the lives of two individuals as their romance turns from innocent online flirting to something more"/>
    <x v="3"/>
    <n v="10"/>
    <x v="1"/>
    <n v="0"/>
    <x v="2"/>
    <s v="US"/>
    <s v="USD"/>
    <n v="1469325158"/>
    <d v="2016-07-24T01:52:38"/>
    <n v="1464141158"/>
    <d v="2016-05-25T01:52:38"/>
    <x v="5"/>
    <x v="2"/>
    <b v="0"/>
    <n v="0"/>
    <b v="0"/>
    <s v="theater/plays"/>
    <x v="1"/>
  </r>
  <r>
    <n v="2900"/>
    <s v="Bring Oedipus Revenant to Life!"/>
    <s v="In October, we plan to premiere Oedipus Revenant, a historically grounded horror adaptation of Sophoclesâ€™ classic, Oedipus the Tyrant."/>
    <x v="62"/>
    <n v="5.5"/>
    <x v="0"/>
    <n v="3405"/>
    <x v="2"/>
    <s v="US"/>
    <s v="USD"/>
    <n v="1407562632"/>
    <d v="2014-08-09T05:37:12"/>
    <n v="1404970632"/>
    <d v="2014-07-10T05:37:12"/>
    <x v="3"/>
    <x v="3"/>
    <b v="0"/>
    <n v="7"/>
    <b v="0"/>
    <s v="theater/plays"/>
    <x v="1"/>
  </r>
  <r>
    <n v="2901"/>
    <s v="Avarimor Series (Audio Plays)"/>
    <s v="How can the visual age appreciate something that cant see? With these Audio Plays I will show you, if your willing to listen."/>
    <x v="47"/>
    <n v="0.75"/>
    <x v="2"/>
    <n v="6"/>
    <x v="2"/>
    <s v="US"/>
    <s v="USD"/>
    <n v="1423345339"/>
    <d v="2015-02-07T21:42:19"/>
    <n v="1418161339"/>
    <d v="2014-12-09T21:42:19"/>
    <x v="11"/>
    <x v="3"/>
    <b v="0"/>
    <n v="2"/>
    <b v="0"/>
    <s v="theater/plays"/>
    <x v="1"/>
  </r>
  <r>
    <n v="2902"/>
    <s v="Bring the iconic story of Leontyne Price to the stage."/>
    <s v="Help me honor and bring &quot;The American Soprano&quot; Leontyne Price back to the stage one more time."/>
    <x v="60"/>
    <n v="150"/>
    <x v="10"/>
    <n v="25"/>
    <x v="2"/>
    <s v="US"/>
    <s v="USD"/>
    <n v="1440412396"/>
    <d v="2015-08-24T10:33:16"/>
    <n v="1437820396"/>
    <d v="2015-07-25T10:33:16"/>
    <x v="3"/>
    <x v="0"/>
    <b v="0"/>
    <n v="1"/>
    <b v="0"/>
    <s v="theater/plays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5"/>
    <x v="0"/>
    <n v="39"/>
    <x v="2"/>
    <s v="US"/>
    <s v="USD"/>
    <n v="1441771218"/>
    <d v="2015-09-09T04:00:18"/>
    <n v="1436587218"/>
    <d v="2015-07-11T04:00:18"/>
    <x v="3"/>
    <x v="0"/>
    <b v="0"/>
    <n v="4"/>
    <b v="0"/>
    <s v="theater/plays"/>
    <x v="1"/>
  </r>
  <r>
    <n v="2904"/>
    <s v="The Love Shack"/>
    <s v="A Tequila slammer with a slice of Tarantino, a line of the London Fringe scene and a shot of â€œBreaking Badâ€. New Writing."/>
    <x v="15"/>
    <n v="1.5"/>
    <x v="4"/>
    <n v="75"/>
    <x v="2"/>
    <s v="GB"/>
    <s v="GBP"/>
    <n v="1415534400"/>
    <d v="2014-11-09T12:00:00"/>
    <n v="1414538031"/>
    <d v="2014-10-28T23:13:51"/>
    <x v="9"/>
    <x v="3"/>
    <b v="0"/>
    <n v="4"/>
    <b v="0"/>
    <s v="theater/plays"/>
    <x v="1"/>
  </r>
  <r>
    <n v="2905"/>
    <s v="DIANA's &quot;Late: A Cowboy Song&quot; by Sarah Ruhl"/>
    <s v="Philly-based feminist theatre's inaugural production about a woman's friendship with an awesome lady cowboy."/>
    <x v="8"/>
    <n v="3.5"/>
    <x v="4"/>
    <n v="622"/>
    <x v="2"/>
    <s v="US"/>
    <s v="USD"/>
    <n v="1473211313"/>
    <d v="2016-09-07T01:21:53"/>
    <n v="1472001713"/>
    <d v="2016-08-24T01:21:53"/>
    <x v="10"/>
    <x v="2"/>
    <b v="0"/>
    <n v="17"/>
    <b v="0"/>
    <s v="theater/plays"/>
    <x v="1"/>
  </r>
  <r>
    <n v="2906"/>
    <s v="NO HOMO at Atwater Village Theatre"/>
    <s v="The smash hit, award-winning comedy sashays onto the Los Angeles Theater Scene in a fabulous new production at Atwater Village Theatre."/>
    <x v="12"/>
    <n v="6"/>
    <x v="0"/>
    <n v="565"/>
    <x v="2"/>
    <s v="US"/>
    <s v="USD"/>
    <n v="1438390800"/>
    <d v="2015-08-01T01:00:00"/>
    <n v="1436888066"/>
    <d v="2015-07-14T15:34:26"/>
    <x v="3"/>
    <x v="0"/>
    <b v="0"/>
    <n v="7"/>
    <b v="0"/>
    <s v="theater/plays"/>
    <x v="1"/>
  </r>
  <r>
    <n v="2907"/>
    <s v="Little Nell's - a play"/>
    <s v="Spend an evening in the afterlife with some of the greatest women who ever lived. LITTLE NELL's,by Jill Hughes, Los Angeles- June, 2016"/>
    <x v="30"/>
    <n v="2.5"/>
    <x v="4"/>
    <n v="2"/>
    <x v="2"/>
    <s v="US"/>
    <s v="USD"/>
    <n v="1463259837"/>
    <d v="2016-05-14T21:03:57"/>
    <n v="1458075837"/>
    <d v="2016-03-15T21:03:57"/>
    <x v="7"/>
    <x v="2"/>
    <b v="0"/>
    <n v="2"/>
    <b v="0"/>
    <s v="theater/plays"/>
    <x v="1"/>
  </r>
  <r>
    <n v="2908"/>
    <s v="&quot;THIS THING OF OURS&quot;"/>
    <s v="A dinner theatre/show about a day in the life of a Vegas &quot;Mob Boss&quot;_x000a_circa 1965- ish. It is all at once realistic,tragic, farce/comical"/>
    <x v="376"/>
    <n v="9.6"/>
    <x v="0"/>
    <n v="264"/>
    <x v="2"/>
    <s v="US"/>
    <s v="USD"/>
    <n v="1465407219"/>
    <d v="2016-06-08T17:33:39"/>
    <n v="1462815219"/>
    <d v="2016-05-09T17:33:39"/>
    <x v="5"/>
    <x v="2"/>
    <b v="0"/>
    <n v="5"/>
    <b v="0"/>
    <s v="theater/plays"/>
    <x v="1"/>
  </r>
  <r>
    <n v="2909"/>
    <s v="CONVERSATIONS WITH AN AVERAGE JOE"/>
    <s v="CONVERSATIONS WITH AN AVERAGE JOE tells our stories exposing those in charge of our lives and tells how to take control of country back"/>
    <x v="237"/>
    <n v="180"/>
    <x v="10"/>
    <n v="20"/>
    <x v="2"/>
    <s v="US"/>
    <s v="USD"/>
    <n v="1416944760"/>
    <d v="2014-11-25T19:46:00"/>
    <n v="1413527001"/>
    <d v="2014-10-17T06:23:21"/>
    <x v="9"/>
    <x v="3"/>
    <b v="0"/>
    <n v="1"/>
    <b v="0"/>
    <s v="theater/plays"/>
    <x v="1"/>
  </r>
  <r>
    <n v="2910"/>
    <s v="Strive"/>
    <s v="Free drama, dance and singing workshops for disadvantaged young people to inspire, create and help them follow their dreams."/>
    <x v="11"/>
    <n v="30"/>
    <x v="5"/>
    <n v="1"/>
    <x v="2"/>
    <s v="GB"/>
    <s v="GBP"/>
    <n v="1434139887"/>
    <d v="2015-06-12T20:11:27"/>
    <n v="1428955887"/>
    <d v="2015-04-13T20:11:27"/>
    <x v="6"/>
    <x v="0"/>
    <b v="0"/>
    <n v="1"/>
    <b v="0"/>
    <s v="theater/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1.8"/>
    <x v="4"/>
    <n v="657"/>
    <x v="2"/>
    <s v="US"/>
    <s v="USD"/>
    <n v="1435429626"/>
    <d v="2015-06-27T18:27:06"/>
    <n v="1431973626"/>
    <d v="2015-05-18T18:27:06"/>
    <x v="5"/>
    <x v="0"/>
    <b v="0"/>
    <n v="14"/>
    <b v="0"/>
    <s v="theater/plays"/>
    <x v="1"/>
  </r>
  <r>
    <n v="2912"/>
    <s v="Fair Play"/>
    <s v="Set in Iceland, Fair Play is a a dark comedy- a play within a play. An extravaganza, fueled by Absinthe, and touched by the Surreal."/>
    <x v="377"/>
    <n v="14.44"/>
    <x v="1"/>
    <n v="2030"/>
    <x v="2"/>
    <s v="US"/>
    <s v="USD"/>
    <n v="1452827374"/>
    <d v="2016-01-15T03:09:34"/>
    <n v="1450235374"/>
    <d v="2015-12-16T03:09:34"/>
    <x v="11"/>
    <x v="0"/>
    <b v="0"/>
    <n v="26"/>
    <b v="0"/>
    <s v="theater/plays"/>
    <x v="1"/>
  </r>
  <r>
    <n v="2913"/>
    <s v="The Salem Haunted Magic Show"/>
    <s v="A LIVE history infused, frightening magic and mind reading show in the heart of the Halloween capital of the world, Salem, MA!!"/>
    <x v="3"/>
    <n v="10"/>
    <x v="1"/>
    <n v="2"/>
    <x v="2"/>
    <s v="US"/>
    <s v="USD"/>
    <n v="1410041339"/>
    <d v="2014-09-06T22:08:59"/>
    <n v="1404857339"/>
    <d v="2014-07-08T22:08:59"/>
    <x v="3"/>
    <x v="3"/>
    <b v="0"/>
    <n v="2"/>
    <b v="0"/>
    <s v="theater/plays"/>
    <x v="1"/>
  </r>
  <r>
    <n v="2914"/>
    <s v="Hercules the Panto"/>
    <s v="Hercules must complete four challenges in order to meet the father he never knew"/>
    <x v="31"/>
    <n v="25"/>
    <x v="9"/>
    <n v="1"/>
    <x v="2"/>
    <s v="GB"/>
    <s v="GBP"/>
    <n v="1426365994"/>
    <d v="2015-03-14T20:46:34"/>
    <n v="1421185594"/>
    <d v="2015-01-13T21:46:34"/>
    <x v="1"/>
    <x v="0"/>
    <b v="0"/>
    <n v="1"/>
    <b v="0"/>
    <s v="theater/plays"/>
    <x v="1"/>
  </r>
  <r>
    <n v="2915"/>
    <s v="A Grimm Night for Hans Christian Anderson"/>
    <s v="An inclusive, cross community, multi-cultural theatre production for children aged 3 to 16 and their families"/>
    <x v="28"/>
    <n v="1"/>
    <x v="4"/>
    <n v="611"/>
    <x v="2"/>
    <s v="GB"/>
    <s v="GBP"/>
    <n v="1458117190"/>
    <d v="2016-03-16T08:33:10"/>
    <n v="1455528790"/>
    <d v="2016-02-15T09:33:10"/>
    <x v="2"/>
    <x v="2"/>
    <b v="0"/>
    <n v="3"/>
    <b v="0"/>
    <s v="theater/plays"/>
    <x v="1"/>
  </r>
  <r>
    <n v="2916"/>
    <s v="An Interview With Gaddafi - The Stage Play"/>
    <s v="The moving dramatisation of one man's journey to find the truth behind the Libyan regime change."/>
    <x v="378"/>
    <n v="1.85"/>
    <x v="4"/>
    <n v="145"/>
    <x v="2"/>
    <s v="GB"/>
    <s v="GBP"/>
    <n v="1400498789"/>
    <d v="2014-05-19T11:26:29"/>
    <n v="1398511589"/>
    <d v="2014-04-26T11:26:29"/>
    <x v="6"/>
    <x v="3"/>
    <b v="0"/>
    <n v="7"/>
    <b v="0"/>
    <s v="theater/plays"/>
    <x v="1"/>
  </r>
  <r>
    <n v="2917"/>
    <s v="Elevation Twelfth Night"/>
    <s v="Cross dressing, cross gartering, crossed swords. Cross a bridge and come see this fantastically fun rendition of Twelfth Night"/>
    <x v="13"/>
    <n v="2"/>
    <x v="4"/>
    <n v="437"/>
    <x v="2"/>
    <s v="US"/>
    <s v="USD"/>
    <n v="1442381847"/>
    <d v="2015-09-16T05:37:27"/>
    <n v="1440826647"/>
    <d v="2015-08-29T05:37:27"/>
    <x v="10"/>
    <x v="0"/>
    <b v="0"/>
    <n v="9"/>
    <b v="0"/>
    <s v="theater/plays"/>
    <x v="1"/>
  </r>
  <r>
    <n v="2918"/>
    <s v="When Johnny Comes Marching Home"/>
    <s v="A meta-theatrical retelling of Chekhov's Three Sisters, framed with Civil War Hymns, Dance, and wild theatricality."/>
    <x v="10"/>
    <n v="5"/>
    <x v="0"/>
    <n v="1362"/>
    <x v="2"/>
    <s v="US"/>
    <s v="USD"/>
    <n v="1446131207"/>
    <d v="2015-10-29T15:06:47"/>
    <n v="1443712007"/>
    <d v="2015-10-01T15:06:47"/>
    <x v="9"/>
    <x v="0"/>
    <b v="0"/>
    <n v="20"/>
    <b v="0"/>
    <s v="theater/plays"/>
    <x v="1"/>
  </r>
  <r>
    <n v="2919"/>
    <s v="While the Stars Fall"/>
    <s v="A full staged reading of a new play about a boy who learns how to be happy from the most unexpected person."/>
    <x v="20"/>
    <n v="0.6"/>
    <x v="2"/>
    <n v="51"/>
    <x v="2"/>
    <s v="US"/>
    <s v="USD"/>
    <n v="1407250329"/>
    <d v="2014-08-05T14:52:09"/>
    <n v="1404658329"/>
    <d v="2014-07-06T14:52:09"/>
    <x v="3"/>
    <x v="3"/>
    <b v="0"/>
    <n v="6"/>
    <b v="0"/>
    <s v="theater/plays"/>
    <x v="1"/>
  </r>
  <r>
    <n v="2920"/>
    <s v="Save 'The Stage Door'."/>
    <s v="Help save this village theatre group. Funding required for lighting, stage equipment, &amp; ongoing productions. Involves youth  &amp; adults."/>
    <x v="30"/>
    <n v="2.5"/>
    <x v="4"/>
    <n v="671"/>
    <x v="2"/>
    <s v="CA"/>
    <s v="CAD"/>
    <n v="1427306470"/>
    <d v="2015-03-25T18:01:10"/>
    <n v="1424718070"/>
    <d v="2015-02-23T19:01:10"/>
    <x v="2"/>
    <x v="0"/>
    <b v="0"/>
    <n v="13"/>
    <b v="0"/>
    <s v="theater/plays"/>
    <x v="1"/>
  </r>
  <r>
    <n v="2921"/>
    <s v="Fools Rush In: A Cabaret Benefiting BC/EFA Kickstarter"/>
    <s v="I'm creating a cabaret in which all donations go directly to Broadway Cares/Equity Fights AIDS."/>
    <x v="213"/>
    <n v="0.1"/>
    <x v="2"/>
    <n v="129"/>
    <x v="0"/>
    <s v="US"/>
    <s v="USD"/>
    <n v="1411679804"/>
    <d v="2014-09-25T21:16:44"/>
    <n v="1409087804"/>
    <d v="2014-08-26T21:16:44"/>
    <x v="10"/>
    <x v="3"/>
    <b v="0"/>
    <n v="3"/>
    <b v="1"/>
    <s v="theater/musical"/>
    <x v="1"/>
  </r>
  <r>
    <n v="2922"/>
    <s v="Les Miserables - Backing fund"/>
    <s v="We as a Performing Arts College are to perform 'Les Miserables'. We need backing in order to afford the set, costume and other aspects."/>
    <x v="2"/>
    <n v="0.5"/>
    <x v="2"/>
    <n v="500"/>
    <x v="0"/>
    <s v="GB"/>
    <s v="GBP"/>
    <n v="1431982727"/>
    <d v="2015-05-18T20:58:47"/>
    <n v="1428094727"/>
    <d v="2015-04-03T20:58:47"/>
    <x v="6"/>
    <x v="0"/>
    <b v="0"/>
    <n v="6"/>
    <b v="1"/>
    <s v="theater/musical"/>
    <x v="1"/>
  </r>
  <r>
    <n v="2923"/>
    <s v="Kaylee's Senior Project"/>
    <s v="Spreading the love of theatre, one step at a time. I would like to produce a reading of one of my favorite musicals"/>
    <x v="43"/>
    <n v="0.3"/>
    <x v="2"/>
    <n v="300"/>
    <x v="0"/>
    <s v="US"/>
    <s v="USD"/>
    <n v="1422068400"/>
    <d v="2015-01-24T03:00:00"/>
    <n v="1420774779"/>
    <d v="2015-01-09T03:39:39"/>
    <x v="1"/>
    <x v="0"/>
    <b v="0"/>
    <n v="10"/>
    <b v="1"/>
    <s v="theater/musical"/>
    <x v="1"/>
  </r>
  <r>
    <n v="2924"/>
    <s v="There's No Place Like Home!"/>
    <s v="Theatre is home and there's no place like home!  So, click your heels three times, and come home to the magic we create for you!"/>
    <x v="31"/>
    <n v="25"/>
    <x v="9"/>
    <n v="25800"/>
    <x v="0"/>
    <s v="US"/>
    <s v="USD"/>
    <n v="1431143940"/>
    <d v="2015-05-09T03:59:00"/>
    <n v="1428585710"/>
    <d v="2015-04-09T13:21:50"/>
    <x v="6"/>
    <x v="0"/>
    <b v="0"/>
    <n v="147"/>
    <b v="1"/>
    <s v="theater/musical"/>
    <x v="1"/>
  </r>
  <r>
    <n v="2925"/>
    <s v="Bring &quot;Snow White and the Seven Bottoms&quot; to NYC!"/>
    <s v="Help the Gold Dust Orphans bring their new musical 'SNOW WHITE AND THE SEVEN BOTTOMS' to New York City this fall!"/>
    <x v="101"/>
    <n v="45"/>
    <x v="11"/>
    <n v="46100.69"/>
    <x v="0"/>
    <s v="US"/>
    <s v="USD"/>
    <n v="1410444068"/>
    <d v="2014-09-11T14:01:08"/>
    <n v="1407852068"/>
    <d v="2014-08-12T14:01:08"/>
    <x v="10"/>
    <x v="3"/>
    <b v="0"/>
    <n v="199"/>
    <b v="1"/>
    <s v="theater/musical"/>
    <x v="1"/>
  </r>
  <r>
    <n v="2926"/>
    <s v="Mirror Image - An Original Musical"/>
    <s v="A musical, by Louis Lagalante and Patty Hamilton, that explores loss and the different ways we can choose to move on from it."/>
    <x v="9"/>
    <n v="3"/>
    <x v="4"/>
    <n v="3750"/>
    <x v="0"/>
    <s v="US"/>
    <s v="USD"/>
    <n v="1424715779"/>
    <d v="2015-02-23T18:22:59"/>
    <n v="1423506179"/>
    <d v="2015-02-09T18:22:59"/>
    <x v="2"/>
    <x v="0"/>
    <b v="0"/>
    <n v="50"/>
    <b v="1"/>
    <s v="theater/musical"/>
    <x v="1"/>
  </r>
  <r>
    <n v="2927"/>
    <s v="The Addams Family Comes To Tuscaloosa"/>
    <s v="They're Creepy, They're Kooky, And They're coming to Tuscaloosa this October! Help Us Bring the World of The Addams Family To Life!"/>
    <x v="40"/>
    <n v="1.8"/>
    <x v="4"/>
    <n v="2355"/>
    <x v="0"/>
    <s v="US"/>
    <s v="USD"/>
    <n v="1405400400"/>
    <d v="2014-07-15T05:00:00"/>
    <n v="1402934629"/>
    <d v="2014-06-16T16:03:49"/>
    <x v="0"/>
    <x v="3"/>
    <b v="0"/>
    <n v="21"/>
    <b v="1"/>
    <s v="theater/musical"/>
    <x v="1"/>
  </r>
  <r>
    <n v="2928"/>
    <s v="Music Theatre of Idaho Presents &quot;A Year with Frog and Toad"/>
    <s v="This is a touring production for schools in the Treasure Valley!"/>
    <x v="28"/>
    <n v="1"/>
    <x v="4"/>
    <n v="1000"/>
    <x v="0"/>
    <s v="US"/>
    <s v="USD"/>
    <n v="1457135846"/>
    <d v="2016-03-04T23:57:26"/>
    <n v="1454543846"/>
    <d v="2016-02-03T23:57:26"/>
    <x v="2"/>
    <x v="2"/>
    <b v="0"/>
    <n v="24"/>
    <b v="1"/>
    <s v="theater/musical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"/>
    <x v="0"/>
    <n v="8165.55"/>
    <x v="0"/>
    <s v="US"/>
    <s v="USD"/>
    <n v="1401024758"/>
    <d v="2014-05-25T13:32:38"/>
    <n v="1398432758"/>
    <d v="2014-04-25T13:32:38"/>
    <x v="6"/>
    <x v="3"/>
    <b v="0"/>
    <n v="32"/>
    <b v="1"/>
    <s v="theater/musical"/>
    <x v="1"/>
  </r>
  <r>
    <n v="2930"/>
    <s v="Forbear! Theatre"/>
    <s v="Forbear! is a new theatre company aiming to produce exciting and innovative theatre using performers from a variety of disciplines."/>
    <x v="3"/>
    <n v="10"/>
    <x v="1"/>
    <n v="10092"/>
    <x v="0"/>
    <s v="GB"/>
    <s v="GBP"/>
    <n v="1431007264"/>
    <d v="2015-05-07T14:01:04"/>
    <n v="1428415264"/>
    <d v="2015-04-07T14:01:04"/>
    <x v="6"/>
    <x v="0"/>
    <b v="0"/>
    <n v="62"/>
    <b v="1"/>
    <s v="theater/musical"/>
    <x v="1"/>
  </r>
  <r>
    <n v="2931"/>
    <s v="And More Shenanigans Theatre Company"/>
    <s v="And More Shenanigans Theatre is a brand new Edmonton based theatre company dedicated to creating and developing quirky original works"/>
    <x v="47"/>
    <n v="0.75"/>
    <x v="2"/>
    <n v="795"/>
    <x v="0"/>
    <s v="CA"/>
    <s v="CAD"/>
    <n v="1410761280"/>
    <d v="2014-09-15T06:08:00"/>
    <n v="1408604363"/>
    <d v="2014-08-21T06:59:23"/>
    <x v="10"/>
    <x v="3"/>
    <b v="0"/>
    <n v="9"/>
    <b v="1"/>
    <s v="theater/musical"/>
    <x v="1"/>
  </r>
  <r>
    <n v="2932"/>
    <s v="Magpie- A Melbourne Written Dramatic Musical"/>
    <s v="When a rich girl fakes destitution so she can audition for a homeless talent show, she bridges our wealth gap with a tragic love."/>
    <x v="379"/>
    <n v="3.1"/>
    <x v="4"/>
    <n v="3258"/>
    <x v="0"/>
    <s v="AU"/>
    <s v="AUD"/>
    <n v="1424516400"/>
    <d v="2015-02-21T11:00:00"/>
    <n v="1421812637"/>
    <d v="2015-01-21T03:57:17"/>
    <x v="1"/>
    <x v="0"/>
    <b v="0"/>
    <n v="38"/>
    <b v="1"/>
    <s v="theater/musical"/>
    <x v="1"/>
  </r>
  <r>
    <n v="2933"/>
    <s v="Three Postcards: Pre-Production Costs"/>
    <s v="An intimate musical about friendship and time, growing up, and coming of age. Music and words that will stay with you for years to come"/>
    <x v="30"/>
    <n v="2.5"/>
    <x v="4"/>
    <n v="2569"/>
    <x v="0"/>
    <s v="US"/>
    <s v="USD"/>
    <n v="1465081053"/>
    <d v="2016-06-04T22:57:33"/>
    <n v="1462489053"/>
    <d v="2016-05-05T22:57:33"/>
    <x v="5"/>
    <x v="2"/>
    <b v="0"/>
    <n v="54"/>
    <b v="1"/>
    <s v="theater/musical"/>
    <x v="1"/>
  </r>
  <r>
    <n v="2934"/>
    <s v="Songs for a New World"/>
    <s v="Powerful community theatre production of Jason Robert Brown's &quot;Songs for a New World&quot; in London, Ontario."/>
    <x v="30"/>
    <n v="2.5"/>
    <x v="4"/>
    <n v="2700"/>
    <x v="0"/>
    <s v="CA"/>
    <s v="CAD"/>
    <n v="1402845364"/>
    <d v="2014-06-15T15:16:04"/>
    <n v="1400253364"/>
    <d v="2014-05-16T15:16:04"/>
    <x v="5"/>
    <x v="3"/>
    <b v="0"/>
    <n v="37"/>
    <b v="1"/>
    <s v="theater/musical"/>
    <x v="1"/>
  </r>
  <r>
    <n v="2935"/>
    <s v="Fresco presents SNOW WHITE - GARAGE OPERA!"/>
    <s v="Fresco brings a full scale operatic production to your neighborhood - SNOW WHITE, set to the world's greatest music!"/>
    <x v="8"/>
    <n v="3.5"/>
    <x v="4"/>
    <n v="3531"/>
    <x v="0"/>
    <s v="US"/>
    <s v="USD"/>
    <n v="1472490000"/>
    <d v="2016-08-29T17:00:00"/>
    <n v="1467468008"/>
    <d v="2016-07-02T14:00:08"/>
    <x v="3"/>
    <x v="2"/>
    <b v="0"/>
    <n v="39"/>
    <b v="1"/>
    <s v="theater/musical"/>
    <x v="1"/>
  </r>
  <r>
    <n v="2936"/>
    <s v="Put Music in our Musical: Rosetown Playhouse"/>
    <s v="We need your help to complete our musical! Help us add two more original songs to our winter show, Babes in Toyland."/>
    <x v="28"/>
    <n v="1"/>
    <x v="4"/>
    <n v="1280"/>
    <x v="0"/>
    <s v="US"/>
    <s v="USD"/>
    <n v="1413176340"/>
    <d v="2014-10-13T04:59:00"/>
    <n v="1412091423"/>
    <d v="2014-09-30T15:37:03"/>
    <x v="8"/>
    <x v="3"/>
    <b v="0"/>
    <n v="34"/>
    <b v="1"/>
    <s v="theater/musical"/>
    <x v="1"/>
  </r>
  <r>
    <n v="2937"/>
    <s v="UCAS"/>
    <s v="UCAS is a new British musical premiering at the Edinburgh Fringe Festival 2014."/>
    <x v="15"/>
    <n v="1.5"/>
    <x v="4"/>
    <n v="2000"/>
    <x v="0"/>
    <s v="GB"/>
    <s v="GBP"/>
    <n v="1405249113"/>
    <d v="2014-07-13T10:58:33"/>
    <n v="1402657113"/>
    <d v="2014-06-13T10:58:33"/>
    <x v="0"/>
    <x v="3"/>
    <b v="0"/>
    <n v="55"/>
    <b v="1"/>
    <s v="theater/musical"/>
    <x v="1"/>
  </r>
  <r>
    <n v="2938"/>
    <s v="Keep It Spinning."/>
    <s v="Keep It Spinning! Is an after-school, six week workshop, during which students create an musical based on on an overarching theme."/>
    <x v="23"/>
    <n v="4"/>
    <x v="4"/>
    <n v="4055"/>
    <x v="0"/>
    <s v="US"/>
    <s v="USD"/>
    <n v="1422636814"/>
    <d v="2015-01-30T16:53:34"/>
    <n v="1420044814"/>
    <d v="2014-12-31T16:53:34"/>
    <x v="11"/>
    <x v="3"/>
    <b v="0"/>
    <n v="32"/>
    <b v="1"/>
    <s v="theater/musical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"/>
    <x v="0"/>
    <n v="8230"/>
    <x v="0"/>
    <s v="US"/>
    <s v="USD"/>
    <n v="1409187600"/>
    <d v="2014-08-28T01:00:00"/>
    <n v="1406316312"/>
    <d v="2014-07-25T19:25:12"/>
    <x v="3"/>
    <x v="3"/>
    <b v="0"/>
    <n v="25"/>
    <b v="1"/>
    <s v="theater/musical"/>
    <x v="1"/>
  </r>
  <r>
    <n v="2940"/>
    <s v="ITAVA Players &quot;Little Shop of Horrors&quot;"/>
    <s v="We are asking for people to donate to our theater club, the ITAVA Players, a public high school club from Brooklyn, NY."/>
    <x v="30"/>
    <n v="2.5"/>
    <x v="4"/>
    <n v="2681"/>
    <x v="0"/>
    <s v="US"/>
    <s v="USD"/>
    <n v="1421606018"/>
    <d v="2015-01-18T18:33:38"/>
    <n v="1418150018"/>
    <d v="2014-12-09T18:33:38"/>
    <x v="11"/>
    <x v="3"/>
    <b v="0"/>
    <n v="33"/>
    <b v="1"/>
    <s v="theater/musical"/>
    <x v="1"/>
  </r>
  <r>
    <n v="2941"/>
    <s v="Help Us Help Artists"/>
    <s v="Ovations wants to buy property to open a variety club to become the 1st minority owned club in Cincy, focusing on artists on the rise."/>
    <x v="31"/>
    <n v="25"/>
    <x v="9"/>
    <n v="1"/>
    <x v="2"/>
    <s v="US"/>
    <s v="USD"/>
    <n v="1425250955"/>
    <d v="2015-03-01T23:02:35"/>
    <n v="1422658955"/>
    <d v="2015-01-30T23:02:35"/>
    <x v="1"/>
    <x v="0"/>
    <b v="0"/>
    <n v="1"/>
    <b v="0"/>
    <s v="theater/spaces"/>
    <x v="1"/>
  </r>
  <r>
    <n v="2942"/>
    <s v="Penmar Community Arts Society"/>
    <s v="YOUR community theatre:  provide a facility that is usable for presentation of movies, live music, live theatre and community events"/>
    <x v="61"/>
    <n v="200"/>
    <x v="10"/>
    <n v="40850"/>
    <x v="2"/>
    <s v="CA"/>
    <s v="CAD"/>
    <n v="1450297080"/>
    <d v="2015-12-16T20:18:00"/>
    <n v="1448565459"/>
    <d v="2015-11-26T19:17:39"/>
    <x v="4"/>
    <x v="0"/>
    <b v="0"/>
    <n v="202"/>
    <b v="0"/>
    <s v="theater/spaces"/>
    <x v="1"/>
  </r>
  <r>
    <n v="2943"/>
    <s v="BlackSpace: Urban Performance Arts Collective"/>
    <s v="Building a Resource Network and Funding Capacity to support, empower and promote Afrocentric Arts in Metro Columbus"/>
    <x v="9"/>
    <n v="3"/>
    <x v="4"/>
    <n v="0"/>
    <x v="2"/>
    <s v="US"/>
    <s v="USD"/>
    <n v="1428894380"/>
    <d v="2015-04-13T03:06:20"/>
    <n v="1426302380"/>
    <d v="2015-03-14T03:06:20"/>
    <x v="7"/>
    <x v="0"/>
    <b v="0"/>
    <n v="0"/>
    <b v="0"/>
    <s v="theater/spaces"/>
    <x v="1"/>
  </r>
  <r>
    <n v="2944"/>
    <s v="Guardian Theatre, Arts in Education Theatre"/>
    <s v="Our vision: build and operate a Theater Arts Center for south-central Washington state in Goldendale."/>
    <x v="3"/>
    <n v="10"/>
    <x v="1"/>
    <n v="100"/>
    <x v="2"/>
    <s v="US"/>
    <s v="USD"/>
    <n v="1433714198"/>
    <d v="2015-06-07T21:56:38"/>
    <n v="1431122198"/>
    <d v="2015-05-08T21:56:38"/>
    <x v="5"/>
    <x v="0"/>
    <b v="0"/>
    <n v="1"/>
    <b v="0"/>
    <s v="theater/spaces"/>
    <x v="1"/>
  </r>
  <r>
    <n v="2945"/>
    <s v="A Midsummer Night's Pub"/>
    <s v="Where people that enjoy theater, or just something new can go to have fun and experience varying types of theater in Albuquerque."/>
    <x v="63"/>
    <n v="50"/>
    <x v="10"/>
    <n v="0"/>
    <x v="2"/>
    <s v="US"/>
    <s v="USD"/>
    <n v="1432437660"/>
    <d v="2015-05-24T03:21:00"/>
    <n v="1429845660"/>
    <d v="2015-04-24T03:21:00"/>
    <x v="6"/>
    <x v="0"/>
    <b v="0"/>
    <n v="0"/>
    <b v="0"/>
    <s v="theater/spaces"/>
    <x v="1"/>
  </r>
  <r>
    <n v="2946"/>
    <s v="Create The Twisted Tree Theatre"/>
    <s v="I have set up a new theatre company, and am looking to raise funds to purchase a venue with a difference to a standard theatre."/>
    <x v="13"/>
    <n v="2"/>
    <x v="4"/>
    <n v="2"/>
    <x v="2"/>
    <s v="GB"/>
    <s v="GBP"/>
    <n v="1471265092"/>
    <d v="2016-08-15T12:44:52"/>
    <n v="1468673092"/>
    <d v="2016-07-16T12:44:52"/>
    <x v="3"/>
    <x v="2"/>
    <b v="0"/>
    <n v="2"/>
    <b v="0"/>
    <s v="theater/spaces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25"/>
    <x v="9"/>
    <n v="1072"/>
    <x v="2"/>
    <s v="US"/>
    <s v="USD"/>
    <n v="1480007460"/>
    <d v="2016-11-24T17:11:00"/>
    <n v="1475760567"/>
    <d v="2016-10-06T13:29:27"/>
    <x v="9"/>
    <x v="2"/>
    <b v="0"/>
    <n v="13"/>
    <b v="0"/>
    <s v="theater/spaces"/>
    <x v="1"/>
  </r>
  <r>
    <n v="2948"/>
    <s v="Xenu's Space Opera"/>
    <s v="The Space Opera is an action packed reenactment of Xenu's story, a sacred teaching thats considered a secret of the Scientology church"/>
    <x v="69"/>
    <n v="500"/>
    <x v="10"/>
    <n v="24"/>
    <x v="2"/>
    <s v="US"/>
    <s v="USD"/>
    <n v="1433259293"/>
    <d v="2015-06-02T15:34:53"/>
    <n v="1428075293"/>
    <d v="2015-04-03T15:34:53"/>
    <x v="6"/>
    <x v="0"/>
    <b v="0"/>
    <n v="9"/>
    <b v="0"/>
    <s v="theater/spaces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1"/>
    <x v="4"/>
    <n v="25"/>
    <x v="2"/>
    <s v="US"/>
    <s v="USD"/>
    <n v="1447965917"/>
    <d v="2015-11-19T20:45:17"/>
    <n v="1445370317"/>
    <d v="2015-10-20T19:45:17"/>
    <x v="9"/>
    <x v="0"/>
    <b v="0"/>
    <n v="2"/>
    <b v="0"/>
    <s v="theater/spaces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5000"/>
    <x v="10"/>
    <n v="0"/>
    <x v="2"/>
    <s v="US"/>
    <s v="USD"/>
    <n v="1453538752"/>
    <d v="2016-01-23T08:45:52"/>
    <n v="1450946752"/>
    <d v="2015-12-24T08:45:52"/>
    <x v="11"/>
    <x v="0"/>
    <b v="0"/>
    <n v="0"/>
    <b v="0"/>
    <s v="theater/spaces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50"/>
    <x v="10"/>
    <n v="1096"/>
    <x v="1"/>
    <s v="US"/>
    <s v="USD"/>
    <n v="1412536573"/>
    <d v="2014-10-05T19:16:13"/>
    <n v="1408648573"/>
    <d v="2014-08-21T19:16:13"/>
    <x v="10"/>
    <x v="3"/>
    <b v="0"/>
    <n v="58"/>
    <b v="0"/>
    <s v="theater/space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20"/>
    <x v="8"/>
    <n v="1605"/>
    <x v="1"/>
    <s v="US"/>
    <s v="USD"/>
    <n v="1476676800"/>
    <d v="2016-10-17T04:00:00"/>
    <n v="1473957239"/>
    <d v="2016-09-15T16:33:59"/>
    <x v="8"/>
    <x v="2"/>
    <b v="0"/>
    <n v="8"/>
    <b v="0"/>
    <s v="theater/spaces"/>
    <x v="1"/>
  </r>
  <r>
    <n v="2953"/>
    <s v="Pueblo Underground Theater (Canceled)"/>
    <s v="I want to purchase the former Bread Of Life Church and convert it into a multipurpose theater space for local talent."/>
    <x v="307"/>
    <n v="400"/>
    <x v="10"/>
    <n v="605"/>
    <x v="1"/>
    <s v="US"/>
    <s v="USD"/>
    <n v="1444330821"/>
    <d v="2015-10-08T19:00:21"/>
    <n v="1441738821"/>
    <d v="2015-09-08T19:00:21"/>
    <x v="8"/>
    <x v="0"/>
    <b v="0"/>
    <n v="3"/>
    <b v="0"/>
    <s v="theater/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15"/>
    <x v="6"/>
    <n v="0"/>
    <x v="1"/>
    <s v="US"/>
    <s v="USD"/>
    <n v="1489669203"/>
    <d v="2017-03-16T13:00:03"/>
    <n v="1487944803"/>
    <d v="2017-02-24T14:00:03"/>
    <x v="2"/>
    <x v="1"/>
    <b v="0"/>
    <n v="0"/>
    <b v="0"/>
    <s v="theater/spaces"/>
    <x v="1"/>
  </r>
  <r>
    <n v="2955"/>
    <s v="A Stage for Stage Door Theater Company (Canceled)"/>
    <s v="Stage Door Theater needs a stage for its current and future productions. Can you help?"/>
    <x v="38"/>
    <n v="1.2"/>
    <x v="4"/>
    <n v="715"/>
    <x v="1"/>
    <s v="US"/>
    <s v="USD"/>
    <n v="1434476849"/>
    <d v="2015-06-16T17:47:29"/>
    <n v="1431884849"/>
    <d v="2015-05-17T17:47:29"/>
    <x v="5"/>
    <x v="0"/>
    <b v="0"/>
    <n v="11"/>
    <b v="0"/>
    <s v="theater/spaces"/>
    <x v="1"/>
  </r>
  <r>
    <n v="2956"/>
    <s v="A Happy Home for Hagan's House of Horrors (Canceled)"/>
    <s v="Family-owned and community-operated haunted Halloween attraction in Bladensburg, OH, needs your help to grow bigger!"/>
    <x v="278"/>
    <n v="7.9"/>
    <x v="0"/>
    <n v="1322"/>
    <x v="1"/>
    <s v="US"/>
    <s v="USD"/>
    <n v="1462402850"/>
    <d v="2016-05-04T23:00:50"/>
    <n v="1459810850"/>
    <d v="2016-04-04T23:00:50"/>
    <x v="6"/>
    <x v="2"/>
    <b v="0"/>
    <n v="20"/>
    <b v="0"/>
    <s v="theater/spaces"/>
    <x v="1"/>
  </r>
  <r>
    <n v="2957"/>
    <s v="BAMA Theatre Headset Campaign (Canceled)"/>
    <s v="Theatre in Tuscaloosa, AL built in the 1930s.  The headsets seem about that old. They are almost unusable."/>
    <x v="36"/>
    <n v="15"/>
    <x v="6"/>
    <n v="280"/>
    <x v="1"/>
    <s v="US"/>
    <s v="USD"/>
    <n v="1427498172"/>
    <d v="2015-03-27T23:16:12"/>
    <n v="1422317772"/>
    <d v="2015-01-27T00:16:12"/>
    <x v="1"/>
    <x v="0"/>
    <b v="0"/>
    <n v="3"/>
    <b v="0"/>
    <s v="theater/spaces"/>
    <x v="1"/>
  </r>
  <r>
    <n v="2958"/>
    <s v="Uprising Theater (Canceled)"/>
    <s v="Chicago Based Theater Company and Venue Dedicated to Social Justice and Mainstreaming the Palestinian Narrative"/>
    <x v="58"/>
    <n v="80"/>
    <x v="10"/>
    <n v="0"/>
    <x v="1"/>
    <s v="US"/>
    <s v="USD"/>
    <n v="1462729317"/>
    <d v="2016-05-08T17:41:57"/>
    <n v="1457548917"/>
    <d v="2016-03-09T18:41:57"/>
    <x v="7"/>
    <x v="2"/>
    <b v="0"/>
    <n v="0"/>
    <b v="0"/>
    <s v="theater/spaces"/>
    <x v="1"/>
  </r>
  <r>
    <n v="2959"/>
    <s v="The Bath Theatre Bus (Canceled)"/>
    <s v="A magical, unique, theatre bus which aims to inspire the creative communities around Bath and create unique performance opportunities."/>
    <x v="3"/>
    <n v="10"/>
    <x v="1"/>
    <n v="0"/>
    <x v="1"/>
    <s v="GB"/>
    <s v="GBP"/>
    <n v="1465258325"/>
    <d v="2016-06-07T00:12:05"/>
    <n v="1462666325"/>
    <d v="2016-05-08T00:12:05"/>
    <x v="5"/>
    <x v="2"/>
    <b v="0"/>
    <n v="0"/>
    <b v="0"/>
    <s v="theater/spaces"/>
    <x v="1"/>
  </r>
  <r>
    <n v="2960"/>
    <s v="Lynnewood Hall Restoration (Canceled)"/>
    <s v="Built in the late 1800's, this 70K sq. feet estate has fallen into disrepair.  Seeking to buy and convert to useful space"/>
    <x v="381"/>
    <n v="30000"/>
    <x v="10"/>
    <n v="0"/>
    <x v="1"/>
    <s v="US"/>
    <s v="USD"/>
    <n v="1410459023"/>
    <d v="2014-09-11T18:10:23"/>
    <n v="1407867023"/>
    <d v="2014-08-12T18:10:23"/>
    <x v="10"/>
    <x v="3"/>
    <b v="0"/>
    <n v="0"/>
    <b v="0"/>
    <s v="theater/spaces"/>
    <x v="1"/>
  </r>
  <r>
    <n v="2961"/>
    <s v="Shakespeare in the Park! A Comedy of Errors"/>
    <s v="Teens in Take Note Troupe put on Shakespeare in the Park annually. Keep relevant, family-friendly Shakespeare in the community!"/>
    <x v="10"/>
    <n v="5"/>
    <x v="0"/>
    <n v="5481"/>
    <x v="0"/>
    <s v="US"/>
    <s v="USD"/>
    <n v="1427342400"/>
    <d v="2015-03-26T04:00:00"/>
    <n v="1424927159"/>
    <d v="2015-02-26T05:05:59"/>
    <x v="2"/>
    <x v="0"/>
    <b v="0"/>
    <n v="108"/>
    <b v="1"/>
    <s v="theater/plays"/>
    <x v="1"/>
  </r>
  <r>
    <n v="2962"/>
    <s v="Grassroots Shakespeare Company â€¢ Arizona"/>
    <s v="A pop-up outdoor theatre company bringing accessible Shakespeare to parks and other locations in the greater Phoenix area!"/>
    <x v="28"/>
    <n v="1"/>
    <x v="4"/>
    <n v="1218"/>
    <x v="0"/>
    <s v="US"/>
    <s v="USD"/>
    <n v="1425193140"/>
    <d v="2015-03-01T06:59:00"/>
    <n v="1422769906"/>
    <d v="2015-02-01T05:51:46"/>
    <x v="2"/>
    <x v="0"/>
    <b v="0"/>
    <n v="20"/>
    <b v="1"/>
    <s v="theater/plays"/>
    <x v="1"/>
  </r>
  <r>
    <n v="2963"/>
    <s v="One Funny Mother: I'm Not Crazy!!"/>
    <s v="A hilarious comedy show about motherhood...through stories, videos and stand-up you'll realize YOUâ€™RE NOT CRAZY, motherhood is!"/>
    <x v="3"/>
    <n v="10"/>
    <x v="1"/>
    <n v="10685"/>
    <x v="0"/>
    <s v="US"/>
    <s v="USD"/>
    <n v="1435835824"/>
    <d v="2015-07-02T11:17:04"/>
    <n v="1433243824"/>
    <d v="2015-06-02T11:17:04"/>
    <x v="0"/>
    <x v="0"/>
    <b v="0"/>
    <n v="98"/>
    <b v="1"/>
    <s v="theater/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"/>
    <x v="0"/>
    <n v="5035.6899999999996"/>
    <x v="0"/>
    <s v="US"/>
    <s v="USD"/>
    <n v="1407360720"/>
    <d v="2014-08-06T21:32:00"/>
    <n v="1404769819"/>
    <d v="2014-07-07T21:50:19"/>
    <x v="3"/>
    <x v="3"/>
    <b v="0"/>
    <n v="196"/>
    <b v="1"/>
    <s v="theater/plays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.5"/>
    <x v="4"/>
    <n v="1635"/>
    <x v="0"/>
    <s v="US"/>
    <s v="USD"/>
    <n v="1436290233"/>
    <d v="2015-07-07T17:30:33"/>
    <n v="1433698233"/>
    <d v="2015-06-07T17:30:33"/>
    <x v="0"/>
    <x v="0"/>
    <b v="0"/>
    <n v="39"/>
    <b v="1"/>
    <s v="theater/plays"/>
    <x v="1"/>
  </r>
  <r>
    <n v="2966"/>
    <s v="Fat Pig, The Play!"/>
    <s v="Bringing one of Neil LaBute's incredibly witty and viciously honest plays, about body image and the effect it has on us, to life!"/>
    <x v="3"/>
    <n v="10"/>
    <x v="1"/>
    <n v="11363"/>
    <x v="0"/>
    <s v="US"/>
    <s v="USD"/>
    <n v="1442425412"/>
    <d v="2015-09-16T17:43:32"/>
    <n v="1439833412"/>
    <d v="2015-08-17T17:43:32"/>
    <x v="10"/>
    <x v="0"/>
    <b v="0"/>
    <n v="128"/>
    <b v="1"/>
    <s v="theater/plays"/>
    <x v="1"/>
  </r>
  <r>
    <n v="2967"/>
    <s v="Scissortail: A play about the Oklahoma City Bombing"/>
    <s v="Scissortail is a story of loss, grief, and recovery based on the events of the 1995 Oklahoma City Bombing."/>
    <x v="10"/>
    <n v="5"/>
    <x v="0"/>
    <n v="5696"/>
    <x v="0"/>
    <s v="US"/>
    <s v="USD"/>
    <n v="1425872692"/>
    <d v="2015-03-09T03:44:52"/>
    <n v="1423284292"/>
    <d v="2015-02-07T04:44:52"/>
    <x v="2"/>
    <x v="0"/>
    <b v="0"/>
    <n v="71"/>
    <b v="1"/>
    <s v="theater/plays"/>
    <x v="1"/>
  </r>
  <r>
    <n v="2968"/>
    <s v="The Curse of the Babywoman @ FringeNYC"/>
    <s v="The Curse of the Babywoman is real â€” and it is coming to FringeNYC this August."/>
    <x v="8"/>
    <n v="3.5"/>
    <x v="4"/>
    <n v="3710"/>
    <x v="0"/>
    <s v="US"/>
    <s v="USD"/>
    <n v="1471406340"/>
    <d v="2016-08-17T03:59:00"/>
    <n v="1470227660"/>
    <d v="2016-08-03T12:34:20"/>
    <x v="10"/>
    <x v="2"/>
    <b v="0"/>
    <n v="47"/>
    <b v="1"/>
    <s v="theater/plays"/>
    <x v="1"/>
  </r>
  <r>
    <n v="2969"/>
    <s v="Dog Sees God - Calgary Production"/>
    <s v="A poignant &amp; hilarious tale of Charlie Brown &amp; friends navigating high school. A fresh take on the off Broadway hit by YYC artists."/>
    <x v="28"/>
    <n v="1"/>
    <x v="4"/>
    <n v="1625"/>
    <x v="0"/>
    <s v="CA"/>
    <s v="CAD"/>
    <n v="1430693460"/>
    <d v="2015-05-03T22:51:00"/>
    <n v="1428087153"/>
    <d v="2015-04-03T18:52:33"/>
    <x v="6"/>
    <x v="0"/>
    <b v="0"/>
    <n v="17"/>
    <b v="1"/>
    <s v="theater/plays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"/>
    <x v="0"/>
    <n v="6360"/>
    <x v="0"/>
    <s v="US"/>
    <s v="USD"/>
    <n v="1405699451"/>
    <d v="2014-07-18T16:04:11"/>
    <n v="1403107451"/>
    <d v="2014-06-18T16:04:11"/>
    <x v="0"/>
    <x v="3"/>
    <b v="0"/>
    <n v="91"/>
    <b v="1"/>
    <s v="theater/plays"/>
    <x v="1"/>
  </r>
  <r>
    <n v="2971"/>
    <s v="World Premiere of &quot;The Piano&quot;"/>
    <s v="An Asian-Jewish-American family collides with music, food, and identity crises in this world premiere New York theater production."/>
    <x v="50"/>
    <n v="3.2"/>
    <x v="4"/>
    <n v="3205"/>
    <x v="0"/>
    <s v="US"/>
    <s v="USD"/>
    <n v="1409500078"/>
    <d v="2014-08-31T15:47:58"/>
    <n v="1406908078"/>
    <d v="2014-08-01T15:47:58"/>
    <x v="10"/>
    <x v="3"/>
    <b v="0"/>
    <n v="43"/>
    <b v="1"/>
    <s v="theater/plays"/>
    <x v="1"/>
  </r>
  <r>
    <n v="2972"/>
    <s v="A Bad Plan"/>
    <s v="A group of artists. A mythical art piece. A harrowing quest. And some margaritas."/>
    <x v="13"/>
    <n v="2"/>
    <x v="4"/>
    <n v="2107"/>
    <x v="0"/>
    <s v="US"/>
    <s v="USD"/>
    <n v="1480899600"/>
    <d v="2016-12-05T01:00:00"/>
    <n v="1479609520"/>
    <d v="2016-11-20T02:38:40"/>
    <x v="4"/>
    <x v="2"/>
    <b v="0"/>
    <n v="17"/>
    <b v="1"/>
    <s v="theater/plays"/>
    <x v="1"/>
  </r>
  <r>
    <n v="2973"/>
    <s v="CST's As You Like It goes to Canada!"/>
    <s v="We're going to represent the entire USA at the World Festival of Children's Theater in Stratford, ON in June, 2016. Help us get there!"/>
    <x v="10"/>
    <n v="5"/>
    <x v="0"/>
    <n v="8740"/>
    <x v="0"/>
    <s v="US"/>
    <s v="USD"/>
    <n v="1451620800"/>
    <d v="2016-01-01T04:00:00"/>
    <n v="1449171508"/>
    <d v="2015-12-03T19:38:28"/>
    <x v="11"/>
    <x v="0"/>
    <b v="0"/>
    <n v="33"/>
    <b v="1"/>
    <s v="theater/plays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"/>
    <x v="0"/>
    <n v="5100"/>
    <x v="0"/>
    <s v="US"/>
    <s v="USD"/>
    <n v="1411695300"/>
    <d v="2014-09-26T01:35:00"/>
    <n v="1409275671"/>
    <d v="2014-08-29T01:27:51"/>
    <x v="10"/>
    <x v="3"/>
    <b v="0"/>
    <n v="87"/>
    <b v="1"/>
    <s v="theater/plays"/>
    <x v="1"/>
  </r>
  <r>
    <n v="2975"/>
    <s v="The Butterfingers Angel... [By The Mummers]"/>
    <s v="[By The Mummers] needs your help this holiday season to stage a full scale production of William Gibson's &quot;The Butterfingers Angel...&quot;"/>
    <x v="6"/>
    <n v="8"/>
    <x v="0"/>
    <n v="8010"/>
    <x v="0"/>
    <s v="US"/>
    <s v="USD"/>
    <n v="1417057200"/>
    <d v="2014-11-27T03:00:00"/>
    <n v="1414599886"/>
    <d v="2014-10-29T16:24:46"/>
    <x v="9"/>
    <x v="3"/>
    <b v="0"/>
    <n v="113"/>
    <b v="1"/>
    <s v="theater/plays"/>
    <x v="1"/>
  </r>
  <r>
    <n v="2976"/>
    <s v="Pizza Delique"/>
    <s v="A play that addresses an important social issue, brought to light by members of the UoM Drama Society."/>
    <x v="159"/>
    <n v="7.0000000000000007E-2"/>
    <x v="2"/>
    <n v="120"/>
    <x v="0"/>
    <s v="GB"/>
    <s v="GBP"/>
    <n v="1457870400"/>
    <d v="2016-03-13T12:00:00"/>
    <n v="1456421530"/>
    <d v="2016-02-25T17:32:10"/>
    <x v="2"/>
    <x v="2"/>
    <b v="0"/>
    <n v="14"/>
    <b v="1"/>
    <s v="theater/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"/>
    <x v="4"/>
    <n v="3407"/>
    <x v="0"/>
    <s v="US"/>
    <s v="USD"/>
    <n v="1427076840"/>
    <d v="2015-03-23T02:14:00"/>
    <n v="1421960934"/>
    <d v="2015-01-22T21:08:54"/>
    <x v="1"/>
    <x v="0"/>
    <b v="0"/>
    <n v="30"/>
    <b v="1"/>
    <s v="theater/plays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0.75"/>
    <x v="2"/>
    <n v="971"/>
    <x v="0"/>
    <s v="US"/>
    <s v="USD"/>
    <n v="1413784740"/>
    <d v="2014-10-20T05:59:00"/>
    <n v="1412954547"/>
    <d v="2014-10-10T15:22:27"/>
    <x v="9"/>
    <x v="3"/>
    <b v="0"/>
    <n v="16"/>
    <b v="1"/>
    <s v="theater/plays"/>
    <x v="1"/>
  </r>
  <r>
    <n v="2979"/>
    <s v="'ART'"/>
    <s v="Dear Stone returns with Yasmina Reza's 'ART', a compelling, clever exploration of friendship under duress. Thanks for watching!"/>
    <x v="10"/>
    <n v="5"/>
    <x v="0"/>
    <n v="5070"/>
    <x v="0"/>
    <s v="US"/>
    <s v="USD"/>
    <n v="1420524000"/>
    <d v="2015-01-06T06:00:00"/>
    <n v="1419104823"/>
    <d v="2014-12-20T19:47:03"/>
    <x v="11"/>
    <x v="3"/>
    <b v="0"/>
    <n v="46"/>
    <b v="1"/>
    <s v="theater/plays"/>
    <x v="1"/>
  </r>
  <r>
    <n v="2980"/>
    <s v="INDEPENDENCE NYC"/>
    <s v="1 director, 4 actors, and a whole lotta determination. Help us bring this brilliant story to the heart of NYC!"/>
    <x v="9"/>
    <n v="3"/>
    <x v="4"/>
    <n v="3275"/>
    <x v="0"/>
    <s v="US"/>
    <s v="USD"/>
    <n v="1440381600"/>
    <d v="2015-08-24T02:00:00"/>
    <n v="1438639130"/>
    <d v="2015-08-03T21:58:50"/>
    <x v="10"/>
    <x v="0"/>
    <b v="0"/>
    <n v="24"/>
    <b v="1"/>
    <s v="theater/plays"/>
    <x v="1"/>
  </r>
  <r>
    <n v="2981"/>
    <s v="Creation of the Dublin Circus Centre"/>
    <s v="We are fundraising to create a Dublin based circus training centre for public and professionals to learn, upskill, perform and teach."/>
    <x v="23"/>
    <n v="4"/>
    <x v="4"/>
    <n v="5157"/>
    <x v="0"/>
    <s v="IE"/>
    <s v="EUR"/>
    <n v="1443014756"/>
    <d v="2015-09-23T13:25:56"/>
    <n v="1439126756"/>
    <d v="2015-08-09T13:25:56"/>
    <x v="10"/>
    <x v="0"/>
    <b v="1"/>
    <n v="97"/>
    <b v="1"/>
    <s v="theater/spaces"/>
    <x v="1"/>
  </r>
  <r>
    <n v="2982"/>
    <s v="Railway Playhouse: Setting up a community arts space"/>
    <s v="Renovating this historical landmark, into an arts venue and theatre space for the community."/>
    <x v="10"/>
    <n v="5"/>
    <x v="0"/>
    <n v="5103"/>
    <x v="0"/>
    <s v="GB"/>
    <s v="GBP"/>
    <n v="1455208143"/>
    <d v="2016-02-11T16:29:03"/>
    <n v="1452616143"/>
    <d v="2016-01-12T16:29:03"/>
    <x v="1"/>
    <x v="2"/>
    <b v="1"/>
    <n v="59"/>
    <b v="1"/>
    <s v="theater/spaces"/>
    <x v="1"/>
  </r>
  <r>
    <n v="2983"/>
    <s v="Build the House of Dad's!"/>
    <s v="Dad's Garage Theatre Company needs your help buying our new, forever home by hitting our $150,000 STRETCH GOAL!"/>
    <x v="382"/>
    <n v="116"/>
    <x v="10"/>
    <n v="169985.91"/>
    <x v="0"/>
    <s v="US"/>
    <s v="USD"/>
    <n v="1415722236"/>
    <d v="2014-11-11T16:10:36"/>
    <n v="1410534636"/>
    <d v="2014-09-12T15:10:36"/>
    <x v="8"/>
    <x v="3"/>
    <b v="1"/>
    <n v="1095"/>
    <b v="1"/>
    <s v="theater/spaces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"/>
    <x v="9"/>
    <n v="25088"/>
    <x v="0"/>
    <s v="US"/>
    <s v="USD"/>
    <n v="1472020881"/>
    <d v="2016-08-24T06:41:21"/>
    <n v="1469428881"/>
    <d v="2016-07-25T06:41:21"/>
    <x v="3"/>
    <x v="2"/>
    <b v="1"/>
    <n v="218"/>
    <b v="1"/>
    <s v="theater/spaces"/>
    <x v="1"/>
  </r>
  <r>
    <n v="2985"/>
    <s v="React Aerial Studio"/>
    <s v="From the moment we flew in to the world of The Circus, we have dreamed of opening our own studio. Help us get our dream off the ground!"/>
    <x v="3"/>
    <n v="10"/>
    <x v="1"/>
    <n v="12165"/>
    <x v="0"/>
    <s v="NZ"/>
    <s v="NZD"/>
    <n v="1477886400"/>
    <d v="2016-10-31T04:00:00"/>
    <n v="1476228128"/>
    <d v="2016-10-11T23:22:08"/>
    <x v="9"/>
    <x v="2"/>
    <b v="0"/>
    <n v="111"/>
    <b v="1"/>
    <s v="theater/spaces"/>
    <x v="1"/>
  </r>
  <r>
    <n v="2986"/>
    <s v="Higher Education"/>
    <s v="Support the circus arts and help our aerial students work with more height. With your support, we will install beams at 19ft!"/>
    <x v="262"/>
    <n v="2.4"/>
    <x v="4"/>
    <n v="2532"/>
    <x v="0"/>
    <s v="GB"/>
    <s v="GBP"/>
    <n v="1462100406"/>
    <d v="2016-05-01T11:00:06"/>
    <n v="1456920006"/>
    <d v="2016-03-02T12:00:06"/>
    <x v="7"/>
    <x v="2"/>
    <b v="0"/>
    <n v="56"/>
    <b v="1"/>
    <s v="theater/spaces"/>
    <x v="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5"/>
    <x v="9"/>
    <n v="27600.2"/>
    <x v="0"/>
    <s v="US"/>
    <s v="USD"/>
    <n v="1476316800"/>
    <d v="2016-10-13T00:00:00"/>
    <n v="1473837751"/>
    <d v="2016-09-14T07:22:31"/>
    <x v="8"/>
    <x v="2"/>
    <b v="0"/>
    <n v="265"/>
    <b v="1"/>
    <s v="theater/spaces"/>
    <x v="1"/>
  </r>
  <r>
    <n v="2988"/>
    <s v="Curtain up at the Shoebox Theatre!"/>
    <s v="Since October 2015 the Shoebox Theatre has become a hub of creativity - The next step in our journey is to hang stage curtains!"/>
    <x v="28"/>
    <n v="1"/>
    <x v="4"/>
    <n v="1000"/>
    <x v="0"/>
    <s v="GB"/>
    <s v="GBP"/>
    <n v="1466412081"/>
    <d v="2016-06-20T08:41:21"/>
    <n v="1463820081"/>
    <d v="2016-05-21T08:41:21"/>
    <x v="5"/>
    <x v="2"/>
    <b v="0"/>
    <n v="28"/>
    <b v="1"/>
    <s v="theater/spaces"/>
    <x v="1"/>
  </r>
  <r>
    <n v="2989"/>
    <s v="Let's Light Up The Gem!"/>
    <s v="Bring the movies back to Bethel, Maine."/>
    <x v="22"/>
    <n v="20"/>
    <x v="8"/>
    <n v="35307"/>
    <x v="0"/>
    <s v="US"/>
    <s v="USD"/>
    <n v="1450673940"/>
    <d v="2015-12-21T04:59:00"/>
    <n v="1448756962"/>
    <d v="2015-11-29T00:29:22"/>
    <x v="4"/>
    <x v="0"/>
    <b v="0"/>
    <n v="364"/>
    <b v="1"/>
    <s v="theater/spaces"/>
    <x v="1"/>
  </r>
  <r>
    <n v="2990"/>
    <s v="The Gloria Theatre Project"/>
    <s v="We are a non-profit revitalizing the Gloria Theatre - our gift to the community - and we need your help #arts #community #theater"/>
    <x v="3"/>
    <n v="10"/>
    <x v="1"/>
    <n v="10000"/>
    <x v="0"/>
    <s v="US"/>
    <s v="USD"/>
    <n v="1452174420"/>
    <d v="2016-01-07T13:47:00"/>
    <n v="1449150420"/>
    <d v="2015-12-03T13:47:00"/>
    <x v="11"/>
    <x v="0"/>
    <b v="0"/>
    <n v="27"/>
    <b v="1"/>
    <s v="theater/spaces"/>
    <x v="1"/>
  </r>
  <r>
    <n v="2991"/>
    <s v="gimmeLIVE @ 9 Wallis"/>
    <s v="A new intimate listening room with tables &amp; theatre seating where artist &amp; fans connect through music, comedy &amp; performing arts."/>
    <x v="0"/>
    <n v="8.5"/>
    <x v="0"/>
    <n v="8780"/>
    <x v="0"/>
    <s v="US"/>
    <s v="USD"/>
    <n v="1485547530"/>
    <d v="2017-01-27T20:05:30"/>
    <n v="1483646730"/>
    <d v="2017-01-05T20:05:30"/>
    <x v="1"/>
    <x v="1"/>
    <b v="0"/>
    <n v="93"/>
    <b v="1"/>
    <s v="theater/spaces"/>
    <x v="1"/>
  </r>
  <r>
    <n v="2992"/>
    <s v="Th'underGrounds"/>
    <s v="Creating a non-profit CAFE &amp; VILLAGE COMMONS in SE Portland, in service to Neighbors, Kids, Artists &amp; the Underserved"/>
    <x v="9"/>
    <n v="3"/>
    <x v="4"/>
    <n v="3135"/>
    <x v="0"/>
    <s v="US"/>
    <s v="USD"/>
    <n v="1476037510"/>
    <d v="2016-10-09T18:25:10"/>
    <n v="1473445510"/>
    <d v="2016-09-09T18:25:10"/>
    <x v="8"/>
    <x v="2"/>
    <b v="0"/>
    <n v="64"/>
    <b v="1"/>
    <s v="theater/spaces"/>
    <x v="1"/>
  </r>
  <r>
    <n v="2993"/>
    <s v="TRUE WEST: Think, Dog! Productions"/>
    <s v="Help us build the Kitchen from Hell!"/>
    <x v="28"/>
    <n v="1"/>
    <x v="4"/>
    <n v="1003"/>
    <x v="0"/>
    <s v="US"/>
    <s v="USD"/>
    <n v="1455998867"/>
    <d v="2016-02-20T20:07:47"/>
    <n v="1453406867"/>
    <d v="2016-01-21T20:07:47"/>
    <x v="1"/>
    <x v="2"/>
    <b v="0"/>
    <n v="22"/>
    <b v="1"/>
    <s v="theater/spaces"/>
    <x v="1"/>
  </r>
  <r>
    <n v="2994"/>
    <s v="St. Michael Boat Parties - Halloween and Beyond!"/>
    <s v="Help the hosts of the infamous St. Michael sustain and create epic boat parties through Halloween and into 2015"/>
    <x v="43"/>
    <n v="0.3"/>
    <x v="2"/>
    <n v="1373.24"/>
    <x v="0"/>
    <s v="GB"/>
    <s v="GBP"/>
    <n v="1412335772"/>
    <d v="2014-10-03T11:29:32"/>
    <n v="1409743772"/>
    <d v="2014-09-03T11:29:32"/>
    <x v="8"/>
    <x v="3"/>
    <b v="0"/>
    <n v="59"/>
    <b v="1"/>
    <s v="theater/spaces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"/>
    <x v="6"/>
    <n v="15744"/>
    <x v="0"/>
    <s v="US"/>
    <s v="USD"/>
    <n v="1484841471"/>
    <d v="2017-01-19T15:57:51"/>
    <n v="1482249471"/>
    <d v="2016-12-20T15:57:51"/>
    <x v="11"/>
    <x v="2"/>
    <b v="0"/>
    <n v="249"/>
    <b v="1"/>
    <s v="theater/spaces"/>
    <x v="1"/>
  </r>
  <r>
    <n v="2996"/>
    <s v="Sea Tea Improv's Comedy Theater in Hartford, CT"/>
    <s v="A permanent home for comedy in Connecticut in the heart of downtown Hartford."/>
    <x v="19"/>
    <n v="35"/>
    <x v="7"/>
    <n v="60180"/>
    <x v="0"/>
    <s v="US"/>
    <s v="USD"/>
    <n v="1432677240"/>
    <d v="2015-05-26T21:54:00"/>
    <n v="1427493240"/>
    <d v="2015-03-27T21:54:00"/>
    <x v="7"/>
    <x v="0"/>
    <b v="0"/>
    <n v="392"/>
    <b v="1"/>
    <s v="theater/spaces"/>
    <x v="1"/>
  </r>
  <r>
    <n v="2997"/>
    <s v="Sonorous Road is Expanding! Join Us!"/>
    <s v="We're moving to a new space and upgrading our facilities to continue providing a local theatre venue and arts education program!"/>
    <x v="3"/>
    <n v="10"/>
    <x v="1"/>
    <n v="10373"/>
    <x v="0"/>
    <s v="US"/>
    <s v="USD"/>
    <n v="1488171540"/>
    <d v="2017-02-27T04:59:00"/>
    <n v="1486661793"/>
    <d v="2017-02-09T17:36:33"/>
    <x v="2"/>
    <x v="1"/>
    <b v="0"/>
    <n v="115"/>
    <b v="1"/>
    <s v="theater/spaces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0"/>
    <x v="10"/>
    <n v="51514.5"/>
    <x v="0"/>
    <s v="US"/>
    <s v="USD"/>
    <n v="1402892700"/>
    <d v="2014-06-16T04:25:00"/>
    <n v="1400474329"/>
    <d v="2014-05-19T04:38:49"/>
    <x v="5"/>
    <x v="3"/>
    <b v="0"/>
    <n v="433"/>
    <b v="1"/>
    <s v="theater/spaces"/>
    <x v="1"/>
  </r>
  <r>
    <n v="2999"/>
    <s v="RAT Fund-Riser"/>
    <s v="Restless Artists' Theatre is building risers and installing better lighting for our patrons.  We need to purchase raw materials."/>
    <x v="383"/>
    <n v="1.35"/>
    <x v="4"/>
    <n v="1605"/>
    <x v="0"/>
    <s v="US"/>
    <s v="USD"/>
    <n v="1488333600"/>
    <d v="2017-03-01T02:00:00"/>
    <n v="1487094360"/>
    <d v="2017-02-14T17:46:00"/>
    <x v="2"/>
    <x v="1"/>
    <b v="0"/>
    <n v="20"/>
    <b v="1"/>
    <s v="theater/spaces"/>
    <x v="1"/>
  </r>
  <r>
    <n v="3000"/>
    <s v="Voices From The Future"/>
    <s v="A benefit show featuring musicians, dancers &amp; poets all under age 30 to raise money in support of LGBTQ rights and programs."/>
    <x v="2"/>
    <n v="0.5"/>
    <x v="2"/>
    <n v="500"/>
    <x v="0"/>
    <s v="US"/>
    <s v="USD"/>
    <n v="1485885600"/>
    <d v="2017-01-31T18:00:00"/>
    <n v="1484682670"/>
    <d v="2017-01-17T19:51:10"/>
    <x v="1"/>
    <x v="1"/>
    <b v="0"/>
    <n v="8"/>
    <b v="1"/>
    <s v="theater/spaces"/>
    <x v="1"/>
  </r>
  <r>
    <n v="3001"/>
    <s v="New Comedy Venue and Training Facility"/>
    <s v="Get Scene Studios and Highwire Comedy Co. creating an amazing training facility and theater for Atlanta comedy and film talent!"/>
    <x v="384"/>
    <n v="7.2140000000000004"/>
    <x v="0"/>
    <n v="22991.01"/>
    <x v="0"/>
    <s v="US"/>
    <s v="USD"/>
    <n v="1468445382"/>
    <d v="2016-07-13T21:29:42"/>
    <n v="1465853382"/>
    <d v="2016-06-13T21:29:42"/>
    <x v="0"/>
    <x v="2"/>
    <b v="0"/>
    <n v="175"/>
    <b v="1"/>
    <s v="theater/spaces"/>
    <x v="1"/>
  </r>
  <r>
    <n v="3002"/>
    <s v="Help Fund the &quot;Back Room&quot; Arts Space at Jimmy's No 43!"/>
    <s v="Make the workshop/ small stage space at Jimmy's No 43 even better than before!"/>
    <x v="39"/>
    <n v="7"/>
    <x v="0"/>
    <n v="7595.43"/>
    <x v="0"/>
    <s v="US"/>
    <s v="USD"/>
    <n v="1356552252"/>
    <d v="2012-12-26T20:04:12"/>
    <n v="1353960252"/>
    <d v="2012-11-26T20:04:12"/>
    <x v="4"/>
    <x v="5"/>
    <b v="0"/>
    <n v="104"/>
    <b v="1"/>
    <s v="theater/spaces"/>
    <x v="1"/>
  </r>
  <r>
    <n v="3003"/>
    <s v="Outskirts Theatre Co. Finds a Home!"/>
    <s v="We finally found a place to call home! Help us move in to (and collaborate with) the NEW Fischer Creative Arts Center in Waukesha, WI!"/>
    <x v="9"/>
    <n v="3"/>
    <x v="4"/>
    <n v="3035"/>
    <x v="0"/>
    <s v="US"/>
    <s v="USD"/>
    <n v="1456811940"/>
    <d v="2016-03-01T05:59:00"/>
    <n v="1454098976"/>
    <d v="2016-01-29T20:22:56"/>
    <x v="1"/>
    <x v="2"/>
    <b v="0"/>
    <n v="17"/>
    <b v="1"/>
    <s v="theater/spaces"/>
    <x v="1"/>
  </r>
  <r>
    <n v="3004"/>
    <s v="Save the Agawam Cinemas"/>
    <s v="The Agawam Cinemas is to be successfully reopened by new ownership and the twin theaters must be converted to digital projection."/>
    <x v="79"/>
    <n v="40"/>
    <x v="3"/>
    <n v="45126"/>
    <x v="0"/>
    <s v="US"/>
    <s v="USD"/>
    <n v="1416089324"/>
    <d v="2014-11-15T22:08:44"/>
    <n v="1413493724"/>
    <d v="2014-10-16T21:08:44"/>
    <x v="9"/>
    <x v="3"/>
    <b v="0"/>
    <n v="277"/>
    <b v="1"/>
    <s v="theater/spaces"/>
    <x v="1"/>
  </r>
  <r>
    <n v="3005"/>
    <s v="Pangea House Revitalization Project"/>
    <s v="Pangea House is a collectively run, all ages music venue and community space in desperate need of some renovation and updates."/>
    <x v="385"/>
    <n v="10.6"/>
    <x v="1"/>
    <n v="12772.6"/>
    <x v="0"/>
    <s v="US"/>
    <s v="USD"/>
    <n v="1412611905"/>
    <d v="2014-10-06T16:11:45"/>
    <n v="1410019905"/>
    <d v="2014-09-06T16:11:45"/>
    <x v="8"/>
    <x v="3"/>
    <b v="0"/>
    <n v="118"/>
    <b v="1"/>
    <s v="theater/spaces"/>
    <x v="1"/>
  </r>
  <r>
    <n v="3006"/>
    <s v="ONTARIO STREET THEATRE in Port Hope."/>
    <s v="We're an affordable theatre and rental space that can be molded into anything by anyone."/>
    <x v="6"/>
    <n v="8"/>
    <x v="0"/>
    <n v="8620"/>
    <x v="0"/>
    <s v="CA"/>
    <s v="CAD"/>
    <n v="1418580591"/>
    <d v="2014-12-14T18:09:51"/>
    <n v="1415988591"/>
    <d v="2014-11-14T18:09:51"/>
    <x v="4"/>
    <x v="3"/>
    <b v="0"/>
    <n v="97"/>
    <b v="1"/>
    <s v="theater/spaces"/>
    <x v="1"/>
  </r>
  <r>
    <n v="3007"/>
    <s v="Bethlem"/>
    <s v="Consuite for 2015 CoreCon.  An adventure into insanity."/>
    <x v="20"/>
    <n v="0.6"/>
    <x v="2"/>
    <n v="1080"/>
    <x v="0"/>
    <s v="US"/>
    <s v="USD"/>
    <n v="1429938683"/>
    <d v="2015-04-25T05:11:23"/>
    <n v="1428124283"/>
    <d v="2015-04-04T05:11:23"/>
    <x v="6"/>
    <x v="0"/>
    <b v="0"/>
    <n v="20"/>
    <b v="1"/>
    <s v="theater/spaces"/>
    <x v="1"/>
  </r>
  <r>
    <n v="3008"/>
    <s v="Baby It's Cold Outside: Silver Spring Stage HVAC Fund!"/>
    <s v="Help fund Silver Spring Stage's HVAC costs for the upcoming year! Don't leave us out in the cold (pun intended)!"/>
    <x v="9"/>
    <n v="3"/>
    <x v="4"/>
    <n v="3035"/>
    <x v="0"/>
    <s v="US"/>
    <s v="USD"/>
    <n v="1453352719"/>
    <d v="2016-01-21T05:05:19"/>
    <n v="1450760719"/>
    <d v="2015-12-22T05:05:19"/>
    <x v="11"/>
    <x v="0"/>
    <b v="0"/>
    <n v="26"/>
    <b v="1"/>
    <s v="theater/spaces"/>
    <x v="1"/>
  </r>
  <r>
    <n v="3009"/>
    <s v="Montauk Surf Museum"/>
    <s v="The Montauk Surf Museum will present ocean science, as well as the art and history of surfing to visitors and schools in creative ways."/>
    <x v="31"/>
    <n v="25"/>
    <x v="9"/>
    <n v="29939"/>
    <x v="0"/>
    <s v="US"/>
    <s v="USD"/>
    <n v="1417012840"/>
    <d v="2014-11-26T14:40:40"/>
    <n v="1414417240"/>
    <d v="2014-10-27T13:40:40"/>
    <x v="9"/>
    <x v="3"/>
    <b v="0"/>
    <n v="128"/>
    <b v="1"/>
    <s v="theater/spaces"/>
    <x v="1"/>
  </r>
  <r>
    <n v="3010"/>
    <s v="Put Your Money Where Your Ear Is!"/>
    <s v="STC &amp; the Sheboygan Area School District are working tirelessly to renovate our 30-year-old sound system. Help us sound better for you!"/>
    <x v="15"/>
    <n v="1.5"/>
    <x v="4"/>
    <n v="2370"/>
    <x v="0"/>
    <s v="US"/>
    <s v="USD"/>
    <n v="1424548719"/>
    <d v="2015-02-21T19:58:39"/>
    <n v="1419364719"/>
    <d v="2014-12-23T19:58:39"/>
    <x v="11"/>
    <x v="3"/>
    <b v="0"/>
    <n v="15"/>
    <b v="1"/>
    <s v="theater/spaces"/>
    <x v="1"/>
  </r>
  <r>
    <n v="3011"/>
    <s v="Katharsis Teatro en Navidad"/>
    <s v="Necesitamos tu ayuda para poder llevar la magia del teatro universitario al Teatro Lagrada de Madrid el 23 de diciembre :)"/>
    <x v="43"/>
    <n v="0.3"/>
    <x v="2"/>
    <n v="371"/>
    <x v="0"/>
    <s v="ES"/>
    <s v="EUR"/>
    <n v="1450911540"/>
    <d v="2015-12-23T22:59:00"/>
    <n v="1448536516"/>
    <d v="2015-11-26T11:15:16"/>
    <x v="4"/>
    <x v="0"/>
    <b v="0"/>
    <n v="25"/>
    <b v="1"/>
    <s v="theater/spaces"/>
    <x v="1"/>
  </r>
  <r>
    <n v="3012"/>
    <s v="Up-lifting Up-Fit!"/>
    <s v="Spring Theatre has recently found a new home in the heart of Winston Salem. We need your help for an up-lifting up-fit!"/>
    <x v="23"/>
    <n v="4"/>
    <x v="4"/>
    <n v="4685"/>
    <x v="0"/>
    <s v="US"/>
    <s v="USD"/>
    <n v="1423587130"/>
    <d v="2015-02-10T16:52:10"/>
    <n v="1421772730"/>
    <d v="2015-01-20T16:52:10"/>
    <x v="1"/>
    <x v="0"/>
    <b v="0"/>
    <n v="55"/>
    <b v="1"/>
    <s v="theater/spaces"/>
    <x v="1"/>
  </r>
  <r>
    <n v="3013"/>
    <s v="Barebones Black Box Theater in Braddock, PA"/>
    <s v="Barebones Productions is developing a new theater and performance facility in Braddock, Pa. &quot;The barebones black box&quot;"/>
    <x v="3"/>
    <n v="10"/>
    <x v="1"/>
    <n v="15696"/>
    <x v="0"/>
    <s v="US"/>
    <s v="USD"/>
    <n v="1434917049"/>
    <d v="2015-06-21T20:04:09"/>
    <n v="1432325049"/>
    <d v="2015-05-22T20:04:09"/>
    <x v="5"/>
    <x v="0"/>
    <b v="0"/>
    <n v="107"/>
    <b v="1"/>
    <s v="theater/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5"/>
    <x v="9"/>
    <n v="28276"/>
    <x v="0"/>
    <s v="US"/>
    <s v="USD"/>
    <n v="1415163600"/>
    <d v="2014-11-05T05:00:00"/>
    <n v="1412737080"/>
    <d v="2014-10-08T02:58:00"/>
    <x v="9"/>
    <x v="3"/>
    <b v="0"/>
    <n v="557"/>
    <b v="1"/>
    <s v="theater/spaces"/>
    <x v="1"/>
  </r>
  <r>
    <n v="3015"/>
    <s v="A Sign for 34 West"/>
    <s v="We're turning an old yogurt shop into a live theater in downtown Charleston.   Please help us hang our sign!"/>
    <x v="104"/>
    <n v="3.4"/>
    <x v="4"/>
    <n v="3508"/>
    <x v="0"/>
    <s v="US"/>
    <s v="USD"/>
    <n v="1402459200"/>
    <d v="2014-06-11T04:00:00"/>
    <n v="1401125238"/>
    <d v="2014-05-26T17:27:18"/>
    <x v="5"/>
    <x v="3"/>
    <b v="0"/>
    <n v="40"/>
    <b v="1"/>
    <s v="theater/spaces"/>
    <x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.5"/>
    <x v="0"/>
    <n v="8722"/>
    <x v="0"/>
    <s v="US"/>
    <s v="USD"/>
    <n v="1405688952"/>
    <d v="2014-07-18T13:09:12"/>
    <n v="1400504952"/>
    <d v="2014-05-19T13:09:12"/>
    <x v="5"/>
    <x v="3"/>
    <b v="0"/>
    <n v="36"/>
    <b v="1"/>
    <s v="theater/spaces"/>
    <x v="1"/>
  </r>
  <r>
    <n v="3017"/>
    <s v="ACT's Spotlight Initiative- Let's Build a Theater!"/>
    <s v="Help us build a 200 seat theater and classroom space in North Andover, MA. Let's get kids off the screens, and into the spotlight!"/>
    <x v="29"/>
    <n v="22"/>
    <x v="8"/>
    <n v="23285"/>
    <x v="0"/>
    <s v="US"/>
    <s v="USD"/>
    <n v="1408566243"/>
    <d v="2014-08-20T20:24:03"/>
    <n v="1405974243"/>
    <d v="2014-07-21T20:24:03"/>
    <x v="3"/>
    <x v="3"/>
    <b v="0"/>
    <n v="159"/>
    <b v="1"/>
    <s v="theater/spaces"/>
    <x v="1"/>
  </r>
  <r>
    <n v="3018"/>
    <s v="Why Theatre"/>
    <s v="Le projet vise la crÃ©ation dâ€™un lieu de rÃ©sidence, recherche et formation dÃ©diÃ© Ã  l'art vivant, l'image et la narration."/>
    <x v="285"/>
    <n v="4.2"/>
    <x v="4"/>
    <n v="4230"/>
    <x v="0"/>
    <s v="FR"/>
    <s v="EUR"/>
    <n v="1437429600"/>
    <d v="2015-07-20T22:00:00"/>
    <n v="1433747376"/>
    <d v="2015-06-08T07:09:36"/>
    <x v="0"/>
    <x v="0"/>
    <b v="0"/>
    <n v="41"/>
    <b v="1"/>
    <s v="theater/spaces"/>
    <x v="1"/>
  </r>
  <r>
    <n v="3019"/>
    <s v="Small town theatre, the Gibson Theatre goes Digital"/>
    <s v="We plan to transition from 35mm to the new digital projection format to continue to show current first run films for our community."/>
    <x v="36"/>
    <n v="15"/>
    <x v="6"/>
    <n v="18185"/>
    <x v="0"/>
    <s v="US"/>
    <s v="USD"/>
    <n v="1401159600"/>
    <d v="2014-05-27T03:00:00"/>
    <n v="1398801620"/>
    <d v="2014-04-29T20:00:20"/>
    <x v="6"/>
    <x v="3"/>
    <b v="0"/>
    <n v="226"/>
    <b v="1"/>
    <s v="theater/spaces"/>
    <x v="1"/>
  </r>
  <r>
    <n v="3020"/>
    <s v="Prime Stage Theater Studio Upgrades!"/>
    <s v="Any donation--big or small--will help us upgrade our studio/rehearsal space into a black box theater and offer even more programs."/>
    <x v="39"/>
    <n v="7"/>
    <x v="0"/>
    <n v="7040"/>
    <x v="0"/>
    <s v="US"/>
    <s v="USD"/>
    <n v="1439583533"/>
    <d v="2015-08-14T20:18:53"/>
    <n v="1434399533"/>
    <d v="2015-06-15T20:18:53"/>
    <x v="0"/>
    <x v="0"/>
    <b v="0"/>
    <n v="30"/>
    <b v="1"/>
    <s v="theater/spaces"/>
    <x v="1"/>
  </r>
  <r>
    <n v="3021"/>
    <s v="BEEP! BEEP! 2ND STORY IS ON THE MOVE!"/>
    <s v="At the end of October 2016, 2nd Story will be moving from its current office space to a storefront space in Albany Park, Chicago, IL."/>
    <x v="37"/>
    <n v="4.5"/>
    <x v="4"/>
    <n v="5221"/>
    <x v="0"/>
    <s v="US"/>
    <s v="USD"/>
    <n v="1479794340"/>
    <d v="2016-11-22T05:59:00"/>
    <n v="1476715869"/>
    <d v="2016-10-17T14:51:09"/>
    <x v="9"/>
    <x v="2"/>
    <b v="0"/>
    <n v="103"/>
    <b v="1"/>
    <s v="theater/spaces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"/>
    <x v="1"/>
    <n v="10088"/>
    <x v="0"/>
    <s v="US"/>
    <s v="USD"/>
    <n v="1472338409"/>
    <d v="2016-08-27T22:53:29"/>
    <n v="1468450409"/>
    <d v="2016-07-13T22:53:29"/>
    <x v="3"/>
    <x v="2"/>
    <b v="0"/>
    <n v="62"/>
    <b v="1"/>
    <s v="theater/spaces"/>
    <x v="1"/>
  </r>
  <r>
    <n v="3023"/>
    <s v="The Night Watch"/>
    <s v="Antonia Goddard Productions in association with Jethro Compton Productions presents THE NIGHT WATCH, an exciting new historical drama."/>
    <x v="176"/>
    <n v="0.7"/>
    <x v="2"/>
    <n v="721"/>
    <x v="0"/>
    <s v="GB"/>
    <s v="GBP"/>
    <n v="1434039186"/>
    <d v="2015-06-11T16:13:06"/>
    <n v="1430151186"/>
    <d v="2015-04-27T16:13:06"/>
    <x v="6"/>
    <x v="0"/>
    <b v="0"/>
    <n v="6"/>
    <b v="1"/>
    <s v="theater/spaces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5"/>
    <x v="0"/>
    <n v="12321"/>
    <x v="0"/>
    <s v="US"/>
    <s v="USD"/>
    <n v="1349567475"/>
    <d v="2012-10-06T23:51:15"/>
    <n v="1346975475"/>
    <d v="2012-09-06T23:51:15"/>
    <x v="8"/>
    <x v="5"/>
    <b v="0"/>
    <n v="182"/>
    <b v="1"/>
    <s v="theater/spaces"/>
    <x v="1"/>
  </r>
  <r>
    <n v="3025"/>
    <s v="The Other Room â€“ Cardiffâ€™s First Pub Theatre"/>
    <s v="Be part of building Cardiff's first pub theatre, located right in the city centre. Launching January 2015."/>
    <x v="30"/>
    <n v="2.5"/>
    <x v="4"/>
    <n v="7555"/>
    <x v="0"/>
    <s v="GB"/>
    <s v="GBP"/>
    <n v="1401465600"/>
    <d v="2014-05-30T16:00:00"/>
    <n v="1399032813"/>
    <d v="2014-05-02T12:13:33"/>
    <x v="5"/>
    <x v="3"/>
    <b v="0"/>
    <n v="145"/>
    <b v="1"/>
    <s v="theater/spaces"/>
    <x v="1"/>
  </r>
  <r>
    <n v="3026"/>
    <s v="The Bohemian Balcony - A Creative Space For All"/>
    <s v="The Bohemian Balcony is a innovate multi-arts venue created by the people for the community. A platform for our arts to grow and shine."/>
    <x v="42"/>
    <n v="0.9"/>
    <x v="2"/>
    <n v="1290"/>
    <x v="0"/>
    <s v="GB"/>
    <s v="GBP"/>
    <n v="1488538892"/>
    <d v="2017-03-03T11:01:32"/>
    <n v="1487329292"/>
    <d v="2017-02-17T11:01:32"/>
    <x v="2"/>
    <x v="1"/>
    <b v="0"/>
    <n v="25"/>
    <b v="1"/>
    <s v="theater/spaces"/>
    <x v="1"/>
  </r>
  <r>
    <n v="3027"/>
    <s v="Help ReNew the Rainbow Stage (&amp; office) for Future Stars"/>
    <s v="Wavy says let's LIGHT UP THE RAINBOW STAGE and as our stretch reward we'll throw all of us a PARTY!"/>
    <x v="79"/>
    <n v="40"/>
    <x v="3"/>
    <n v="52576"/>
    <x v="0"/>
    <s v="US"/>
    <s v="USD"/>
    <n v="1426866851"/>
    <d v="2015-03-20T15:54:11"/>
    <n v="1424278451"/>
    <d v="2015-02-18T16:54:11"/>
    <x v="2"/>
    <x v="0"/>
    <b v="0"/>
    <n v="320"/>
    <b v="1"/>
    <s v="theater/spaces"/>
    <x v="1"/>
  </r>
  <r>
    <n v="3028"/>
    <s v="A Home for Vegas Theatre Hub"/>
    <s v="We have a space! Help us fill it with a stage, chairs, gear and audiences' laughter!"/>
    <x v="10"/>
    <n v="5"/>
    <x v="0"/>
    <n v="8401"/>
    <x v="0"/>
    <s v="US"/>
    <s v="USD"/>
    <n v="1471242025"/>
    <d v="2016-08-15T06:20:25"/>
    <n v="1468650025"/>
    <d v="2016-07-16T06:20:25"/>
    <x v="3"/>
    <x v="2"/>
    <b v="0"/>
    <n v="99"/>
    <b v="1"/>
    <s v="theater/spaces"/>
    <x v="1"/>
  </r>
  <r>
    <n v="3029"/>
    <s v="Ground Floor Theatre"/>
    <s v="We're building a new theatre venue in Austin! Austin is growing, but we are losing space for artists- help us keep local theatre alive!"/>
    <x v="11"/>
    <n v="30"/>
    <x v="5"/>
    <n v="32903"/>
    <x v="0"/>
    <s v="US"/>
    <s v="USD"/>
    <n v="1416285300"/>
    <d v="2014-11-18T04:35:00"/>
    <n v="1413824447"/>
    <d v="2014-10-20T17:00:47"/>
    <x v="9"/>
    <x v="3"/>
    <b v="0"/>
    <n v="348"/>
    <b v="1"/>
    <s v="theater/spaces"/>
    <x v="1"/>
  </r>
  <r>
    <n v="3030"/>
    <s v="Guilford Center Stage Lights Up"/>
    <s v="Guilford Center Stage is a new project bringing theater to our 1896 Grange; we need to purchase simple theater lighting for our stage."/>
    <x v="257"/>
    <n v="1.75"/>
    <x v="4"/>
    <n v="1867"/>
    <x v="0"/>
    <s v="US"/>
    <s v="USD"/>
    <n v="1442426171"/>
    <d v="2015-09-16T17:56:11"/>
    <n v="1439834171"/>
    <d v="2015-08-17T17:56:11"/>
    <x v="10"/>
    <x v="0"/>
    <b v="0"/>
    <n v="41"/>
    <b v="1"/>
    <s v="theater/spaces"/>
    <x v="1"/>
  </r>
  <r>
    <n v="3031"/>
    <s v="Blue Thyme Nights"/>
    <s v="Blue Thyme Nights is the production of Am I Blue by Beth Henley &amp; Thymus Vulgaris by Lanford  Wilson._x000a__x000a_Artwork by Charlotte Ager"/>
    <x v="15"/>
    <n v="1.5"/>
    <x v="4"/>
    <n v="1500"/>
    <x v="0"/>
    <s v="US"/>
    <s v="USD"/>
    <n v="1476479447"/>
    <d v="2016-10-14T21:10:47"/>
    <n v="1471295447"/>
    <d v="2016-08-15T21:10:47"/>
    <x v="10"/>
    <x v="2"/>
    <b v="0"/>
    <n v="29"/>
    <b v="1"/>
    <s v="theater/spaces"/>
    <x v="1"/>
  </r>
  <r>
    <n v="3032"/>
    <s v="Silent Valley : A Haunting"/>
    <s v="One night only, not-for-profit, neighborhood haunted attraction that will scare your mask off! Coming this Halloween."/>
    <x v="28"/>
    <n v="1"/>
    <x v="4"/>
    <n v="1272"/>
    <x v="0"/>
    <s v="US"/>
    <s v="USD"/>
    <n v="1441933459"/>
    <d v="2015-09-11T01:04:19"/>
    <n v="1439341459"/>
    <d v="2015-08-12T01:04:19"/>
    <x v="10"/>
    <x v="0"/>
    <b v="0"/>
    <n v="25"/>
    <b v="1"/>
    <s v="theater/spaces"/>
    <x v="1"/>
  </r>
  <r>
    <n v="3033"/>
    <s v="Stagelights Studio by Pam Kinter, Greensboro"/>
    <s v="Finally Stagelights will have a space of our very own!  Be a part of this exciting new adventure in Greensboro!!"/>
    <x v="9"/>
    <n v="3"/>
    <x v="4"/>
    <n v="4396"/>
    <x v="0"/>
    <s v="US"/>
    <s v="USD"/>
    <n v="1471487925"/>
    <d v="2016-08-18T02:38:45"/>
    <n v="1468895925"/>
    <d v="2016-07-19T02:38:45"/>
    <x v="3"/>
    <x v="2"/>
    <b v="0"/>
    <n v="23"/>
    <b v="1"/>
    <s v="theater/spaces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00"/>
    <x v="10"/>
    <n v="112536"/>
    <x v="0"/>
    <s v="US"/>
    <s v="USD"/>
    <n v="1477972740"/>
    <d v="2016-11-01T03:59:00"/>
    <n v="1475326255"/>
    <d v="2016-10-01T12:50:55"/>
    <x v="9"/>
    <x v="2"/>
    <b v="0"/>
    <n v="1260"/>
    <b v="1"/>
    <s v="theater/spaces"/>
    <x v="1"/>
  </r>
  <r>
    <n v="3035"/>
    <s v="The Coalition Theater"/>
    <s v="Help create a permanent home for live comedy shows and classes in Downtown RVA."/>
    <x v="31"/>
    <n v="25"/>
    <x v="9"/>
    <n v="27196.71"/>
    <x v="0"/>
    <s v="US"/>
    <s v="USD"/>
    <n v="1367674009"/>
    <d v="2013-05-04T13:26:49"/>
    <n v="1365082009"/>
    <d v="2013-04-04T13:26:49"/>
    <x v="6"/>
    <x v="4"/>
    <b v="0"/>
    <n v="307"/>
    <b v="1"/>
    <s v="theater/spaces"/>
    <x v="1"/>
  </r>
  <r>
    <n v="3036"/>
    <s v="Save the Studio!"/>
    <s v="Help Synetic Theater create a new Studio to produce amazing  shows in the 2013/14 season and train awesome artists of all ages!"/>
    <x v="31"/>
    <n v="25"/>
    <x v="9"/>
    <n v="31683"/>
    <x v="0"/>
    <s v="US"/>
    <s v="USD"/>
    <n v="1376654340"/>
    <d v="2013-08-16T11:59:00"/>
    <n v="1373568644"/>
    <d v="2013-07-11T18:50:44"/>
    <x v="3"/>
    <x v="4"/>
    <b v="0"/>
    <n v="329"/>
    <b v="1"/>
    <s v="theater/spaces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0.5"/>
    <x v="2"/>
    <n v="1066"/>
    <x v="0"/>
    <s v="US"/>
    <s v="USD"/>
    <n v="1285995540"/>
    <d v="2010-10-02T04:59:00"/>
    <n v="1279574773"/>
    <d v="2010-07-19T21:26:13"/>
    <x v="3"/>
    <x v="7"/>
    <b v="0"/>
    <n v="32"/>
    <b v="1"/>
    <s v="theater/spaces"/>
    <x v="1"/>
  </r>
  <r>
    <n v="3038"/>
    <s v="Overtime Theater Spruce Up"/>
    <s v="Our little theater needs some love. We took over a lab and need to make our space look more inviting and well, like a theater!"/>
    <x v="28"/>
    <n v="1"/>
    <x v="4"/>
    <n v="1005"/>
    <x v="0"/>
    <s v="US"/>
    <s v="USD"/>
    <n v="1457071397"/>
    <d v="2016-03-04T06:03:17"/>
    <n v="1451887397"/>
    <d v="2016-01-04T06:03:17"/>
    <x v="1"/>
    <x v="2"/>
    <b v="0"/>
    <n v="27"/>
    <b v="1"/>
    <s v="theater/spaces"/>
    <x v="1"/>
  </r>
  <r>
    <n v="3039"/>
    <s v="Shelter the Schmee"/>
    <s v="After 22 yrs downstairs we are &quot;getting out of  our parents basement&quot; and building a new 50 seat theater in a new location."/>
    <x v="22"/>
    <n v="20"/>
    <x v="8"/>
    <n v="21742.78"/>
    <x v="0"/>
    <s v="US"/>
    <s v="USD"/>
    <n v="1388303940"/>
    <d v="2013-12-29T07:59:00"/>
    <n v="1386011038"/>
    <d v="2013-12-02T19:03:58"/>
    <x v="11"/>
    <x v="4"/>
    <b v="0"/>
    <n v="236"/>
    <b v="1"/>
    <s v="theater/spaces"/>
    <x v="1"/>
  </r>
  <r>
    <n v="3040"/>
    <s v="Jayhawk Makeover"/>
    <s v="48 hours of deck screws, dry wall, hard hats and needed renovation to help the Jayhawk rise from the ashes."/>
    <x v="9"/>
    <n v="3"/>
    <x v="4"/>
    <n v="3225"/>
    <x v="0"/>
    <s v="US"/>
    <s v="USD"/>
    <n v="1435359600"/>
    <d v="2015-06-26T23:00:00"/>
    <n v="1434999621"/>
    <d v="2015-06-22T19:00:21"/>
    <x v="0"/>
    <x v="0"/>
    <b v="0"/>
    <n v="42"/>
    <b v="1"/>
    <s v="theater/spaces"/>
    <x v="1"/>
  </r>
  <r>
    <n v="3041"/>
    <s v="Lend a Hand in Our Home"/>
    <s v="Privet! Hello! Bon Jour! We are the Arlekin Players Theatre and we need a home."/>
    <x v="386"/>
    <n v="8.3000000000000007"/>
    <x v="0"/>
    <n v="9170"/>
    <x v="0"/>
    <s v="US"/>
    <s v="USD"/>
    <n v="1453323048"/>
    <d v="2016-01-20T20:50:48"/>
    <n v="1450731048"/>
    <d v="2015-12-21T20:50:48"/>
    <x v="11"/>
    <x v="0"/>
    <b v="0"/>
    <n v="95"/>
    <b v="1"/>
    <s v="theater/spaces"/>
    <x v="1"/>
  </r>
  <r>
    <n v="3042"/>
    <s v="HOPE MILL THEATRE - CHAIR FUND"/>
    <s v="Hope Mill Theatre is a brand new Fringe Theatre in the heart of Manchester city - bringing a diverse programme of entertainment!"/>
    <x v="15"/>
    <n v="1.5"/>
    <x v="4"/>
    <n v="1920"/>
    <x v="0"/>
    <s v="GB"/>
    <s v="GBP"/>
    <n v="1444149047"/>
    <d v="2015-10-06T16:30:47"/>
    <n v="1441557047"/>
    <d v="2015-09-06T16:30:47"/>
    <x v="8"/>
    <x v="0"/>
    <b v="0"/>
    <n v="37"/>
    <b v="1"/>
    <s v="theater/spaces"/>
    <x v="1"/>
  </r>
  <r>
    <n v="3043"/>
    <s v="Like This Post (The Post at 750)"/>
    <s v="Introducing The Post at 750! Join us in the creation of Vancouver's most exciting new cultural space in the heart of downtown."/>
    <x v="36"/>
    <n v="15"/>
    <x v="6"/>
    <n v="16501"/>
    <x v="0"/>
    <s v="CA"/>
    <s v="CAD"/>
    <n v="1429152600"/>
    <d v="2015-04-16T02:50:00"/>
    <n v="1426815699"/>
    <d v="2015-03-20T01:41:39"/>
    <x v="7"/>
    <x v="0"/>
    <b v="0"/>
    <n v="128"/>
    <b v="1"/>
    <s v="theater/spaces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2"/>
    <x v="1"/>
    <n v="13121"/>
    <x v="0"/>
    <s v="US"/>
    <s v="USD"/>
    <n v="1454433998"/>
    <d v="2016-02-02T17:26:38"/>
    <n v="1453137998"/>
    <d v="2016-01-18T17:26:38"/>
    <x v="1"/>
    <x v="2"/>
    <b v="0"/>
    <n v="156"/>
    <b v="1"/>
    <s v="theater/spaces"/>
    <x v="1"/>
  </r>
  <r>
    <n v="3045"/>
    <s v="Colorado ACTS Black Box Painting"/>
    <s v="Walmart decided they wanted our space, so we had to move to a new theater. Help us make it an awesome space by painting it all black!"/>
    <x v="23"/>
    <n v="4"/>
    <x v="4"/>
    <n v="5308.26"/>
    <x v="0"/>
    <s v="US"/>
    <s v="USD"/>
    <n v="1408679055"/>
    <d v="2014-08-22T03:44:15"/>
    <n v="1406087055"/>
    <d v="2014-07-23T03:44:15"/>
    <x v="3"/>
    <x v="3"/>
    <b v="0"/>
    <n v="64"/>
    <b v="1"/>
    <s v="theater/spaces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7.9"/>
    <x v="0"/>
    <n v="15077"/>
    <x v="0"/>
    <s v="US"/>
    <s v="USD"/>
    <n v="1410324720"/>
    <d v="2014-09-10T04:52:00"/>
    <n v="1407784586"/>
    <d v="2014-08-11T19:16:26"/>
    <x v="10"/>
    <x v="3"/>
    <b v="0"/>
    <n v="58"/>
    <b v="1"/>
    <s v="theater/spaces"/>
    <x v="1"/>
  </r>
  <r>
    <n v="3047"/>
    <s v="Acting V Senior Showcase"/>
    <s v="Hi! We're the Graduating Seniors Acting V Seniors at Temple University! Welcome to our Kick starter Page!"/>
    <x v="2"/>
    <n v="0.5"/>
    <x v="2"/>
    <n v="745"/>
    <x v="0"/>
    <s v="US"/>
    <s v="USD"/>
    <n v="1461762960"/>
    <d v="2016-04-27T13:16:00"/>
    <n v="1457999054"/>
    <d v="2016-03-14T23:44:14"/>
    <x v="7"/>
    <x v="2"/>
    <b v="0"/>
    <n v="20"/>
    <b v="1"/>
    <s v="theater/spaces"/>
    <x v="1"/>
  </r>
  <r>
    <n v="3048"/>
    <s v="December Match Campaign"/>
    <s v="By matching donations up to $5000, Jack Kesler and Maurice Richards have challenged YOU to help Urbanite outfit their brand new space."/>
    <x v="10"/>
    <n v="5"/>
    <x v="0"/>
    <n v="8320"/>
    <x v="0"/>
    <s v="US"/>
    <s v="USD"/>
    <n v="1420060920"/>
    <d v="2014-12-31T21:22:00"/>
    <n v="1417556262"/>
    <d v="2014-12-02T21:37:42"/>
    <x v="11"/>
    <x v="3"/>
    <b v="0"/>
    <n v="47"/>
    <b v="1"/>
    <s v="theater/space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3.75"/>
    <x v="4"/>
    <n v="4000"/>
    <x v="0"/>
    <s v="US"/>
    <s v="USD"/>
    <n v="1434241255"/>
    <d v="2015-06-14T00:20:55"/>
    <n v="1431649255"/>
    <d v="2015-05-15T00:20:55"/>
    <x v="5"/>
    <x v="0"/>
    <b v="0"/>
    <n v="54"/>
    <b v="1"/>
    <s v="theater/spaces"/>
    <x v="1"/>
  </r>
  <r>
    <n v="3050"/>
    <s v="The Black Pearl Consuite at CoreCon VIII: On Ancient Seas"/>
    <s v="Help fund The Black Pearl Consuite at CoreCon VIII: On Ancient Seas!"/>
    <x v="20"/>
    <n v="0.6"/>
    <x v="2"/>
    <n v="636"/>
    <x v="0"/>
    <s v="US"/>
    <s v="USD"/>
    <n v="1462420960"/>
    <d v="2016-05-05T04:02:40"/>
    <n v="1459828960"/>
    <d v="2016-04-05T04:02:40"/>
    <x v="6"/>
    <x v="2"/>
    <b v="0"/>
    <n v="9"/>
    <b v="1"/>
    <s v="theater/spaces"/>
    <x v="1"/>
  </r>
  <r>
    <n v="3051"/>
    <s v="Jon Udry's ABC Tour"/>
    <s v="The ABC tour: 26 comedy-juggling shows in 26 different venues - chosen by YOU - each beginning with a different letter of the alphabet."/>
    <x v="8"/>
    <n v="3.5"/>
    <x v="4"/>
    <n v="827"/>
    <x v="2"/>
    <s v="GB"/>
    <s v="GBP"/>
    <n v="1486547945"/>
    <d v="2017-02-08T09:59:05"/>
    <n v="1483955945"/>
    <d v="2017-01-09T09:59:05"/>
    <x v="1"/>
    <x v="1"/>
    <b v="1"/>
    <n v="35"/>
    <b v="0"/>
    <s v="theater/spaces"/>
    <x v="1"/>
  </r>
  <r>
    <n v="3052"/>
    <s v="Funding for a new theater facility in Walker Minnesota"/>
    <s v="To let the arts continue in Walker Minnesota We need a performing arts space and art gallery"/>
    <x v="63"/>
    <n v="50"/>
    <x v="10"/>
    <n v="75"/>
    <x v="2"/>
    <s v="US"/>
    <s v="USD"/>
    <n v="1432828740"/>
    <d v="2015-05-28T15:59:00"/>
    <n v="1430237094"/>
    <d v="2015-04-28T16:04:54"/>
    <x v="6"/>
    <x v="0"/>
    <b v="0"/>
    <n v="2"/>
    <b v="0"/>
    <s v="theater/spaces"/>
    <x v="1"/>
  </r>
  <r>
    <n v="3053"/>
    <s v="Showroom"/>
    <s v="Showroom is a multi-disciplinary space providing unorthodox concerts, events &amp; a platform creatives can express their creative vision"/>
    <x v="3"/>
    <n v="10"/>
    <x v="1"/>
    <n v="40"/>
    <x v="2"/>
    <s v="US"/>
    <s v="USD"/>
    <n v="1412222340"/>
    <d v="2014-10-02T03:59:00"/>
    <n v="1407781013"/>
    <d v="2014-08-11T18:16:53"/>
    <x v="10"/>
    <x v="3"/>
    <b v="0"/>
    <n v="3"/>
    <b v="0"/>
    <s v="theater/spaces"/>
    <x v="1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.3"/>
    <x v="2"/>
    <n v="0"/>
    <x v="2"/>
    <s v="US"/>
    <s v="USD"/>
    <n v="1425258240"/>
    <d v="2015-03-02T01:04:00"/>
    <n v="1422043154"/>
    <d v="2015-01-23T19:59:14"/>
    <x v="1"/>
    <x v="0"/>
    <b v="0"/>
    <n v="0"/>
    <b v="0"/>
    <s v="theater/spaces"/>
    <x v="1"/>
  </r>
  <r>
    <n v="3055"/>
    <s v="Bungers surfing Museum"/>
    <s v="I have been in the Surfing business since 1962 have a collection of surfing memorabilia I would like to open a surfing museum"/>
    <x v="22"/>
    <n v="20"/>
    <x v="8"/>
    <n v="1"/>
    <x v="2"/>
    <s v="US"/>
    <s v="USD"/>
    <n v="1420844390"/>
    <d v="2015-01-09T22:59:50"/>
    <n v="1415660390"/>
    <d v="2014-11-10T22:59:50"/>
    <x v="4"/>
    <x v="3"/>
    <b v="0"/>
    <n v="1"/>
    <b v="0"/>
    <s v="theater/spaces"/>
    <x v="1"/>
  </r>
  <r>
    <n v="3056"/>
    <s v="Palace Flophouse Theater"/>
    <s v="Looking to establish a communal space for art shows, bands, farmer's markets, environmental education, and traditional skills."/>
    <x v="31"/>
    <n v="25"/>
    <x v="9"/>
    <n v="0"/>
    <x v="2"/>
    <s v="US"/>
    <s v="USD"/>
    <n v="1412003784"/>
    <d v="2014-09-29T15:16:24"/>
    <n v="1406819784"/>
    <d v="2014-07-31T15:16:24"/>
    <x v="3"/>
    <x v="3"/>
    <b v="0"/>
    <n v="0"/>
    <b v="0"/>
    <s v="theater/spaces"/>
    <x v="1"/>
  </r>
  <r>
    <n v="3057"/>
    <s v="1 World Educational Theme Parks"/>
    <s v="A series of 6 educational theme parks. This project is to fund the plans and 3D designs required to build the first park."/>
    <x v="63"/>
    <n v="50"/>
    <x v="10"/>
    <n v="0"/>
    <x v="2"/>
    <s v="GB"/>
    <s v="GBP"/>
    <n v="1459694211"/>
    <d v="2016-04-03T14:36:51"/>
    <n v="1457105811"/>
    <d v="2016-03-04T15:36:51"/>
    <x v="7"/>
    <x v="2"/>
    <b v="0"/>
    <n v="0"/>
    <b v="0"/>
    <s v="theater/spaces"/>
    <x v="1"/>
  </r>
  <r>
    <n v="3058"/>
    <s v="OPEN THE OLD &quot;RIGON&quot; THEATER"/>
    <s v="Restoration of a theatre to make an educational center for youngs and a place to socialize for everybody through the power of art."/>
    <x v="102"/>
    <n v="18"/>
    <x v="6"/>
    <n v="3"/>
    <x v="2"/>
    <s v="IT"/>
    <s v="EUR"/>
    <n v="1463734740"/>
    <d v="2016-05-20T08:59:00"/>
    <n v="1459414740"/>
    <d v="2016-03-31T08:59:00"/>
    <x v="7"/>
    <x v="2"/>
    <b v="0"/>
    <n v="3"/>
    <b v="0"/>
    <s v="theater/spaces"/>
    <x v="1"/>
  </r>
  <r>
    <n v="3059"/>
    <s v="Let There Be Light! (and you get to name a ghost too!)"/>
    <s v="We, as a theatre, are 50 years old and our lights and building are even older so we are looking to update and revamp our lights."/>
    <x v="36"/>
    <n v="15"/>
    <x v="6"/>
    <n v="451"/>
    <x v="2"/>
    <s v="US"/>
    <s v="USD"/>
    <n v="1407536846"/>
    <d v="2014-08-08T22:27:26"/>
    <n v="1404944846"/>
    <d v="2014-07-09T22:27:26"/>
    <x v="3"/>
    <x v="3"/>
    <b v="0"/>
    <n v="11"/>
    <b v="0"/>
    <s v="theater/spaces"/>
    <x v="1"/>
  </r>
  <r>
    <n v="3060"/>
    <s v="Save the Roxy Theatre in Bremerton WA"/>
    <s v="Save the historic Roxy theatre in Bremerton WA from being repurposed as office space."/>
    <x v="135"/>
    <n v="220"/>
    <x v="10"/>
    <n v="335"/>
    <x v="2"/>
    <s v="US"/>
    <s v="USD"/>
    <n v="1443422134"/>
    <d v="2015-09-28T06:35:34"/>
    <n v="1440830134"/>
    <d v="2015-08-29T06:35:34"/>
    <x v="10"/>
    <x v="0"/>
    <b v="0"/>
    <n v="6"/>
    <b v="0"/>
    <s v="theater/spaces"/>
    <x v="1"/>
  </r>
  <r>
    <n v="3061"/>
    <s v="Help Save Parkway Cinemas!"/>
    <s v="Save a historic Local theater."/>
    <x v="80"/>
    <n v="1000"/>
    <x v="10"/>
    <n v="0"/>
    <x v="2"/>
    <s v="US"/>
    <s v="USD"/>
    <n v="1407955748"/>
    <d v="2014-08-13T18:49:08"/>
    <n v="1405363748"/>
    <d v="2014-07-14T18:49:08"/>
    <x v="3"/>
    <x v="3"/>
    <b v="0"/>
    <n v="0"/>
    <b v="0"/>
    <s v="theater/spaces"/>
    <x v="1"/>
  </r>
  <r>
    <n v="3062"/>
    <s v="The Comedy Catch Relocation to the Choo Choo"/>
    <s v="In our 30th year we are relocating to the world famous Choo Choo on The South Side. We will be remodeling the old Station House."/>
    <x v="3"/>
    <n v="10"/>
    <x v="1"/>
    <n v="6684"/>
    <x v="2"/>
    <s v="US"/>
    <s v="USD"/>
    <n v="1443636000"/>
    <d v="2015-09-30T18:00:00"/>
    <n v="1441111892"/>
    <d v="2015-09-01T12:51:32"/>
    <x v="8"/>
    <x v="0"/>
    <b v="0"/>
    <n v="67"/>
    <b v="0"/>
    <s v="theater/spaces"/>
    <x v="1"/>
  </r>
  <r>
    <n v="3063"/>
    <s v="Spec Haus"/>
    <s v="Members of the local Miami music scene are putting together a venue/creative space in Kendall!"/>
    <x v="9"/>
    <n v="3"/>
    <x v="4"/>
    <n v="587"/>
    <x v="2"/>
    <s v="US"/>
    <s v="USD"/>
    <n v="1477174138"/>
    <d v="2016-10-22T22:08:58"/>
    <n v="1474150138"/>
    <d v="2016-09-17T22:08:58"/>
    <x v="8"/>
    <x v="2"/>
    <b v="0"/>
    <n v="23"/>
    <b v="0"/>
    <s v="theater/spaces"/>
    <x v="1"/>
  </r>
  <r>
    <n v="3064"/>
    <s v="Kickstart the Crossroads Community"/>
    <s v="An epicenter for connection, creation and expression of the community."/>
    <x v="96"/>
    <n v="75"/>
    <x v="10"/>
    <n v="8471"/>
    <x v="2"/>
    <s v="US"/>
    <s v="USD"/>
    <n v="1448175540"/>
    <d v="2015-11-22T06:59:00"/>
    <n v="1445483246"/>
    <d v="2015-10-22T03:07:26"/>
    <x v="9"/>
    <x v="0"/>
    <b v="0"/>
    <n v="72"/>
    <b v="0"/>
    <s v="theater/spaces"/>
    <x v="1"/>
  </r>
  <r>
    <n v="3065"/>
    <s v="The Castle Project"/>
    <s v="A castle themed events center with large and small spaces to support a variety of arts i.e. performing, visual, music, theater, dance"/>
    <x v="31"/>
    <n v="25"/>
    <x v="9"/>
    <n v="10"/>
    <x v="2"/>
    <s v="US"/>
    <s v="USD"/>
    <n v="1406683172"/>
    <d v="2014-07-30T01:19:32"/>
    <n v="1404523172"/>
    <d v="2014-07-05T01:19:32"/>
    <x v="3"/>
    <x v="3"/>
    <b v="0"/>
    <n v="2"/>
    <b v="0"/>
    <s v="theater/spaces"/>
    <x v="1"/>
  </r>
  <r>
    <n v="3066"/>
    <s v="Gold Coast Wake Park"/>
    <s v="Our mission is to offer an innovative family watersports attraction that is fun, safe, economical and a leader in its field."/>
    <x v="90"/>
    <n v="350"/>
    <x v="10"/>
    <n v="41950"/>
    <x v="2"/>
    <s v="AU"/>
    <s v="AUD"/>
    <n v="1468128537"/>
    <d v="2016-07-10T05:28:57"/>
    <n v="1465536537"/>
    <d v="2016-06-10T05:28:57"/>
    <x v="0"/>
    <x v="2"/>
    <b v="0"/>
    <n v="15"/>
    <b v="0"/>
    <s v="theater/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8"/>
    <x v="0"/>
    <n v="200"/>
    <x v="2"/>
    <s v="NZ"/>
    <s v="NZD"/>
    <n v="1441837879"/>
    <d v="2015-09-09T22:31:19"/>
    <n v="1439245879"/>
    <d v="2015-08-10T22:31:19"/>
    <x v="10"/>
    <x v="0"/>
    <b v="0"/>
    <n v="1"/>
    <b v="0"/>
    <s v="theater/spaces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250"/>
    <x v="10"/>
    <n v="175"/>
    <x v="2"/>
    <s v="US"/>
    <s v="USD"/>
    <n v="1445013352"/>
    <d v="2015-10-16T16:35:52"/>
    <n v="1442421352"/>
    <d v="2015-09-16T16:35:52"/>
    <x v="8"/>
    <x v="0"/>
    <b v="0"/>
    <n v="2"/>
    <b v="0"/>
    <s v="theater/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"/>
    <x v="4"/>
    <n v="141"/>
    <x v="2"/>
    <s v="US"/>
    <s v="USD"/>
    <n v="1418587234"/>
    <d v="2014-12-14T20:00:34"/>
    <n v="1415995234"/>
    <d v="2014-11-14T20:00:34"/>
    <x v="4"/>
    <x v="3"/>
    <b v="0"/>
    <n v="7"/>
    <b v="0"/>
    <s v="theater/spaces"/>
    <x v="1"/>
  </r>
  <r>
    <n v="3070"/>
    <s v="Purpose Built Liverpool Comedy Club, Restaurant &amp; Bar"/>
    <s v="Liverpool's 1st purpose built 7 night a week comedy club, bar &amp; restaurant with live music &amp; much more"/>
    <x v="3"/>
    <n v="10"/>
    <x v="1"/>
    <n v="334"/>
    <x v="2"/>
    <s v="GB"/>
    <s v="GBP"/>
    <n v="1481132169"/>
    <d v="2016-12-07T17:36:09"/>
    <n v="1479317769"/>
    <d v="2016-11-16T17:36:09"/>
    <x v="4"/>
    <x v="2"/>
    <b v="0"/>
    <n v="16"/>
    <b v="0"/>
    <s v="theater/spaces"/>
    <x v="1"/>
  </r>
  <r>
    <n v="3071"/>
    <s v="The Echo Theatre 2015"/>
    <s v="Anyone can create. They just need a place and an opportunity. The Echo Theatre (Provo) provides that opportunity."/>
    <x v="14"/>
    <n v="12"/>
    <x v="1"/>
    <n v="7173"/>
    <x v="2"/>
    <s v="US"/>
    <s v="USD"/>
    <n v="1429595940"/>
    <d v="2015-04-21T05:59:00"/>
    <n v="1428082481"/>
    <d v="2015-04-03T17:34:41"/>
    <x v="6"/>
    <x v="0"/>
    <b v="0"/>
    <n v="117"/>
    <b v="0"/>
    <s v="theater/spaces"/>
    <x v="1"/>
  </r>
  <r>
    <n v="3072"/>
    <s v="Crosswalk Theatre - Starting Capital"/>
    <s v="Crosswalk Theatre Company - Network Directory promotes all stage talent. Increasing your odds to connect to the right hiring person."/>
    <x v="14"/>
    <n v="12"/>
    <x v="1"/>
    <n v="2"/>
    <x v="2"/>
    <s v="US"/>
    <s v="USD"/>
    <n v="1477791960"/>
    <d v="2016-10-30T01:46:00"/>
    <n v="1476549262"/>
    <d v="2016-10-15T16:34:22"/>
    <x v="9"/>
    <x v="2"/>
    <b v="0"/>
    <n v="2"/>
    <b v="0"/>
    <s v="theater/spaces"/>
    <x v="1"/>
  </r>
  <r>
    <n v="3073"/>
    <s v="Performing and Visual Arts Center, Rochester, NY"/>
    <s v="Conversion of a long dormant synagogue into a Performing and Visual Arts Center, revitalizing Rochester's inner city."/>
    <x v="387"/>
    <n v="2800"/>
    <x v="10"/>
    <n v="645"/>
    <x v="2"/>
    <s v="US"/>
    <s v="USD"/>
    <n v="1434309540"/>
    <d v="2015-06-14T19:19:00"/>
    <n v="1429287900"/>
    <d v="2015-04-17T16:25:00"/>
    <x v="6"/>
    <x v="0"/>
    <b v="0"/>
    <n v="7"/>
    <b v="0"/>
    <s v="theater/spaces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5"/>
    <x v="9"/>
    <n v="22"/>
    <x v="2"/>
    <s v="FR"/>
    <s v="EUR"/>
    <n v="1457617359"/>
    <d v="2016-03-10T13:42:39"/>
    <n v="1455025359"/>
    <d v="2016-02-09T13:42:39"/>
    <x v="2"/>
    <x v="2"/>
    <b v="0"/>
    <n v="3"/>
    <b v="0"/>
    <s v="theater/spaces"/>
    <x v="1"/>
  </r>
  <r>
    <n v="3075"/>
    <s v="The Little MAGIC Theatre"/>
    <s v="Magic Morgan &amp; Liliana are raising funds to expand their famed traveling magic show to a theater of magic."/>
    <x v="36"/>
    <n v="15"/>
    <x v="6"/>
    <n v="1296"/>
    <x v="2"/>
    <s v="US"/>
    <s v="USD"/>
    <n v="1471573640"/>
    <d v="2016-08-19T02:27:20"/>
    <n v="1467253640"/>
    <d v="2016-06-30T02:27:20"/>
    <x v="0"/>
    <x v="2"/>
    <b v="0"/>
    <n v="20"/>
    <b v="0"/>
    <s v="theater/spaces"/>
    <x v="1"/>
  </r>
  <r>
    <n v="3076"/>
    <s v="10,000 Hours"/>
    <s v="Helping female comedians get in their 10,000 Hours of practice!"/>
    <x v="3"/>
    <n v="10"/>
    <x v="1"/>
    <n v="1506"/>
    <x v="2"/>
    <s v="US"/>
    <s v="USD"/>
    <n v="1444405123"/>
    <d v="2015-10-09T15:38:43"/>
    <n v="1439221123"/>
    <d v="2015-08-10T15:38:43"/>
    <x v="10"/>
    <x v="0"/>
    <b v="0"/>
    <n v="50"/>
    <b v="0"/>
    <s v="theater/spaces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22"/>
    <x v="8"/>
    <n v="105"/>
    <x v="2"/>
    <s v="CA"/>
    <s v="CAD"/>
    <n v="1488495478"/>
    <d v="2017-03-02T22:57:58"/>
    <n v="1485903478"/>
    <d v="2017-01-31T22:57:58"/>
    <x v="1"/>
    <x v="1"/>
    <b v="0"/>
    <n v="2"/>
    <b v="0"/>
    <s v="theater/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60"/>
    <x v="10"/>
    <n v="71"/>
    <x v="2"/>
    <s v="US"/>
    <s v="USD"/>
    <n v="1424920795"/>
    <d v="2015-02-26T03:19:55"/>
    <n v="1422328795"/>
    <d v="2015-01-27T03:19:55"/>
    <x v="1"/>
    <x v="0"/>
    <b v="0"/>
    <n v="3"/>
    <b v="0"/>
    <s v="theater/spaces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333.6659999999999"/>
    <x v="10"/>
    <n v="11226"/>
    <x v="2"/>
    <s v="US"/>
    <s v="USD"/>
    <n v="1427040435"/>
    <d v="2015-03-22T16:07:15"/>
    <n v="1424452035"/>
    <d v="2015-02-20T17:07:15"/>
    <x v="2"/>
    <x v="0"/>
    <b v="0"/>
    <n v="27"/>
    <b v="0"/>
    <s v="theater/spaces"/>
    <x v="1"/>
  </r>
  <r>
    <n v="3080"/>
    <s v="Global Community Theater One."/>
    <s v="Sustainable, fire-proof, carbon-negative, and all-season recreation of the Globe Theater made famous by Shakespeare, with gardens."/>
    <x v="71"/>
    <n v="2000"/>
    <x v="10"/>
    <n v="376"/>
    <x v="2"/>
    <s v="US"/>
    <s v="USD"/>
    <n v="1419644444"/>
    <d v="2014-12-27T01:40:44"/>
    <n v="1414456844"/>
    <d v="2014-10-28T00:40:44"/>
    <x v="9"/>
    <x v="3"/>
    <b v="0"/>
    <n v="7"/>
    <b v="0"/>
    <s v="theater/spaces"/>
    <x v="1"/>
  </r>
  <r>
    <n v="3081"/>
    <s v="Help! World Tour ~ A Theatrical Revival of Hope"/>
    <s v="Help! is a full scale mobile theatrical musical bringing a Gospel revival through a story of love and hope to communities world wide."/>
    <x v="80"/>
    <n v="1000"/>
    <x v="10"/>
    <n v="2103"/>
    <x v="2"/>
    <s v="US"/>
    <s v="USD"/>
    <n v="1442722891"/>
    <d v="2015-09-20T04:21:31"/>
    <n v="1440130891"/>
    <d v="2015-08-21T04:21:31"/>
    <x v="10"/>
    <x v="0"/>
    <b v="0"/>
    <n v="5"/>
    <b v="0"/>
    <s v="theater/spaces"/>
    <x v="1"/>
  </r>
  <r>
    <n v="3082"/>
    <s v="Magical Workshop, Magic/Hobby Store"/>
    <s v="Help expand the time of everyones favorite magic store!  It currently limited to 3 days a week. If not for you, then the children!"/>
    <x v="7"/>
    <n v="9"/>
    <x v="0"/>
    <n v="0"/>
    <x v="2"/>
    <s v="US"/>
    <s v="USD"/>
    <n v="1447628946"/>
    <d v="2015-11-15T23:09:06"/>
    <n v="1445033346"/>
    <d v="2015-10-16T22:09:06"/>
    <x v="9"/>
    <x v="0"/>
    <b v="0"/>
    <n v="0"/>
    <b v="0"/>
    <s v="theater/spaces"/>
    <x v="1"/>
  </r>
  <r>
    <n v="3083"/>
    <s v="Crystal City Haunted Undergound"/>
    <s v="Crystal City Underground is a New &amp; Unique_x000a_indoor recreational facility, using an old silica sand mine,_x000a_we are the Haunted Maze"/>
    <x v="22"/>
    <n v="20"/>
    <x v="8"/>
    <n v="56"/>
    <x v="2"/>
    <s v="US"/>
    <s v="USD"/>
    <n v="1409547600"/>
    <d v="2014-09-01T05:00:00"/>
    <n v="1406986278"/>
    <d v="2014-08-02T13:31:18"/>
    <x v="10"/>
    <x v="3"/>
    <b v="0"/>
    <n v="3"/>
    <b v="0"/>
    <s v="theater/spaces"/>
    <x v="1"/>
  </r>
  <r>
    <n v="3084"/>
    <s v="URGENT: Help Us Replace Our Ramp!"/>
    <s v="18-yr-old handicap-access ramp collapsed, must replace. Help fund &amp; ensure everyone access to our 35-seat non-profit community theater!"/>
    <x v="389"/>
    <n v="4.0590000000000002"/>
    <x v="4"/>
    <n v="470"/>
    <x v="2"/>
    <s v="US"/>
    <s v="USD"/>
    <n v="1430851680"/>
    <d v="2015-05-05T18:48:00"/>
    <n v="1428340931"/>
    <d v="2015-04-06T17:22:11"/>
    <x v="6"/>
    <x v="0"/>
    <b v="0"/>
    <n v="6"/>
    <b v="0"/>
    <s v="theater/spaces"/>
    <x v="1"/>
  </r>
  <r>
    <n v="3085"/>
    <s v="Paper Tank Theater Music Madness Party"/>
    <s v="Get behind a new music venue in our city by helping with equipment! We're pre-selling tickets to our party and offering other perks."/>
    <x v="31"/>
    <n v="25"/>
    <x v="9"/>
    <n v="610"/>
    <x v="2"/>
    <s v="US"/>
    <s v="USD"/>
    <n v="1443561159"/>
    <d v="2015-09-29T21:12:39"/>
    <n v="1440969159"/>
    <d v="2015-08-30T21:12:39"/>
    <x v="10"/>
    <x v="0"/>
    <b v="0"/>
    <n v="9"/>
    <b v="0"/>
    <s v="theater/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20"/>
    <x v="8"/>
    <n v="50"/>
    <x v="2"/>
    <s v="IT"/>
    <s v="EUR"/>
    <n v="1439827559"/>
    <d v="2015-08-17T16:05:59"/>
    <n v="1434643559"/>
    <d v="2015-06-18T16:05:59"/>
    <x v="0"/>
    <x v="0"/>
    <b v="0"/>
    <n v="3"/>
    <b v="0"/>
    <s v="theater/spaces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20"/>
    <x v="8"/>
    <n v="125"/>
    <x v="2"/>
    <s v="US"/>
    <s v="USD"/>
    <n v="1482294990"/>
    <d v="2016-12-21T04:36:30"/>
    <n v="1477107390"/>
    <d v="2016-10-22T03:36:30"/>
    <x v="9"/>
    <x v="2"/>
    <b v="0"/>
    <n v="2"/>
    <b v="0"/>
    <s v="theater/spaces"/>
    <x v="1"/>
  </r>
  <r>
    <n v="3088"/>
    <s v="Destination Small Town &quot;Visitor Center&quot; To The Midwest"/>
    <s v="We believe it's time to open a visitor's center that highlights the small towns of the upper Midwest."/>
    <x v="99"/>
    <n v="65"/>
    <x v="10"/>
    <n v="126"/>
    <x v="2"/>
    <s v="US"/>
    <s v="USD"/>
    <n v="1420724460"/>
    <d v="2015-01-08T13:41:00"/>
    <n v="1418046247"/>
    <d v="2014-12-08T13:44:07"/>
    <x v="11"/>
    <x v="3"/>
    <b v="0"/>
    <n v="3"/>
    <b v="0"/>
    <s v="theater/spaces"/>
    <x v="1"/>
  </r>
  <r>
    <n v="3089"/>
    <s v="The ClubHouse: A Community-Focused Sports &amp; Culture Space"/>
    <s v="A community space in Somerville, MA to celebrate the beautiful intersection of sports and creativity."/>
    <x v="31"/>
    <n v="25"/>
    <x v="9"/>
    <n v="5854"/>
    <x v="2"/>
    <s v="US"/>
    <s v="USD"/>
    <n v="1468029540"/>
    <d v="2016-07-09T01:59:00"/>
    <n v="1465304483"/>
    <d v="2016-06-07T13:01:23"/>
    <x v="0"/>
    <x v="2"/>
    <b v="0"/>
    <n v="45"/>
    <b v="0"/>
    <s v="theater/spaces"/>
    <x v="1"/>
  </r>
  <r>
    <n v="3090"/>
    <s v="Save the Stage"/>
    <s v="To create a space by restoring a historic church in Burlington, Ky where community theater, dance and music and art can be performed."/>
    <x v="390"/>
    <n v="225"/>
    <x v="10"/>
    <n v="11432"/>
    <x v="2"/>
    <s v="US"/>
    <s v="USD"/>
    <n v="1430505545"/>
    <d v="2015-05-01T18:39:05"/>
    <n v="1425325145"/>
    <d v="2015-03-02T19:39:05"/>
    <x v="7"/>
    <x v="0"/>
    <b v="0"/>
    <n v="9"/>
    <b v="0"/>
    <s v="theater/spaces"/>
    <x v="1"/>
  </r>
  <r>
    <n v="3091"/>
    <s v="Bustduck Theatre"/>
    <s v="Roanoke, Virginia's first long-form improv theatre company. Producing improv and scripted theatre, with a dynamic training program."/>
    <x v="10"/>
    <n v="5"/>
    <x v="0"/>
    <n v="796"/>
    <x v="2"/>
    <s v="US"/>
    <s v="USD"/>
    <n v="1471214743"/>
    <d v="2016-08-14T22:45:43"/>
    <n v="1468622743"/>
    <d v="2016-07-15T22:45:43"/>
    <x v="3"/>
    <x v="2"/>
    <b v="0"/>
    <n v="9"/>
    <b v="0"/>
    <s v="theater/spaces"/>
    <x v="1"/>
  </r>
  <r>
    <n v="3092"/>
    <s v="A home for the arts on the Upper East Side/Yorkville"/>
    <s v="Our goal is to purchase a theater on the Upper East Side of Manhattan that will act as a home for four theater companies."/>
    <x v="57"/>
    <n v="100"/>
    <x v="10"/>
    <n v="1183.19"/>
    <x v="2"/>
    <s v="US"/>
    <s v="USD"/>
    <n v="1444946400"/>
    <d v="2015-10-15T22:00:00"/>
    <n v="1441723912"/>
    <d v="2015-09-08T14:51:52"/>
    <x v="8"/>
    <x v="0"/>
    <b v="0"/>
    <n v="21"/>
    <b v="0"/>
    <s v="theater/spaces"/>
    <x v="1"/>
  </r>
  <r>
    <n v="3093"/>
    <s v="Theatre of the Black Butterfly's POOL (NO WATER)"/>
    <s v="Jump in the deep end of the provocative and darkly humourous, POOL (NO WATER)...to be performed in a Pool!  Directed by Gordon McCall."/>
    <x v="23"/>
    <n v="4"/>
    <x v="4"/>
    <n v="910"/>
    <x v="2"/>
    <s v="CA"/>
    <s v="CAD"/>
    <n v="1401595140"/>
    <d v="2014-06-01T03:59:00"/>
    <n v="1398980941"/>
    <d v="2014-05-01T21:49:01"/>
    <x v="5"/>
    <x v="3"/>
    <b v="0"/>
    <n v="17"/>
    <b v="0"/>
    <s v="theater/spaces"/>
    <x v="1"/>
  </r>
  <r>
    <n v="3094"/>
    <s v="Nothing Up My Sleeves Tour: Summer 2016"/>
    <s v="This is a Kickstarter to help with the start up costs for Illusionist, Chris Lengyel's Summer 2016 Tour!"/>
    <x v="57"/>
    <n v="100"/>
    <x v="10"/>
    <n v="25"/>
    <x v="2"/>
    <s v="US"/>
    <s v="USD"/>
    <n v="1442775956"/>
    <d v="2015-09-20T19:05:56"/>
    <n v="1437591956"/>
    <d v="2015-07-22T19:05:56"/>
    <x v="3"/>
    <x v="0"/>
    <b v="0"/>
    <n v="1"/>
    <b v="0"/>
    <s v="theater/spaces"/>
    <x v="1"/>
  </r>
  <r>
    <n v="3095"/>
    <s v="The Old Howard Theatre Company"/>
    <s v="We are a small theatre company looking to provide world class theatre to the working class in the Greater New York area."/>
    <x v="391"/>
    <n v="14.92"/>
    <x v="1"/>
    <n v="50"/>
    <x v="2"/>
    <s v="US"/>
    <s v="USD"/>
    <n v="1470011780"/>
    <d v="2016-08-01T00:36:20"/>
    <n v="1464827780"/>
    <d v="2016-06-02T00:36:20"/>
    <x v="0"/>
    <x v="2"/>
    <b v="0"/>
    <n v="1"/>
    <b v="0"/>
    <s v="theater/spaces"/>
    <x v="1"/>
  </r>
  <r>
    <n v="3096"/>
    <s v="LaPorte Institute for Dramatic and Creative Arts"/>
    <s v="To create a learning center for acting and all art types including anything that expresses the emotion of the human spirit."/>
    <x v="22"/>
    <n v="20"/>
    <x v="8"/>
    <n v="795"/>
    <x v="2"/>
    <s v="US"/>
    <s v="USD"/>
    <n v="1432151326"/>
    <d v="2015-05-20T19:48:46"/>
    <n v="1429559326"/>
    <d v="2015-04-20T19:48:46"/>
    <x v="6"/>
    <x v="0"/>
    <b v="0"/>
    <n v="14"/>
    <b v="0"/>
    <s v="theater/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0"/>
    <x v="1"/>
    <n v="1715"/>
    <x v="2"/>
    <s v="GB"/>
    <s v="GBP"/>
    <n v="1475848800"/>
    <d v="2016-10-07T14:00:00"/>
    <n v="1474027501"/>
    <d v="2016-09-16T12:05:01"/>
    <x v="8"/>
    <x v="2"/>
    <b v="0"/>
    <n v="42"/>
    <b v="0"/>
    <s v="theater/spaces"/>
    <x v="1"/>
  </r>
  <r>
    <n v="3098"/>
    <s v="The Enchanted Cottage"/>
    <s v="A magical space, full of fairytale favorites, designed to make each individual have a unique experience; children's dreams made real."/>
    <x v="392"/>
    <n v="48.725000000000001"/>
    <x v="11"/>
    <n v="1758"/>
    <x v="2"/>
    <s v="US"/>
    <s v="USD"/>
    <n v="1454890620"/>
    <d v="2016-02-08T00:17:00"/>
    <n v="1450724449"/>
    <d v="2015-12-21T19:00:49"/>
    <x v="11"/>
    <x v="0"/>
    <b v="0"/>
    <n v="27"/>
    <b v="0"/>
    <s v="theater/spaces"/>
    <x v="1"/>
  </r>
  <r>
    <n v="3099"/>
    <s v="Screening for Unapologetically Black the Movie"/>
    <s v="I would like to screen this documentary at CSU at their Black Studies Dept. Looking to fly panelist in. Hoping to screen nationwide. &lt;3"/>
    <x v="13"/>
    <n v="2"/>
    <x v="4"/>
    <n v="278"/>
    <x v="2"/>
    <s v="US"/>
    <s v="USD"/>
    <n v="1455251591"/>
    <d v="2016-02-12T04:33:11"/>
    <n v="1452659591"/>
    <d v="2016-01-13T04:33:11"/>
    <x v="1"/>
    <x v="2"/>
    <b v="0"/>
    <n v="5"/>
    <b v="0"/>
    <s v="theater/spaces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2"/>
    <x v="1"/>
    <n v="1827"/>
    <x v="2"/>
    <s v="US"/>
    <s v="USD"/>
    <n v="1413816975"/>
    <d v="2014-10-20T14:56:15"/>
    <n v="1411224975"/>
    <d v="2014-09-20T14:56:15"/>
    <x v="8"/>
    <x v="3"/>
    <b v="0"/>
    <n v="13"/>
    <b v="0"/>
    <s v="theater/spaces"/>
    <x v="1"/>
  </r>
  <r>
    <n v="3101"/>
    <s v="Mots Ã‰crits"/>
    <s v="LabellisÃ© 14-18, Mots Ã‰crits est un projet itinÃ©rant de lectures Ã  voix haute par des amateurs, mises en espace par une comÃ©dienne."/>
    <x v="30"/>
    <n v="2.5"/>
    <x v="4"/>
    <n v="300"/>
    <x v="2"/>
    <s v="FR"/>
    <s v="EUR"/>
    <n v="1437033360"/>
    <d v="2015-07-16T07:56:00"/>
    <n v="1434445937"/>
    <d v="2015-06-16T09:12:17"/>
    <x v="0"/>
    <x v="0"/>
    <b v="0"/>
    <n v="12"/>
    <b v="0"/>
    <s v="theater/spaces"/>
    <x v="1"/>
  </r>
  <r>
    <n v="3102"/>
    <s v="Theatre Bath Bus"/>
    <s v="Imagine being able to take a performance anywhere! Meet the Theatre Bath Bus - a magical performance space where anything is possible."/>
    <x v="194"/>
    <n v="16"/>
    <x v="6"/>
    <n v="6258"/>
    <x v="2"/>
    <s v="GB"/>
    <s v="GBP"/>
    <n v="1471939818"/>
    <d v="2016-08-23T08:10:18"/>
    <n v="1467619818"/>
    <d v="2016-07-04T08:10:18"/>
    <x v="3"/>
    <x v="2"/>
    <b v="0"/>
    <n v="90"/>
    <b v="0"/>
    <s v="theater/spaces"/>
    <x v="1"/>
  </r>
  <r>
    <n v="3103"/>
    <s v="Professional Venue for local artists!!"/>
    <s v="Creating a place for local artists to perform, at substantially less cost for them"/>
    <x v="393"/>
    <n v="4.0999999999999996"/>
    <x v="4"/>
    <n v="11"/>
    <x v="2"/>
    <s v="US"/>
    <s v="USD"/>
    <n v="1434080706"/>
    <d v="2015-06-12T03:45:06"/>
    <n v="1428896706"/>
    <d v="2015-04-13T03:45:06"/>
    <x v="6"/>
    <x v="0"/>
    <b v="0"/>
    <n v="2"/>
    <b v="0"/>
    <s v="theater/spaces"/>
    <x v="1"/>
  </r>
  <r>
    <n v="3104"/>
    <s v="CQ EAP Performing Arts 'THE LOFT'"/>
    <s v="The Loft is CQEAP's latest studio. Located in Rockhampton's CBD we'll be running performing arts workshops for 5yrs to adults."/>
    <x v="23"/>
    <n v="4"/>
    <x v="4"/>
    <n v="1185"/>
    <x v="2"/>
    <s v="AU"/>
    <s v="AUD"/>
    <n v="1422928800"/>
    <d v="2015-02-03T02:00:00"/>
    <n v="1420235311"/>
    <d v="2015-01-02T21:48:31"/>
    <x v="1"/>
    <x v="0"/>
    <b v="0"/>
    <n v="5"/>
    <b v="0"/>
    <s v="theater/spaces"/>
    <x v="1"/>
  </r>
  <r>
    <n v="3105"/>
    <s v="Paddock School Theater Improvement"/>
    <s v="My hope is to raise $5845 and replace old stained and mismatched border curtains, cyclorama curtain, and backdrop."/>
    <x v="394"/>
    <n v="5.8449999999999998"/>
    <x v="0"/>
    <n v="2476"/>
    <x v="2"/>
    <s v="US"/>
    <s v="USD"/>
    <n v="1413694800"/>
    <d v="2014-10-19T05:00:00"/>
    <n v="1408986916"/>
    <d v="2014-08-25T17:15:16"/>
    <x v="10"/>
    <x v="3"/>
    <b v="0"/>
    <n v="31"/>
    <b v="0"/>
    <s v="theater/spaces"/>
    <x v="1"/>
  </r>
  <r>
    <n v="3106"/>
    <s v="Wild Men at the Bristol Cathedral"/>
    <s v="Help fund the exciting first collaboration between Hotel Echo and Bristol Cathedral: WILD MEN, a show commemorating those lost in WW1."/>
    <x v="28"/>
    <n v="1"/>
    <x v="4"/>
    <n v="41"/>
    <x v="2"/>
    <s v="GB"/>
    <s v="GBP"/>
    <n v="1442440800"/>
    <d v="2015-09-16T22:00:00"/>
    <n v="1440497876"/>
    <d v="2015-08-25T10:17:56"/>
    <x v="10"/>
    <x v="0"/>
    <b v="0"/>
    <n v="4"/>
    <b v="0"/>
    <s v="theater/spaces"/>
    <x v="1"/>
  </r>
  <r>
    <n v="3107"/>
    <s v="Creating Cabaret"/>
    <s v="When opportunity knocks, we answer!  Help expand the ravishingly talented troupe into a new and exciting market and venue!"/>
    <x v="79"/>
    <n v="40"/>
    <x v="3"/>
    <n v="7905"/>
    <x v="2"/>
    <s v="US"/>
    <s v="USD"/>
    <n v="1431372751"/>
    <d v="2015-05-11T19:32:31"/>
    <n v="1430767951"/>
    <d v="2015-05-04T19:32:31"/>
    <x v="5"/>
    <x v="0"/>
    <b v="0"/>
    <n v="29"/>
    <b v="0"/>
    <s v="theater/spaces"/>
    <x v="1"/>
  </r>
  <r>
    <n v="3108"/>
    <s v="Funding a home for our Children's Theater"/>
    <s v="We need a permanent home for the theater!"/>
    <x v="63"/>
    <n v="50"/>
    <x v="10"/>
    <n v="26"/>
    <x v="2"/>
    <s v="US"/>
    <s v="USD"/>
    <n v="1430234394"/>
    <d v="2015-04-28T15:19:54"/>
    <n v="1425053994"/>
    <d v="2015-02-27T16:19:54"/>
    <x v="2"/>
    <x v="0"/>
    <b v="0"/>
    <n v="2"/>
    <b v="0"/>
    <s v="theater/spaces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26.5"/>
    <x v="9"/>
    <n v="6633"/>
    <x v="2"/>
    <s v="US"/>
    <s v="USD"/>
    <n v="1409194810"/>
    <d v="2014-08-28T03:00:10"/>
    <n v="1406170810"/>
    <d v="2014-07-24T03:00:10"/>
    <x v="3"/>
    <x v="3"/>
    <b v="0"/>
    <n v="114"/>
    <b v="0"/>
    <s v="theater/spaces"/>
    <x v="1"/>
  </r>
  <r>
    <n v="3110"/>
    <s v="Hip Justice Catmunity Center"/>
    <s v="Cat People Unite! It's time we get a space of our own to relax, socialize and learn! Join the Catmunity!"/>
    <x v="31"/>
    <n v="25"/>
    <x v="9"/>
    <n v="10"/>
    <x v="2"/>
    <s v="US"/>
    <s v="USD"/>
    <n v="1487465119"/>
    <d v="2017-02-19T00:45:19"/>
    <n v="1484009119"/>
    <d v="2017-01-10T00:45:19"/>
    <x v="1"/>
    <x v="1"/>
    <b v="0"/>
    <n v="1"/>
    <b v="0"/>
    <s v="theater/spaces"/>
    <x v="1"/>
  </r>
  <r>
    <n v="3111"/>
    <s v="All Puppet Players Need a Home"/>
    <s v="Help All Puppet Players perform it's 2015 season in a beautiful 200 seat theater for an entire year."/>
    <x v="22"/>
    <n v="20"/>
    <x v="8"/>
    <n v="5328"/>
    <x v="2"/>
    <s v="US"/>
    <s v="USD"/>
    <n v="1412432220"/>
    <d v="2014-10-04T14:17:00"/>
    <n v="1409753820"/>
    <d v="2014-09-03T14:17:00"/>
    <x v="8"/>
    <x v="3"/>
    <b v="0"/>
    <n v="76"/>
    <b v="0"/>
    <s v="theater/spaces"/>
    <x v="1"/>
  </r>
  <r>
    <n v="3112"/>
    <s v="Kids Zone start up"/>
    <s v="Children only have a short period of time to live care free, play hard, get dirty, I want to help every child in my Town play everyday."/>
    <x v="34"/>
    <n v="11"/>
    <x v="1"/>
    <n v="521"/>
    <x v="2"/>
    <s v="US"/>
    <s v="USD"/>
    <n v="1477968934"/>
    <d v="2016-11-01T02:55:34"/>
    <n v="1472784934"/>
    <d v="2016-09-02T02:55:34"/>
    <x v="8"/>
    <x v="2"/>
    <b v="0"/>
    <n v="9"/>
    <b v="0"/>
    <s v="theater/spaces"/>
    <x v="1"/>
  </r>
  <r>
    <n v="3113"/>
    <s v="The Shamrock Drafthouse Theater"/>
    <s v="An arts and craft beer theater showcasing local talent, locally crafted beer and providing performance and rehearsal space."/>
    <x v="395"/>
    <n v="109.22499999999999"/>
    <x v="10"/>
    <n v="4635"/>
    <x v="2"/>
    <s v="US"/>
    <s v="USD"/>
    <n v="1429291982"/>
    <d v="2015-04-17T17:33:02"/>
    <n v="1426699982"/>
    <d v="2015-03-18T17:33:02"/>
    <x v="7"/>
    <x v="0"/>
    <b v="0"/>
    <n v="37"/>
    <b v="0"/>
    <s v="theater/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75"/>
    <x v="10"/>
    <n v="0"/>
    <x v="2"/>
    <s v="US"/>
    <s v="USD"/>
    <n v="1411312250"/>
    <d v="2014-09-21T15:10:50"/>
    <n v="1406128250"/>
    <d v="2014-07-23T15:10:50"/>
    <x v="3"/>
    <x v="3"/>
    <b v="0"/>
    <n v="0"/>
    <b v="0"/>
    <s v="theater/spaces"/>
    <x v="1"/>
  </r>
  <r>
    <n v="3115"/>
    <s v="spoken word pop-up:"/>
    <s v="We are creating a mobile community devoted to the spreading and sharing of spoken word and other kinds of storytelling."/>
    <x v="3"/>
    <n v="10"/>
    <x v="1"/>
    <n v="300"/>
    <x v="2"/>
    <s v="SE"/>
    <s v="SEK"/>
    <n v="1465123427"/>
    <d v="2016-06-05T10:43:47"/>
    <n v="1462531427"/>
    <d v="2016-05-06T10:43:47"/>
    <x v="5"/>
    <x v="2"/>
    <b v="0"/>
    <n v="1"/>
    <b v="0"/>
    <s v="theater/spaces"/>
    <x v="1"/>
  </r>
  <r>
    <n v="3116"/>
    <s v="CoreCon Asylum"/>
    <s v="Creating a consuite for CoreCon. A focus on the insanity of asylums and early medical practices from history."/>
    <x v="47"/>
    <n v="0.75"/>
    <x v="2"/>
    <n v="430"/>
    <x v="2"/>
    <s v="US"/>
    <s v="USD"/>
    <n v="1427890925"/>
    <d v="2015-04-01T12:22:05"/>
    <n v="1426681325"/>
    <d v="2015-03-18T12:22:05"/>
    <x v="7"/>
    <x v="0"/>
    <b v="0"/>
    <n v="10"/>
    <b v="0"/>
    <s v="theater/spaces"/>
    <x v="1"/>
  </r>
  <r>
    <n v="3117"/>
    <s v="Cowes and The Sea"/>
    <s v="Performing Arts workshops, for young people aged 5 -16, exploring how the sea has shaped Cowes as a settlement."/>
    <x v="28"/>
    <n v="1"/>
    <x v="4"/>
    <n v="1"/>
    <x v="2"/>
    <s v="GB"/>
    <s v="GBP"/>
    <n v="1464354720"/>
    <d v="2016-05-27T13:12:00"/>
    <n v="1463648360"/>
    <d v="2016-05-19T08:59:20"/>
    <x v="5"/>
    <x v="2"/>
    <b v="0"/>
    <n v="1"/>
    <b v="0"/>
    <s v="theater/spaces"/>
    <x v="1"/>
  </r>
  <r>
    <n v="3118"/>
    <s v="Garden Eden, theatre, meeting, culture, music, art"/>
    <s v="a magical place for all kind of people, like a fairytaile in all colours"/>
    <x v="69"/>
    <n v="500"/>
    <x v="10"/>
    <n v="1550"/>
    <x v="2"/>
    <s v="SE"/>
    <s v="SEK"/>
    <n v="1467473723"/>
    <d v="2016-07-02T15:35:23"/>
    <n v="1465832123"/>
    <d v="2016-06-13T15:35:23"/>
    <x v="0"/>
    <x v="2"/>
    <b v="0"/>
    <n v="2"/>
    <b v="0"/>
    <s v="theater/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10"/>
    <x v="1"/>
    <n v="5"/>
    <x v="2"/>
    <s v="US"/>
    <s v="USD"/>
    <n v="1427414732"/>
    <d v="2015-03-27T00:05:32"/>
    <n v="1424826332"/>
    <d v="2015-02-25T01:05:32"/>
    <x v="2"/>
    <x v="0"/>
    <b v="0"/>
    <n v="1"/>
    <b v="0"/>
    <s v="theater/spaces"/>
    <x v="1"/>
  </r>
  <r>
    <n v="3120"/>
    <s v="Subtropisch zwemparadijs Tropicana"/>
    <s v="Wij willen Tropicana het subtropisch zwemparadijs van Rotterdam op een nieuwe locatie gaan bouwen."/>
    <x v="396"/>
    <n v="1300"/>
    <x v="10"/>
    <n v="128"/>
    <x v="2"/>
    <s v="NL"/>
    <s v="EUR"/>
    <n v="1462484196"/>
    <d v="2016-05-05T21:36:36"/>
    <n v="1457303796"/>
    <d v="2016-03-06T22:36:36"/>
    <x v="7"/>
    <x v="2"/>
    <b v="0"/>
    <n v="10"/>
    <b v="0"/>
    <s v="theater/spaces"/>
    <x v="1"/>
  </r>
  <r>
    <n v="3121"/>
    <s v="Ant Farm Theatre Project (Canceled)"/>
    <s v="I going to build a theatre for a local ant farm so that Ants can put on their theatre productions."/>
    <x v="15"/>
    <n v="1.5"/>
    <x v="4"/>
    <n v="10"/>
    <x v="1"/>
    <s v="CA"/>
    <s v="CAD"/>
    <n v="1411748335"/>
    <d v="2014-09-26T16:18:55"/>
    <n v="1406564335"/>
    <d v="2014-07-28T16:18:55"/>
    <x v="3"/>
    <x v="3"/>
    <b v="0"/>
    <n v="1"/>
    <b v="0"/>
    <s v="theater/spaces"/>
    <x v="1"/>
  </r>
  <r>
    <n v="3122"/>
    <s v="be back soon (Canceled)"/>
    <s v="cancelled until further notice"/>
    <x v="212"/>
    <n v="0.19900000000000001"/>
    <x v="2"/>
    <n v="116"/>
    <x v="1"/>
    <s v="US"/>
    <s v="USD"/>
    <n v="1478733732"/>
    <d v="2016-11-09T23:22:12"/>
    <n v="1478298132"/>
    <d v="2016-11-04T22:22:12"/>
    <x v="4"/>
    <x v="2"/>
    <b v="0"/>
    <n v="2"/>
    <b v="0"/>
    <s v="theater/spaces"/>
    <x v="1"/>
  </r>
  <r>
    <n v="3123"/>
    <s v="Save the Larchmont Playhouse! (Canceled)"/>
    <s v="The Larchmont Playhouse is threatened! Help save the theater by becoming a Preservation Member of The Larchmont Playhouse."/>
    <x v="152"/>
    <n v="125"/>
    <x v="10"/>
    <n v="85192"/>
    <x v="1"/>
    <s v="US"/>
    <s v="USD"/>
    <n v="1468108198"/>
    <d v="2016-07-09T23:49:58"/>
    <n v="1465516198"/>
    <d v="2016-06-09T23:49:58"/>
    <x v="0"/>
    <x v="2"/>
    <b v="0"/>
    <n v="348"/>
    <b v="0"/>
    <s v="theater/spaces"/>
    <x v="1"/>
  </r>
  <r>
    <n v="3124"/>
    <s v="Theater &amp; Arts &amp; Day Care (Canceled)"/>
    <s v="A place where kids/ teens' dreams come true, and one finds there home without sparkly red shoes!"/>
    <x v="397"/>
    <n v="800"/>
    <x v="10"/>
    <n v="26"/>
    <x v="1"/>
    <s v="US"/>
    <s v="USD"/>
    <n v="1422902601"/>
    <d v="2015-02-02T18:43:21"/>
    <n v="1417718601"/>
    <d v="2014-12-04T18:43:21"/>
    <x v="11"/>
    <x v="3"/>
    <b v="0"/>
    <n v="4"/>
    <b v="0"/>
    <s v="theater/spaces"/>
    <x v="1"/>
  </r>
  <r>
    <n v="3125"/>
    <s v="N/A (Canceled)"/>
    <s v="N/A"/>
    <x v="86"/>
    <n v="1500"/>
    <x v="10"/>
    <n v="0"/>
    <x v="1"/>
    <s v="US"/>
    <s v="USD"/>
    <n v="1452142672"/>
    <d v="2016-01-07T04:57:52"/>
    <n v="1449550672"/>
    <d v="2015-12-08T04:57:52"/>
    <x v="11"/>
    <x v="0"/>
    <b v="0"/>
    <n v="0"/>
    <b v="0"/>
    <s v="theater/spaces"/>
    <x v="1"/>
  </r>
  <r>
    <n v="3126"/>
    <s v="Urban Roots SkatePark (Canceled)"/>
    <s v="A big dream, small budget, the drive/passion of so many volunteers...indoor skatepark in Eau Claire, WI._x000a__x000a_This is UR skatepark!"/>
    <x v="31"/>
    <n v="25"/>
    <x v="9"/>
    <n v="1040"/>
    <x v="1"/>
    <s v="US"/>
    <s v="USD"/>
    <n v="1459121162"/>
    <d v="2016-03-27T23:26:02"/>
    <n v="1456532762"/>
    <d v="2016-02-27T00:26:02"/>
    <x v="2"/>
    <x v="2"/>
    <b v="0"/>
    <n v="17"/>
    <b v="0"/>
    <s v="theater/spaces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100"/>
    <x v="10"/>
    <n v="0"/>
    <x v="1"/>
    <s v="US"/>
    <s v="USD"/>
    <n v="1425242029"/>
    <d v="2015-03-01T20:33:49"/>
    <n v="1422650029"/>
    <d v="2015-01-30T20:33:49"/>
    <x v="1"/>
    <x v="0"/>
    <b v="0"/>
    <n v="0"/>
    <b v="0"/>
    <s v="theater/spaces"/>
    <x v="1"/>
  </r>
  <r>
    <n v="3128"/>
    <s v="Casablanca - The Gin Joint Cut (The Play)"/>
    <s v="Bring Morag Fullarton's fun-loving spoof and homage of the classic and timeless film, 'Casablanca', to the stage in New York City."/>
    <x v="36"/>
    <n v="15"/>
    <x v="6"/>
    <n v="16291"/>
    <x v="3"/>
    <s v="US"/>
    <s v="USD"/>
    <n v="1489690141"/>
    <d v="2017-03-16T18:49:01"/>
    <n v="1487101741"/>
    <d v="2017-02-14T19:49:01"/>
    <x v="2"/>
    <x v="1"/>
    <b v="0"/>
    <n v="117"/>
    <b v="0"/>
    <s v="theater/plays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.25"/>
    <x v="4"/>
    <n v="10"/>
    <x v="3"/>
    <s v="US"/>
    <s v="USD"/>
    <n v="1492542819"/>
    <d v="2017-04-18T19:13:39"/>
    <n v="1489090419"/>
    <d v="2017-03-09T20:13:39"/>
    <x v="7"/>
    <x v="1"/>
    <b v="0"/>
    <n v="1"/>
    <b v="0"/>
    <s v="theater/plays"/>
    <x v="1"/>
  </r>
  <r>
    <n v="3130"/>
    <s v="MEDEA | A New Vision"/>
    <s v="A shockingly relevant modern take on a 2,000-year-old tragedy that confronts current gender politics."/>
    <x v="3"/>
    <n v="10"/>
    <x v="1"/>
    <n v="375"/>
    <x v="3"/>
    <s v="US"/>
    <s v="USD"/>
    <n v="1492145940"/>
    <d v="2017-04-14T04:59:00"/>
    <n v="1489504916"/>
    <d v="2017-03-14T15:21:56"/>
    <x v="7"/>
    <x v="1"/>
    <b v="0"/>
    <n v="4"/>
    <b v="0"/>
    <s v="theater/plays"/>
    <x v="1"/>
  </r>
  <r>
    <n v="3131"/>
    <s v="SNAKE EYES"/>
    <s v="A Staged Reading of &quot;Snake Eyes,&quot; a new play by Alex Rafala"/>
    <x v="393"/>
    <n v="4.0999999999999996"/>
    <x v="4"/>
    <n v="645"/>
    <x v="3"/>
    <s v="US"/>
    <s v="USD"/>
    <n v="1491656045"/>
    <d v="2017-04-08T12:54:05"/>
    <n v="1489067645"/>
    <d v="2017-03-09T13:54:05"/>
    <x v="7"/>
    <x v="1"/>
    <b v="0"/>
    <n v="12"/>
    <b v="0"/>
    <s v="theater/plays"/>
    <x v="1"/>
  </r>
  <r>
    <n v="3132"/>
    <s v="A Bite of a Snake Play"/>
    <s v="Smells Like Money, Drips Like Honey, Taste Like Mocha, Better Run AWAY"/>
    <x v="11"/>
    <n v="30"/>
    <x v="5"/>
    <n v="10"/>
    <x v="3"/>
    <s v="US"/>
    <s v="USD"/>
    <n v="1492759460"/>
    <d v="2017-04-21T07:24:20"/>
    <n v="1487579060"/>
    <d v="2017-02-20T08:24:20"/>
    <x v="2"/>
    <x v="1"/>
    <b v="0"/>
    <n v="1"/>
    <b v="0"/>
    <s v="theater/plays"/>
    <x v="1"/>
  </r>
  <r>
    <n v="3133"/>
    <s v="Hell Has No Fury by TwentySomething @ Edinburgh Fringe"/>
    <s v="TwentySomething is taking Hell Has No Fury to Edinburgh! _x000a_We're looking for your support to get us there."/>
    <x v="2"/>
    <n v="0.5"/>
    <x v="2"/>
    <n v="540"/>
    <x v="3"/>
    <s v="GB"/>
    <s v="GBP"/>
    <n v="1490358834"/>
    <d v="2017-03-24T12:33:54"/>
    <n v="1487770434"/>
    <d v="2017-02-22T13:33:54"/>
    <x v="2"/>
    <x v="1"/>
    <b v="0"/>
    <n v="16"/>
    <b v="0"/>
    <s v="theater/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1"/>
    <x v="4"/>
    <n v="225"/>
    <x v="3"/>
    <s v="GB"/>
    <s v="GBP"/>
    <n v="1490631419"/>
    <d v="2017-03-27T16:16:59"/>
    <n v="1488820619"/>
    <d v="2017-03-06T17:16:59"/>
    <x v="7"/>
    <x v="1"/>
    <b v="0"/>
    <n v="12"/>
    <b v="0"/>
    <s v="theater/plays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0.77700000000000002"/>
    <x v="2"/>
    <n v="162"/>
    <x v="3"/>
    <s v="US"/>
    <s v="USD"/>
    <n v="1491277121"/>
    <d v="2017-04-04T03:38:41"/>
    <n v="1489376321"/>
    <d v="2017-03-13T03:38:41"/>
    <x v="7"/>
    <x v="1"/>
    <b v="0"/>
    <n v="7"/>
    <b v="0"/>
    <s v="theater/plays"/>
    <x v="1"/>
  </r>
  <r>
    <n v="3136"/>
    <s v="Heroines"/>
    <s v="Help emberfly theatre put on their first production Heroines and pay our actors and creative team! Follow us @emberflytheatre"/>
    <x v="2"/>
    <n v="0.5"/>
    <x v="2"/>
    <n v="639"/>
    <x v="3"/>
    <s v="GB"/>
    <s v="GBP"/>
    <n v="1491001140"/>
    <d v="2017-03-31T22:59:00"/>
    <n v="1487847954"/>
    <d v="2017-02-23T11:05:54"/>
    <x v="2"/>
    <x v="1"/>
    <b v="0"/>
    <n v="22"/>
    <b v="0"/>
    <s v="theater/plays"/>
    <x v="1"/>
  </r>
  <r>
    <n v="3137"/>
    <s v="Richard III - Presented by REBATEnsemble/Theatre Off Jackson"/>
    <s v="Set in 1930s Chinatown, evocative of old world South Jackson Street during the Jazz era."/>
    <x v="15"/>
    <n v="1.5"/>
    <x v="4"/>
    <n v="50"/>
    <x v="3"/>
    <s v="US"/>
    <s v="USD"/>
    <n v="1493838720"/>
    <d v="2017-05-03T19:12:00"/>
    <n v="1489439669"/>
    <d v="2017-03-13T21:14:29"/>
    <x v="7"/>
    <x v="1"/>
    <b v="0"/>
    <n v="1"/>
    <b v="0"/>
    <s v="theater/plays"/>
    <x v="1"/>
  </r>
  <r>
    <n v="3138"/>
    <s v="Our Country's Good"/>
    <s v="A UWE Drama Society adaptation of Timberlake Wertenbaker's play. Funding needed for costumes/props to make the show a success. Thanks."/>
    <x v="48"/>
    <n v="0.2"/>
    <x v="2"/>
    <n v="0"/>
    <x v="3"/>
    <s v="GB"/>
    <s v="GBP"/>
    <n v="1491233407"/>
    <d v="2017-04-03T15:30:07"/>
    <n v="1489591807"/>
    <d v="2017-03-15T15:30:07"/>
    <x v="7"/>
    <x v="1"/>
    <b v="0"/>
    <n v="0"/>
    <b v="0"/>
    <s v="theater/plays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50"/>
    <x v="10"/>
    <n v="2700"/>
    <x v="3"/>
    <s v="MX"/>
    <s v="MXN"/>
    <n v="1490416380"/>
    <d v="2017-03-25T04:33:00"/>
    <n v="1487485760"/>
    <d v="2017-02-19T06:29:20"/>
    <x v="2"/>
    <x v="1"/>
    <b v="0"/>
    <n v="6"/>
    <b v="0"/>
    <s v="theater/plays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10"/>
    <x v="1"/>
    <n v="96"/>
    <x v="3"/>
    <s v="FR"/>
    <s v="EUR"/>
    <n v="1491581703"/>
    <d v="2017-04-07T16:15:03"/>
    <n v="1488993303"/>
    <d v="2017-03-08T17:15:03"/>
    <x v="7"/>
    <x v="1"/>
    <b v="0"/>
    <n v="4"/>
    <b v="0"/>
    <s v="theater/plays"/>
    <x v="1"/>
  </r>
  <r>
    <n v="3141"/>
    <s v="GUTS: Black Comedy"/>
    <s v="We are a theatre society from the Groningen University in the Netherlands. _x000a_We would be more than happy for some help funding the play."/>
    <x v="2"/>
    <n v="0.5"/>
    <x v="2"/>
    <n v="258"/>
    <x v="3"/>
    <s v="NL"/>
    <s v="EUR"/>
    <n v="1492372800"/>
    <d v="2017-04-16T20:00:00"/>
    <n v="1488823488"/>
    <d v="2017-03-06T18:04:48"/>
    <x v="7"/>
    <x v="1"/>
    <b v="0"/>
    <n v="8"/>
    <b v="0"/>
    <s v="theater/plays"/>
    <x v="1"/>
  </r>
  <r>
    <n v="3142"/>
    <s v="The Pendulum Swings UK Theatre Tour/EdFringe"/>
    <s v="Our aim is to deliver a powerful piece of theatre to audiences across the UK, including Edinburgh Fringe (2017)."/>
    <x v="181"/>
    <n v="2.75"/>
    <x v="4"/>
    <n v="45"/>
    <x v="3"/>
    <s v="GB"/>
    <s v="GBP"/>
    <n v="1489922339"/>
    <d v="2017-03-19T11:18:59"/>
    <n v="1487333939"/>
    <d v="2017-02-17T12:18:59"/>
    <x v="2"/>
    <x v="1"/>
    <b v="0"/>
    <n v="3"/>
    <b v="0"/>
    <s v="theater/plays"/>
    <x v="1"/>
  </r>
  <r>
    <n v="3143"/>
    <s v="This is Living by Liam Borrett"/>
    <s v="THE POIGNANT EXPLORATION OF WHAT IT MEANS TO SAY GOODBYE._x000a_Stripped Raw brings Liam Borrett's debut play 'This is Living' to Wiltshire."/>
    <x v="176"/>
    <n v="0.7"/>
    <x v="2"/>
    <n v="0"/>
    <x v="3"/>
    <s v="GB"/>
    <s v="GBP"/>
    <n v="1491726956"/>
    <d v="2017-04-09T08:35:56"/>
    <n v="1489480556"/>
    <d v="2017-03-14T08:35:56"/>
    <x v="7"/>
    <x v="1"/>
    <b v="0"/>
    <n v="0"/>
    <b v="0"/>
    <s v="theater/plays"/>
    <x v="1"/>
  </r>
  <r>
    <n v="3144"/>
    <s v="Benghazi Bergen-Belsen"/>
    <s v="Two women, one love, one must die: a multicultural cast in a play about the denied holocaust of Libyan Jews. Premieres in March in NYC"/>
    <x v="3"/>
    <n v="10"/>
    <x v="1"/>
    <n v="7540"/>
    <x v="3"/>
    <s v="US"/>
    <s v="USD"/>
    <n v="1489903200"/>
    <d v="2017-03-19T06:00:00"/>
    <n v="1488459307"/>
    <d v="2017-03-02T12:55:07"/>
    <x v="7"/>
    <x v="1"/>
    <b v="0"/>
    <n v="30"/>
    <b v="0"/>
    <s v="theater/plays"/>
    <x v="1"/>
  </r>
  <r>
    <n v="3145"/>
    <s v="Arlington's 1st Dinner Theatre"/>
    <s v="Dominion Theatre Company is the first community dinner theatre  to be established in Arlington TX."/>
    <x v="31"/>
    <n v="25"/>
    <x v="9"/>
    <n v="0"/>
    <x v="3"/>
    <s v="US"/>
    <s v="USD"/>
    <n v="1490659134"/>
    <d v="2017-03-27T23:58:54"/>
    <n v="1485478734"/>
    <d v="2017-01-27T00:58:54"/>
    <x v="1"/>
    <x v="1"/>
    <b v="0"/>
    <n v="0"/>
    <b v="0"/>
    <s v="theater/plays"/>
    <x v="1"/>
  </r>
  <r>
    <n v="3146"/>
    <s v="SoÃ±Ã© una ciudad amurallada"/>
    <s v="Somos... Podemos... Amamos... Nuestra muralla, nuestra utopÃ­a. Que el amor sea el lÃ­mite"/>
    <x v="63"/>
    <n v="50"/>
    <x v="10"/>
    <n v="5250"/>
    <x v="3"/>
    <s v="MX"/>
    <s v="MXN"/>
    <n v="1492356166"/>
    <d v="2017-04-16T15:22:46"/>
    <n v="1488471766"/>
    <d v="2017-03-02T16:22:46"/>
    <x v="7"/>
    <x v="1"/>
    <b v="0"/>
    <n v="12"/>
    <b v="0"/>
    <s v="theater/plays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0"/>
    <x v="8"/>
    <n v="23505"/>
    <x v="0"/>
    <s v="US"/>
    <s v="USD"/>
    <n v="1415319355"/>
    <d v="2014-11-07T00:15:55"/>
    <n v="1411859755"/>
    <d v="2014-09-27T23:15:55"/>
    <x v="8"/>
    <x v="3"/>
    <b v="1"/>
    <n v="213"/>
    <b v="1"/>
    <s v="theater/plays"/>
    <x v="1"/>
  </r>
  <r>
    <n v="3148"/>
    <s v="The Aurora Project: A Sci-Fi Epic by Bella Poynton"/>
    <s v="Help fund The Aurora Project, an immersive science fiction epic."/>
    <x v="40"/>
    <n v="1.8"/>
    <x v="4"/>
    <n v="2361"/>
    <x v="0"/>
    <s v="US"/>
    <s v="USD"/>
    <n v="1412136000"/>
    <d v="2014-10-01T04:00:00"/>
    <n v="1410278284"/>
    <d v="2014-09-09T15:58:04"/>
    <x v="8"/>
    <x v="3"/>
    <b v="1"/>
    <n v="57"/>
    <b v="1"/>
    <s v="theater/plays"/>
    <x v="1"/>
  </r>
  <r>
    <n v="3149"/>
    <s v="Kafka on the Shore"/>
    <s v="A student led production at Northwestern U. of an adaptation by Frank Galati of the classic book Kafka on the Shore by Haruki Murakmi."/>
    <x v="21"/>
    <n v="1.25"/>
    <x v="4"/>
    <n v="1300"/>
    <x v="0"/>
    <s v="US"/>
    <s v="USD"/>
    <n v="1354845600"/>
    <d v="2012-12-07T02:00:00"/>
    <n v="1352766300"/>
    <d v="2012-11-13T00:25:00"/>
    <x v="4"/>
    <x v="5"/>
    <b v="1"/>
    <n v="25"/>
    <b v="1"/>
    <s v="theater/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.5"/>
    <x v="4"/>
    <n v="3535"/>
    <x v="0"/>
    <s v="US"/>
    <s v="USD"/>
    <n v="1295928000"/>
    <d v="2011-01-25T04:00:00"/>
    <n v="1288160403"/>
    <d v="2010-10-27T06:20:03"/>
    <x v="9"/>
    <x v="7"/>
    <b v="1"/>
    <n v="104"/>
    <b v="1"/>
    <s v="theater/plays"/>
    <x v="1"/>
  </r>
  <r>
    <n v="3151"/>
    <s v="&quot;The Holiday Bug&quot; 2014 Puppet Show"/>
    <s v="A Multi-Media Puppet Show, with large cable control puppets to tell a hilarious story for all ages."/>
    <x v="8"/>
    <n v="3.5"/>
    <x v="4"/>
    <n v="3514"/>
    <x v="0"/>
    <s v="US"/>
    <s v="USD"/>
    <n v="1410379774"/>
    <d v="2014-09-10T20:09:34"/>
    <n v="1407787774"/>
    <d v="2014-08-11T20:09:34"/>
    <x v="10"/>
    <x v="3"/>
    <b v="1"/>
    <n v="34"/>
    <b v="1"/>
    <s v="theater/plays"/>
    <x v="1"/>
  </r>
  <r>
    <n v="3152"/>
    <s v="'Gilead', an original theatre piece"/>
    <s v="'Gilead' is an original theatre piece inspired by Margaret Atwood's 'The Handmaid's Tale'. (Brighton Fringe 2014)"/>
    <x v="41"/>
    <n v="2.2000000000000002"/>
    <x v="4"/>
    <n v="2331"/>
    <x v="0"/>
    <s v="GB"/>
    <s v="GBP"/>
    <n v="1383425367"/>
    <d v="2013-11-02T20:49:27"/>
    <n v="1380833367"/>
    <d v="2013-10-03T20:49:27"/>
    <x v="9"/>
    <x v="4"/>
    <b v="1"/>
    <n v="67"/>
    <b v="1"/>
    <s v="theater/plays"/>
    <x v="1"/>
  </r>
  <r>
    <n v="3153"/>
    <s v="Terminator the Second"/>
    <s v="A stage production of Terminator 2: Judgment Day, composed entirely of the words of William Shakespeare"/>
    <x v="9"/>
    <n v="3"/>
    <x v="4"/>
    <n v="10067.5"/>
    <x v="0"/>
    <s v="US"/>
    <s v="USD"/>
    <n v="1304225940"/>
    <d v="2011-05-01T04:59:00"/>
    <n v="1301542937"/>
    <d v="2011-03-31T03:42:17"/>
    <x v="7"/>
    <x v="6"/>
    <b v="1"/>
    <n v="241"/>
    <b v="1"/>
    <s v="theater/plays"/>
    <x v="1"/>
  </r>
  <r>
    <n v="3154"/>
    <s v="&quot;Bright Ideas&quot; By Eric Coble"/>
    <s v="Hilarious play about two parents obsessed with getting their kid into the best pre-school and are willing to do ANYTHING to get him in!"/>
    <x v="39"/>
    <n v="7"/>
    <x v="0"/>
    <n v="7905"/>
    <x v="0"/>
    <s v="US"/>
    <s v="USD"/>
    <n v="1333310458"/>
    <d v="2012-04-01T20:00:58"/>
    <n v="1330722058"/>
    <d v="2012-03-02T21:00:58"/>
    <x v="7"/>
    <x v="5"/>
    <b v="1"/>
    <n v="123"/>
    <b v="1"/>
    <s v="theater/plays"/>
    <x v="1"/>
  </r>
  <r>
    <n v="3155"/>
    <s v="Stage Adaptation of Studio Ghibli's Princess Mononoke"/>
    <s v="We want to take our stage adaptation of Studio Ghibli's 'Princess Mononoke' to more people.  Help us do it!"/>
    <x v="10"/>
    <n v="5"/>
    <x v="0"/>
    <n v="9425.23"/>
    <x v="0"/>
    <s v="GB"/>
    <s v="GBP"/>
    <n v="1356004725"/>
    <d v="2012-12-20T11:58:45"/>
    <n v="1353412725"/>
    <d v="2012-11-20T11:58:45"/>
    <x v="4"/>
    <x v="5"/>
    <b v="1"/>
    <n v="302"/>
    <b v="1"/>
    <s v="theater/plays"/>
    <x v="1"/>
  </r>
  <r>
    <n v="3156"/>
    <s v="Bringing First Love/Worst Love To Life"/>
    <s v="First Love/Worst Love is an examination of love and its mutability, as expressed through twelve stories and five actors on one stage."/>
    <x v="62"/>
    <n v="5.5"/>
    <x v="0"/>
    <n v="5600"/>
    <x v="0"/>
    <s v="US"/>
    <s v="USD"/>
    <n v="1338591144"/>
    <d v="2012-06-01T22:52:24"/>
    <n v="1335567144"/>
    <d v="2012-04-27T22:52:24"/>
    <x v="6"/>
    <x v="5"/>
    <b v="1"/>
    <n v="89"/>
    <b v="1"/>
    <s v="theater/plays"/>
    <x v="1"/>
  </r>
  <r>
    <n v="3157"/>
    <s v="Summer FourPlay"/>
    <s v="Four Directors.  Four One Acts.  Four Genres.  For You."/>
    <x v="23"/>
    <n v="4"/>
    <x v="4"/>
    <n v="4040"/>
    <x v="0"/>
    <s v="US"/>
    <s v="USD"/>
    <n v="1405746000"/>
    <d v="2014-07-19T05:00:00"/>
    <n v="1404932105"/>
    <d v="2014-07-09T18:55:05"/>
    <x v="3"/>
    <x v="3"/>
    <b v="1"/>
    <n v="41"/>
    <b v="1"/>
    <s v="theater/plays"/>
    <x v="1"/>
  </r>
  <r>
    <n v="3158"/>
    <s v="Nursery Crimes"/>
    <s v="A 40s crime-noir play using nursery rhyme characters."/>
    <x v="10"/>
    <n v="5"/>
    <x v="0"/>
    <n v="5700"/>
    <x v="0"/>
    <s v="US"/>
    <s v="USD"/>
    <n v="1374523752"/>
    <d v="2013-07-22T20:09:12"/>
    <n v="1371931752"/>
    <d v="2013-06-22T20:09:12"/>
    <x v="0"/>
    <x v="4"/>
    <b v="1"/>
    <n v="69"/>
    <b v="1"/>
    <s v="theater/plays"/>
    <x v="1"/>
  </r>
  <r>
    <n v="3159"/>
    <s v="Waxwing: A New Play"/>
    <s v="WAXWING is an exciting new world premiere of mythic (perhaps even apocalyptic!) proportions."/>
    <x v="15"/>
    <n v="1.5"/>
    <x v="4"/>
    <n v="2002.22"/>
    <x v="0"/>
    <s v="US"/>
    <s v="USD"/>
    <n v="1326927600"/>
    <d v="2012-01-18T23:00:00"/>
    <n v="1323221761"/>
    <d v="2011-12-07T01:36:01"/>
    <x v="11"/>
    <x v="6"/>
    <b v="1"/>
    <n v="52"/>
    <b v="1"/>
    <s v="theater/plays"/>
    <x v="1"/>
  </r>
  <r>
    <n v="3160"/>
    <s v="We Play Chekhov"/>
    <s v="Two stories by Anton Chekhov adapted for the stage and performed back-to-back in a stunning live theatrical performance."/>
    <x v="37"/>
    <n v="4.5"/>
    <x v="4"/>
    <n v="4569"/>
    <x v="0"/>
    <s v="US"/>
    <s v="USD"/>
    <n v="1407905940"/>
    <d v="2014-08-13T04:59:00"/>
    <n v="1405923687"/>
    <d v="2014-07-21T06:21:27"/>
    <x v="3"/>
    <x v="3"/>
    <b v="1"/>
    <n v="57"/>
    <b v="1"/>
    <s v="theater/plays"/>
    <x v="1"/>
  </r>
  <r>
    <n v="3161"/>
    <s v="Faustus"/>
    <s v="Iâ€™ll Be Right Back presents a story of murder and corruption. Faustus is a modern re-imagining of Christopher Marloweâ€™s classic tale."/>
    <x v="13"/>
    <n v="2"/>
    <x v="4"/>
    <n v="2102"/>
    <x v="0"/>
    <s v="GB"/>
    <s v="GBP"/>
    <n v="1413377522"/>
    <d v="2014-10-15T12:52:02"/>
    <n v="1410785522"/>
    <d v="2014-09-15T12:52:02"/>
    <x v="8"/>
    <x v="3"/>
    <b v="1"/>
    <n v="74"/>
    <b v="1"/>
    <s v="theater/plays"/>
    <x v="1"/>
  </r>
  <r>
    <n v="3162"/>
    <s v="Your Radio Adventure!"/>
    <s v="Radio show meets interactive novel, accompanied by live foley, music, and audience participation. YOU choose what happens next!"/>
    <x v="23"/>
    <n v="4"/>
    <x v="4"/>
    <n v="5086"/>
    <x v="0"/>
    <s v="US"/>
    <s v="USD"/>
    <n v="1404698400"/>
    <d v="2014-07-07T02:00:00"/>
    <n v="1402331262"/>
    <d v="2014-06-09T16:27:42"/>
    <x v="0"/>
    <x v="3"/>
    <b v="1"/>
    <n v="63"/>
    <b v="1"/>
    <s v="theater/plays"/>
    <x v="1"/>
  </r>
  <r>
    <n v="3163"/>
    <s v="Bring &quot;SONNY&quot; To Toronto This Summer!"/>
    <s v="We are a group of actors reviving a play called &quot;Sonny Under the Assumption&quot; to bring to Toronto, Canada this summer..."/>
    <x v="93"/>
    <n v="13"/>
    <x v="1"/>
    <n v="14450"/>
    <x v="0"/>
    <s v="US"/>
    <s v="USD"/>
    <n v="1402855525"/>
    <d v="2014-06-15T18:05:25"/>
    <n v="1400263525"/>
    <d v="2014-05-16T18:05:25"/>
    <x v="5"/>
    <x v="3"/>
    <b v="1"/>
    <n v="72"/>
    <b v="1"/>
    <s v="theater/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.5"/>
    <x v="4"/>
    <n v="2669"/>
    <x v="0"/>
    <s v="US"/>
    <s v="USD"/>
    <n v="1402341615"/>
    <d v="2014-06-09T19:20:15"/>
    <n v="1399490415"/>
    <d v="2014-05-07T19:20:15"/>
    <x v="5"/>
    <x v="3"/>
    <b v="1"/>
    <n v="71"/>
    <b v="1"/>
    <s v="theater/plays"/>
    <x v="1"/>
  </r>
  <r>
    <n v="3165"/>
    <s v="THE MOON PLAY"/>
    <s v="THE MOON PLAY is a new play written by Carolyn Gilliam. The play follows an astronaut on the moon who has lost his reason to explore."/>
    <x v="47"/>
    <n v="0.75"/>
    <x v="2"/>
    <n v="1220"/>
    <x v="0"/>
    <s v="US"/>
    <s v="USD"/>
    <n v="1304395140"/>
    <d v="2011-05-03T03:59:00"/>
    <n v="1302493760"/>
    <d v="2011-04-11T03:49:20"/>
    <x v="6"/>
    <x v="6"/>
    <b v="1"/>
    <n v="21"/>
    <b v="1"/>
    <s v="theater/plays"/>
    <x v="1"/>
  </r>
  <r>
    <n v="3166"/>
    <s v="Verdigris - A Play by Jim Beaver"/>
    <s v="VERDIGRIS: A play written by Jim Beaver, star of Supernatural and Deadwood, opening March 2015 at Theatre West in Los Angeles."/>
    <x v="19"/>
    <n v="35"/>
    <x v="7"/>
    <n v="56079.83"/>
    <x v="0"/>
    <s v="US"/>
    <s v="USD"/>
    <n v="1416988740"/>
    <d v="2014-11-26T07:59:00"/>
    <n v="1414514153"/>
    <d v="2014-10-28T16:35:53"/>
    <x v="9"/>
    <x v="3"/>
    <b v="1"/>
    <n v="930"/>
    <b v="1"/>
    <s v="theater/plays"/>
    <x v="1"/>
  </r>
  <r>
    <n v="3167"/>
    <s v="Destiny is Judd Nelson: a new play at FringeNYC"/>
    <s v="What is destiny? Explore it with us this August at FringeNYC."/>
    <x v="9"/>
    <n v="3"/>
    <x v="4"/>
    <n v="3485"/>
    <x v="0"/>
    <s v="US"/>
    <s v="USD"/>
    <n v="1406952781"/>
    <d v="2014-08-02T04:13:01"/>
    <n v="1405743181"/>
    <d v="2014-07-19T04:13:01"/>
    <x v="3"/>
    <x v="3"/>
    <b v="1"/>
    <n v="55"/>
    <b v="1"/>
    <s v="theater/plays"/>
    <x v="1"/>
  </r>
  <r>
    <n v="3168"/>
    <s v="Cosmicomics"/>
    <s v="A dazzling aerial show that brings to life the whimsical and romantic short stories of beloved fantasy author Italo Calvino."/>
    <x v="30"/>
    <n v="2.5"/>
    <x v="4"/>
    <n v="3105"/>
    <x v="0"/>
    <s v="US"/>
    <s v="USD"/>
    <n v="1402696800"/>
    <d v="2014-06-13T22:00:00"/>
    <n v="1399948353"/>
    <d v="2014-05-13T02:32:33"/>
    <x v="5"/>
    <x v="3"/>
    <b v="1"/>
    <n v="61"/>
    <b v="1"/>
    <s v="theater/plays"/>
    <x v="1"/>
  </r>
  <r>
    <n v="3169"/>
    <s v="The Window"/>
    <s v="We're bringing The Window to the Cherry Lane Theater in January 2014."/>
    <x v="6"/>
    <n v="8"/>
    <x v="0"/>
    <n v="8241"/>
    <x v="0"/>
    <s v="US"/>
    <s v="USD"/>
    <n v="1386910740"/>
    <d v="2013-12-13T04:59:00"/>
    <n v="1384364561"/>
    <d v="2013-11-13T17:42:41"/>
    <x v="4"/>
    <x v="4"/>
    <b v="1"/>
    <n v="82"/>
    <b v="1"/>
    <s v="theater/plays"/>
    <x v="1"/>
  </r>
  <r>
    <n v="3170"/>
    <s v="Ain't She Brave FringeNYC 2014 Project"/>
    <s v="An emotionally-charged journey through the history of black women in America told in reverse."/>
    <x v="13"/>
    <n v="2"/>
    <x v="4"/>
    <n v="2245"/>
    <x v="0"/>
    <s v="US"/>
    <s v="USD"/>
    <n v="1404273600"/>
    <d v="2014-07-02T04:00:00"/>
    <n v="1401414944"/>
    <d v="2014-05-30T01:55:44"/>
    <x v="5"/>
    <x v="3"/>
    <b v="1"/>
    <n v="71"/>
    <b v="1"/>
    <s v="theater/plays"/>
    <x v="1"/>
  </r>
  <r>
    <n v="3171"/>
    <s v="The Fall - an epic theatrical adaptation"/>
    <s v="The theatrical adaptation of the epic film â€˜THE FALLâ€™ for the stage, combining theatre, live music, animation and expansive projection."/>
    <x v="39"/>
    <n v="7"/>
    <x v="0"/>
    <n v="7617"/>
    <x v="0"/>
    <s v="GB"/>
    <s v="GBP"/>
    <n v="1462545358"/>
    <d v="2016-05-06T14:35:58"/>
    <n v="1459953358"/>
    <d v="2016-04-06T14:35:58"/>
    <x v="6"/>
    <x v="2"/>
    <b v="1"/>
    <n v="117"/>
    <b v="1"/>
    <s v="theater/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"/>
    <x v="4"/>
    <n v="2300"/>
    <x v="0"/>
    <s v="US"/>
    <s v="USD"/>
    <n v="1329240668"/>
    <d v="2012-02-14T17:31:08"/>
    <n v="1326648668"/>
    <d v="2012-01-15T17:31:08"/>
    <x v="1"/>
    <x v="5"/>
    <b v="1"/>
    <n v="29"/>
    <b v="1"/>
    <s v="theater/plays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"/>
    <x v="1"/>
    <n v="10300"/>
    <x v="0"/>
    <s v="US"/>
    <s v="USD"/>
    <n v="1411765492"/>
    <d v="2014-09-26T21:04:52"/>
    <n v="1409173492"/>
    <d v="2014-08-27T21:04:52"/>
    <x v="10"/>
    <x v="3"/>
    <b v="1"/>
    <n v="74"/>
    <b v="1"/>
    <s v="theater/plays"/>
    <x v="1"/>
  </r>
  <r>
    <n v="3174"/>
    <s v="A Race Redux"/>
    <s v="This adaptation uses the text of Oâ€™Neill to explore race, and asks the audience if stereotypes impact a characters guilt or innocence."/>
    <x v="9"/>
    <n v="3"/>
    <x v="4"/>
    <n v="3034"/>
    <x v="0"/>
    <s v="US"/>
    <s v="USD"/>
    <n v="1408999508"/>
    <d v="2014-08-25T20:45:08"/>
    <n v="1407789908"/>
    <d v="2014-08-11T20:45:08"/>
    <x v="10"/>
    <x v="3"/>
    <b v="1"/>
    <n v="23"/>
    <b v="1"/>
    <s v="theater/plays"/>
    <x v="1"/>
  </r>
  <r>
    <n v="3175"/>
    <s v="The Killing Room"/>
    <s v="One Year Lease Theater Company's world premiere theater production of THE KILLING ROOM, by playwright Daniel Keene, March 2011 in NYC."/>
    <x v="10"/>
    <n v="5"/>
    <x v="0"/>
    <n v="5478"/>
    <x v="0"/>
    <s v="US"/>
    <s v="USD"/>
    <n v="1297977427"/>
    <d v="2011-02-17T21:17:07"/>
    <n v="1292793427"/>
    <d v="2010-12-19T21:17:07"/>
    <x v="11"/>
    <x v="7"/>
    <b v="1"/>
    <n v="60"/>
    <b v="1"/>
    <s v="theater/plays"/>
    <x v="1"/>
  </r>
  <r>
    <n v="3176"/>
    <s v="Romeo and Juliet at Moody's Pub"/>
    <s v="Romeo and Juliet at Moody's Pub is an adapted, 90-minute version of Shakespeare's classic tragedy, performed for free in a restaurant"/>
    <x v="168"/>
    <n v="1.9"/>
    <x v="4"/>
    <n v="2182"/>
    <x v="0"/>
    <s v="US"/>
    <s v="USD"/>
    <n v="1376838000"/>
    <d v="2013-08-18T15:00:00"/>
    <n v="1374531631"/>
    <d v="2013-07-22T22:20:31"/>
    <x v="3"/>
    <x v="4"/>
    <b v="1"/>
    <n v="55"/>
    <b v="1"/>
    <s v="theater/plays"/>
    <x v="1"/>
  </r>
  <r>
    <n v="3177"/>
    <s v="Tilted Field presents NO STATIC AT ALL in New York City"/>
    <s v="This one-man play made a splash on the west coast. Help shine a spotlight on this rock &amp; roll spectacle in NEW YORK CITY_x0008_!"/>
    <x v="30"/>
    <n v="2.5"/>
    <x v="4"/>
    <n v="2935"/>
    <x v="0"/>
    <s v="US"/>
    <s v="USD"/>
    <n v="1403366409"/>
    <d v="2014-06-21T16:00:09"/>
    <n v="1400774409"/>
    <d v="2014-05-22T16:00:09"/>
    <x v="5"/>
    <x v="3"/>
    <b v="1"/>
    <n v="51"/>
    <b v="1"/>
    <s v="theater/plays"/>
    <x v="1"/>
  </r>
  <r>
    <n v="3178"/>
    <s v="Cutting Off Kate Bush"/>
    <s v="Cutting Off Kate Bush is a one-woman show written &amp; performed by Lucy Benson-Brown, premiering at the Edinburgh Fringe Festival 2014"/>
    <x v="15"/>
    <n v="1.5"/>
    <x v="4"/>
    <n v="2576"/>
    <x v="0"/>
    <s v="GB"/>
    <s v="GBP"/>
    <n v="1405521075"/>
    <d v="2014-07-16T14:31:15"/>
    <n v="1402929075"/>
    <d v="2014-06-16T14:31:15"/>
    <x v="0"/>
    <x v="3"/>
    <b v="1"/>
    <n v="78"/>
    <b v="1"/>
    <s v="theater/plays"/>
    <x v="1"/>
  </r>
  <r>
    <n v="3179"/>
    <s v="I Do Wonder"/>
    <s v="A Sci-fi play in several vignettes that will narrate an alternate history in the mid-20th century."/>
    <x v="285"/>
    <n v="4.2"/>
    <x v="4"/>
    <n v="4794.82"/>
    <x v="0"/>
    <s v="US"/>
    <s v="USD"/>
    <n v="1367859071"/>
    <d v="2013-05-06T16:51:11"/>
    <n v="1365699071"/>
    <d v="2013-04-11T16:51:11"/>
    <x v="6"/>
    <x v="4"/>
    <b v="1"/>
    <n v="62"/>
    <b v="1"/>
    <s v="theater/plays"/>
    <x v="1"/>
  </r>
  <r>
    <n v="3180"/>
    <s v="Glass Mountain: An Original Fairytale"/>
    <s v="A new tale of witches, fairies, cat-hunters and and bone-boilers from London theatre company Broken Glass."/>
    <x v="38"/>
    <n v="1.2"/>
    <x v="4"/>
    <n v="1437"/>
    <x v="0"/>
    <s v="GB"/>
    <s v="GBP"/>
    <n v="1403258049"/>
    <d v="2014-06-20T09:54:09"/>
    <n v="1400666049"/>
    <d v="2014-05-21T09:54:09"/>
    <x v="5"/>
    <x v="3"/>
    <b v="1"/>
    <n v="45"/>
    <b v="1"/>
    <s v="theater/plays"/>
    <x v="1"/>
  </r>
  <r>
    <n v="3181"/>
    <s v="ENDURING SONG"/>
    <s v="ENDURING SONG by award-winning Bear Trap Theatre, is a sweeping historical epic about love, loss and family set in the First Crusade."/>
    <x v="2"/>
    <n v="0.5"/>
    <x v="2"/>
    <n v="545"/>
    <x v="0"/>
    <s v="GB"/>
    <s v="GBP"/>
    <n v="1402848000"/>
    <d v="2014-06-15T16:00:00"/>
    <n v="1400570787"/>
    <d v="2014-05-20T07:26:27"/>
    <x v="5"/>
    <x v="3"/>
    <b v="1"/>
    <n v="15"/>
    <b v="1"/>
    <s v="theater/plays"/>
    <x v="1"/>
  </r>
  <r>
    <n v="3182"/>
    <s v="A Thought in Three Parts"/>
    <s v="FRANK, a newborn company, presents Wallace Shawn's famously unproduced,&quot;A Thought in Three Parts.&quot;_x000a_Be FRANK with us!"/>
    <x v="39"/>
    <n v="7"/>
    <x v="0"/>
    <n v="7062"/>
    <x v="0"/>
    <s v="US"/>
    <s v="USD"/>
    <n v="1328029200"/>
    <d v="2012-01-31T17:00:00"/>
    <n v="1323211621"/>
    <d v="2011-12-06T22:47:01"/>
    <x v="11"/>
    <x v="6"/>
    <b v="1"/>
    <n v="151"/>
    <b v="1"/>
    <s v="theater/plays"/>
    <x v="1"/>
  </r>
  <r>
    <n v="3183"/>
    <s v="The Seagull on The River"/>
    <s v="Anton Chekhov's The Seagull. An outdoor Amphitheater in Manhattan. Trees. A River. Daybreak."/>
    <x v="30"/>
    <n v="2.5"/>
    <x v="4"/>
    <n v="2725"/>
    <x v="0"/>
    <s v="US"/>
    <s v="USD"/>
    <n v="1377284669"/>
    <d v="2013-08-23T19:04:29"/>
    <n v="1375729469"/>
    <d v="2013-08-05T19:04:29"/>
    <x v="10"/>
    <x v="4"/>
    <b v="1"/>
    <n v="68"/>
    <b v="1"/>
    <s v="theater/plays"/>
    <x v="1"/>
  </r>
  <r>
    <n v="3184"/>
    <s v="Equus at Frenetic Theatre"/>
    <s v="Equus is the story of a psychiatrist treating a teenaged boy who blinds six horses with a metal spike."/>
    <x v="270"/>
    <n v="4.3"/>
    <x v="4"/>
    <n v="4610"/>
    <x v="0"/>
    <s v="US"/>
    <s v="USD"/>
    <n v="1404258631"/>
    <d v="2014-07-01T23:50:31"/>
    <n v="1401666631"/>
    <d v="2014-06-01T23:50:31"/>
    <x v="0"/>
    <x v="3"/>
    <b v="1"/>
    <n v="46"/>
    <b v="1"/>
    <s v="theater/plays"/>
    <x v="1"/>
  </r>
  <r>
    <n v="3185"/>
    <s v="Edfringe support - What a Gay Play"/>
    <s v="I've written, and am producing, a fun new play with a gorgeous cast for this year's Edfringe and it just needs a little extra dough :)"/>
    <x v="28"/>
    <n v="1"/>
    <x v="4"/>
    <n v="1000"/>
    <x v="0"/>
    <s v="GB"/>
    <s v="GBP"/>
    <n v="1405553241"/>
    <d v="2014-07-16T23:27:21"/>
    <n v="1404948441"/>
    <d v="2014-07-09T23:27:21"/>
    <x v="3"/>
    <x v="3"/>
    <b v="1"/>
    <n v="24"/>
    <b v="1"/>
    <s v="theater/plays"/>
    <x v="1"/>
  </r>
  <r>
    <n v="3186"/>
    <s v="Honest"/>
    <s v="Honest is an exciting and dark new play by Bristol based writer Alice Nicholas, touring the South of England and London this October."/>
    <x v="50"/>
    <n v="3.2"/>
    <x v="4"/>
    <n v="3270"/>
    <x v="0"/>
    <s v="GB"/>
    <s v="GBP"/>
    <n v="1410901200"/>
    <d v="2014-09-16T21:00:00"/>
    <n v="1408313438"/>
    <d v="2014-08-17T22:10:38"/>
    <x v="10"/>
    <x v="3"/>
    <b v="1"/>
    <n v="70"/>
    <b v="1"/>
    <s v="theater/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5"/>
    <x v="6"/>
    <n v="17444"/>
    <x v="0"/>
    <s v="US"/>
    <s v="USD"/>
    <n v="1407167973"/>
    <d v="2014-08-04T15:59:33"/>
    <n v="1405439973"/>
    <d v="2014-07-15T15:59:33"/>
    <x v="3"/>
    <x v="3"/>
    <b v="1"/>
    <n v="244"/>
    <b v="1"/>
    <s v="theater/plays"/>
    <x v="1"/>
  </r>
  <r>
    <n v="3188"/>
    <s v="A Brief History of Musical Theatre..."/>
    <s v="A revue show featuring the very best of the last century of musical theatre from aspiring young producers &amp; performers at RWCMD"/>
    <x v="48"/>
    <n v="0.2"/>
    <x v="2"/>
    <n v="130"/>
    <x v="2"/>
    <s v="GB"/>
    <s v="GBP"/>
    <n v="1433930302"/>
    <d v="2015-06-10T09:58:22"/>
    <n v="1432115902"/>
    <d v="2015-05-20T09:58:22"/>
    <x v="5"/>
    <x v="0"/>
    <b v="0"/>
    <n v="9"/>
    <b v="0"/>
    <s v="theater/musical"/>
    <x v="1"/>
  </r>
  <r>
    <n v="3189"/>
    <s v="Hednadotter Jubileumskonsert"/>
    <s v="Det Ã¤r tio Ã¥r sedan sist! Musikalen Hednadotter med sÃ¥ngarna frÃ¥n orginaluppsÃ¤ttningen sjunger musikalen i Konsertform."/>
    <x v="56"/>
    <n v="55"/>
    <x v="10"/>
    <n v="6780"/>
    <x v="2"/>
    <s v="SE"/>
    <s v="SEK"/>
    <n v="1432455532"/>
    <d v="2015-05-24T08:18:52"/>
    <n v="1429863532"/>
    <d v="2015-04-24T08:18:52"/>
    <x v="6"/>
    <x v="0"/>
    <b v="0"/>
    <n v="19"/>
    <b v="0"/>
    <s v="theater/musical"/>
    <x v="1"/>
  </r>
  <r>
    <n v="3190"/>
    <s v="Call It A Day Productions - THE LIFE"/>
    <s v="Call It A Day Productions is putting on their first full production in December and every little bit helps!"/>
    <x v="23"/>
    <n v="4"/>
    <x v="4"/>
    <n v="0"/>
    <x v="2"/>
    <s v="CA"/>
    <s v="CAD"/>
    <n v="1481258275"/>
    <d v="2016-12-09T04:37:55"/>
    <n v="1478662675"/>
    <d v="2016-11-09T03:37:55"/>
    <x v="4"/>
    <x v="2"/>
    <b v="0"/>
    <n v="0"/>
    <b v="0"/>
    <s v="theater/musical"/>
    <x v="1"/>
  </r>
  <r>
    <n v="3191"/>
    <s v="Decree 770: Europa"/>
    <s v="A brand new musical about the ban of contraception and abortion in Romania and the revolution that ended it all in 1989."/>
    <x v="192"/>
    <n v="3.75"/>
    <x v="4"/>
    <n v="151"/>
    <x v="2"/>
    <s v="US"/>
    <s v="USD"/>
    <n v="1471370869"/>
    <d v="2016-08-16T18:07:49"/>
    <n v="1466186869"/>
    <d v="2016-06-17T18:07:49"/>
    <x v="0"/>
    <x v="2"/>
    <b v="0"/>
    <n v="4"/>
    <b v="0"/>
    <s v="theater/musical"/>
    <x v="1"/>
  </r>
  <r>
    <n v="3192"/>
    <s v="Arts in Conflict"/>
    <s v="This project challenges social issues affecting young people in areas of deprivation within the Belfast area (Northern Ireland)."/>
    <x v="3"/>
    <n v="10"/>
    <x v="1"/>
    <n v="102"/>
    <x v="2"/>
    <s v="GB"/>
    <s v="GBP"/>
    <n v="1425160800"/>
    <d v="2015-02-28T22:00:00"/>
    <n v="1421274859"/>
    <d v="2015-01-14T22:34:19"/>
    <x v="1"/>
    <x v="0"/>
    <b v="0"/>
    <n v="8"/>
    <b v="0"/>
    <s v="theater/musical"/>
    <x v="1"/>
  </r>
  <r>
    <n v="3193"/>
    <s v="Shock Treatment - The Sequel to Rocky Horror!"/>
    <s v="Bringing Richard O'Brien's sequel to legendary Rocky Horror to the stage for the first time. First London, then...The World!"/>
    <x v="10"/>
    <n v="5"/>
    <x v="0"/>
    <n v="587"/>
    <x v="2"/>
    <s v="GB"/>
    <s v="GBP"/>
    <n v="1424474056"/>
    <d v="2015-02-20T23:14:16"/>
    <n v="1420586056"/>
    <d v="2015-01-06T23:14:16"/>
    <x v="1"/>
    <x v="0"/>
    <b v="0"/>
    <n v="24"/>
    <b v="0"/>
    <s v="theater/musical"/>
    <x v="1"/>
  </r>
  <r>
    <n v="3194"/>
    <s v="P.A.C.K (Performing Arts Camp for Kids)"/>
    <s v="P.A.C.K (Performing Arts Camp for Kids) Musical Theater, Instrumental Music, Vocal Music, Dance, Visual Arts, and Physical Education!"/>
    <x v="34"/>
    <n v="11"/>
    <x v="1"/>
    <n v="0"/>
    <x v="2"/>
    <s v="US"/>
    <s v="USD"/>
    <n v="1437960598"/>
    <d v="2015-07-27T01:29:58"/>
    <n v="1435368598"/>
    <d v="2015-06-27T01:29:58"/>
    <x v="0"/>
    <x v="0"/>
    <b v="0"/>
    <n v="0"/>
    <b v="0"/>
    <s v="theater/musical"/>
    <x v="1"/>
  </r>
  <r>
    <n v="3195"/>
    <s v="Emerson Sings!"/>
    <s v="Emerson Sings is the first cabaret to celebrate the work of up and coming musical theater composers who are alumni of Emerson College."/>
    <x v="8"/>
    <n v="3.5"/>
    <x v="4"/>
    <n v="2070"/>
    <x v="2"/>
    <s v="US"/>
    <s v="USD"/>
    <n v="1423750542"/>
    <d v="2015-02-12T14:15:42"/>
    <n v="1421158542"/>
    <d v="2015-01-13T14:15:42"/>
    <x v="1"/>
    <x v="0"/>
    <b v="0"/>
    <n v="39"/>
    <b v="0"/>
    <s v="theater/musical"/>
    <x v="1"/>
  </r>
  <r>
    <n v="3196"/>
    <s v="Our Modern Lives"/>
    <s v="Help five college students as they journey to bring their groundbreaking new musical &quot;Our Modern Lives&quot; to Broadway!"/>
    <x v="399"/>
    <n v="3000"/>
    <x v="10"/>
    <n v="1800"/>
    <x v="2"/>
    <s v="US"/>
    <s v="USD"/>
    <n v="1438437600"/>
    <d v="2015-08-01T14:00:00"/>
    <n v="1433254875"/>
    <d v="2015-06-02T14:21:15"/>
    <x v="0"/>
    <x v="0"/>
    <b v="0"/>
    <n v="6"/>
    <b v="0"/>
    <s v="theater/musical"/>
    <x v="1"/>
  </r>
  <r>
    <n v="3197"/>
    <s v="Mirror, mirror on the wall"/>
    <s v="This years most important stage project for young artists in our region. www.ungespor.no"/>
    <x v="3"/>
    <n v="10"/>
    <x v="1"/>
    <n v="1145"/>
    <x v="2"/>
    <s v="NO"/>
    <s v="NOK"/>
    <n v="1423050618"/>
    <d v="2015-02-04T11:50:18"/>
    <n v="1420458618"/>
    <d v="2015-01-05T11:50:18"/>
    <x v="1"/>
    <x v="0"/>
    <b v="0"/>
    <n v="4"/>
    <b v="0"/>
    <s v="theater/musical"/>
    <x v="1"/>
  </r>
  <r>
    <n v="3198"/>
    <s v="Terezin's The Fireflies"/>
    <s v="Hadbjerg skole opsÃ¦tter i april musicalen The Fireflies, der blev skrevet og opfÃ¸rt i koncentrationslejren Theresienstadt i 1943 og 45."/>
    <x v="11"/>
    <n v="30"/>
    <x v="5"/>
    <n v="110"/>
    <x v="2"/>
    <s v="DK"/>
    <s v="DKK"/>
    <n v="1424081477"/>
    <d v="2015-02-16T10:11:17"/>
    <n v="1420798277"/>
    <d v="2015-01-09T10:11:17"/>
    <x v="1"/>
    <x v="0"/>
    <b v="0"/>
    <n v="3"/>
    <b v="0"/>
    <s v="theater/musical"/>
    <x v="1"/>
  </r>
  <r>
    <n v="3199"/>
    <s v="Help Milburn Stone Fly High With TARZAN The Musical"/>
    <s v="The Milburn Stone Theatre needs your help to bring its high-flying next blockbuster musical, TARZAN, to life!"/>
    <x v="10"/>
    <n v="5"/>
    <x v="0"/>
    <n v="2608"/>
    <x v="2"/>
    <s v="US"/>
    <s v="USD"/>
    <n v="1410037200"/>
    <d v="2014-09-06T21:00:00"/>
    <n v="1407435418"/>
    <d v="2014-08-07T18:16:58"/>
    <x v="10"/>
    <x v="3"/>
    <b v="0"/>
    <n v="53"/>
    <b v="0"/>
    <s v="theater/musical"/>
    <x v="1"/>
  </r>
  <r>
    <n v="3200"/>
    <s v="ROAD TO THE KINGDOM"/>
    <s v="An extremely unique musical play with an exciting, fun filled, dramatic twist. You will discover what lies ahead on the Road to Kingdom"/>
    <x v="63"/>
    <n v="50"/>
    <x v="10"/>
    <n v="1"/>
    <x v="2"/>
    <s v="US"/>
    <s v="USD"/>
    <n v="1461994440"/>
    <d v="2016-04-30T05:34:00"/>
    <n v="1459410101"/>
    <d v="2016-03-31T07:41:41"/>
    <x v="7"/>
    <x v="2"/>
    <b v="0"/>
    <n v="1"/>
    <b v="0"/>
    <s v="theater/musical"/>
    <x v="1"/>
  </r>
  <r>
    <n v="3201"/>
    <s v="Nothing Changes"/>
    <s v="Nothing Changes is a modern musical version of the Ragged Trousered Philanthropists exploring the inequalities of &quot;austerity Britain&quot;"/>
    <x v="13"/>
    <n v="2"/>
    <x v="4"/>
    <n v="25"/>
    <x v="2"/>
    <s v="GB"/>
    <s v="GBP"/>
    <n v="1409509477"/>
    <d v="2014-08-31T18:24:37"/>
    <n v="1407695077"/>
    <d v="2014-08-10T18:24:37"/>
    <x v="10"/>
    <x v="3"/>
    <b v="0"/>
    <n v="2"/>
    <b v="0"/>
    <s v="theater/musical"/>
    <x v="1"/>
  </r>
  <r>
    <n v="3202"/>
    <s v="Christmas Ain't A Drag - A Musical"/>
    <s v="Falling in love at Christmas should never be a drag! A rocking musical about four lives intersecting at a nightclub at Christmas."/>
    <x v="10"/>
    <n v="5"/>
    <x v="0"/>
    <n v="2726"/>
    <x v="2"/>
    <s v="US"/>
    <s v="USD"/>
    <n v="1450072740"/>
    <d v="2015-12-14T05:59:00"/>
    <n v="1445027346"/>
    <d v="2015-10-16T20:29:06"/>
    <x v="9"/>
    <x v="0"/>
    <b v="0"/>
    <n v="25"/>
    <b v="0"/>
    <s v="theater/musical"/>
    <x v="1"/>
  </r>
  <r>
    <n v="3203"/>
    <s v="Escape from Reality's 1st Season &quot;Defying Gravity&quot;"/>
    <s v="Escape from Reality's 1st Season &quot;Defying Gravity&quot; including The Last Five Years, Godspell, and Aida."/>
    <x v="28"/>
    <n v="1"/>
    <x v="4"/>
    <n v="250"/>
    <x v="2"/>
    <s v="US"/>
    <s v="USD"/>
    <n v="1443224622"/>
    <d v="2015-09-25T23:43:42"/>
    <n v="1440632622"/>
    <d v="2015-08-26T23:43:42"/>
    <x v="10"/>
    <x v="0"/>
    <b v="0"/>
    <n v="6"/>
    <b v="0"/>
    <s v="theater/musical"/>
    <x v="1"/>
  </r>
  <r>
    <n v="3204"/>
    <s v="FaÃ§ade: The Interactive Musical"/>
    <s v="Based on the hit game, Trip and Grace's marriage is falling apart. It's up to the audience to determine the fate of their relationship."/>
    <x v="2"/>
    <n v="0.5"/>
    <x v="2"/>
    <n v="0"/>
    <x v="2"/>
    <s v="US"/>
    <s v="USD"/>
    <n v="1437149640"/>
    <d v="2015-07-17T16:14:00"/>
    <n v="1434558479"/>
    <d v="2015-06-17T16:27:59"/>
    <x v="0"/>
    <x v="0"/>
    <b v="0"/>
    <n v="0"/>
    <b v="0"/>
    <s v="theater/musical"/>
    <x v="1"/>
  </r>
  <r>
    <n v="3205"/>
    <s v="Children Must Run: An Original Musical"/>
    <s v="Children Must Run is an original musical, about a prostitute, a drug mule, a child soldier and their struggles, hopes and dreams."/>
    <x v="6"/>
    <n v="8"/>
    <x v="0"/>
    <n v="273"/>
    <x v="2"/>
    <s v="GB"/>
    <s v="GBP"/>
    <n v="1430470772"/>
    <d v="2015-05-01T08:59:32"/>
    <n v="1427878772"/>
    <d v="2015-04-01T08:59:32"/>
    <x v="6"/>
    <x v="0"/>
    <b v="0"/>
    <n v="12"/>
    <b v="0"/>
    <s v="theater/musical"/>
    <x v="1"/>
  </r>
  <r>
    <n v="3206"/>
    <s v="Performance Theater for Young Artists (PTYA)"/>
    <s v="PTYA is a non-profit musical theater group for kids ages 7-18 that teaches the importance of self expression through the arts."/>
    <x v="10"/>
    <n v="5"/>
    <x v="0"/>
    <n v="0"/>
    <x v="2"/>
    <s v="US"/>
    <s v="USD"/>
    <n v="1442644651"/>
    <d v="2015-09-19T06:37:31"/>
    <n v="1440052651"/>
    <d v="2015-08-20T06:37:31"/>
    <x v="10"/>
    <x v="0"/>
    <b v="0"/>
    <n v="0"/>
    <b v="0"/>
    <s v="theater/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5.5"/>
    <x v="0"/>
    <n v="2550"/>
    <x v="2"/>
    <s v="US"/>
    <s v="USD"/>
    <n v="1429767607"/>
    <d v="2015-04-23T05:40:07"/>
    <n v="1424587207"/>
    <d v="2015-02-22T06:40:07"/>
    <x v="2"/>
    <x v="0"/>
    <b v="0"/>
    <n v="36"/>
    <b v="0"/>
    <s v="theater/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"/>
    <x v="0"/>
    <n v="5175"/>
    <x v="0"/>
    <s v="US"/>
    <s v="USD"/>
    <n v="1406557877"/>
    <d v="2014-07-28T14:31:17"/>
    <n v="1404743477"/>
    <d v="2014-07-07T14:31:17"/>
    <x v="3"/>
    <x v="3"/>
    <b v="1"/>
    <n v="82"/>
    <b v="1"/>
    <s v="theater/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9.5"/>
    <x v="0"/>
    <n v="11335.7"/>
    <x v="0"/>
    <s v="US"/>
    <s v="USD"/>
    <n v="1403305200"/>
    <d v="2014-06-20T23:00:00"/>
    <n v="1400512658"/>
    <d v="2014-05-19T15:17:38"/>
    <x v="5"/>
    <x v="3"/>
    <b v="1"/>
    <n v="226"/>
    <b v="1"/>
    <s v="theater/plays"/>
    <x v="1"/>
  </r>
  <r>
    <n v="3210"/>
    <s v="&quot;The Red Herring&quot; World Premiere"/>
    <s v="The Red Herring is a new play full of wickedly fast dialogue, a joke for every sentence, and more puns than you can shake a stick at."/>
    <x v="9"/>
    <n v="3"/>
    <x v="4"/>
    <n v="3773"/>
    <x v="0"/>
    <s v="US"/>
    <s v="USD"/>
    <n v="1338523140"/>
    <d v="2012-06-01T03:59:00"/>
    <n v="1334442519"/>
    <d v="2012-04-14T22:28:39"/>
    <x v="6"/>
    <x v="5"/>
    <b v="1"/>
    <n v="60"/>
    <b v="1"/>
    <s v="theater/plays"/>
    <x v="1"/>
  </r>
  <r>
    <n v="3211"/>
    <s v="Titus &amp; Two Conversations. Huzzah!"/>
    <s v="Our fifth season is upon us: A wild new imagining of Titus Andronicus and our signature reading series &quot;Two Plays. One Conversation.&quot;"/>
    <x v="165"/>
    <n v="23"/>
    <x v="8"/>
    <n v="27541"/>
    <x v="0"/>
    <s v="US"/>
    <s v="USD"/>
    <n v="1408068000"/>
    <d v="2014-08-15T02:00:00"/>
    <n v="1405346680"/>
    <d v="2014-07-14T14:04:40"/>
    <x v="3"/>
    <x v="3"/>
    <b v="1"/>
    <n v="322"/>
    <b v="1"/>
    <s v="theater/plays"/>
    <x v="1"/>
  </r>
  <r>
    <n v="3212"/>
    <s v="Campo Maldito"/>
    <s v="Help us bring our production of Campo Maldito to New York AND San Francisco!"/>
    <x v="23"/>
    <n v="4"/>
    <x v="4"/>
    <n v="5050"/>
    <x v="0"/>
    <s v="US"/>
    <s v="USD"/>
    <n v="1407524751"/>
    <d v="2014-08-08T19:05:51"/>
    <n v="1404932751"/>
    <d v="2014-07-09T19:05:51"/>
    <x v="3"/>
    <x v="3"/>
    <b v="1"/>
    <n v="94"/>
    <b v="1"/>
    <s v="theater/plays"/>
    <x v="1"/>
  </r>
  <r>
    <n v="3213"/>
    <s v="Moving Dust presents 'THIS MUCH' 2015"/>
    <s v="3 boys, 1 white dress and a hoover collide in this explosive new play by John Fitzpatrick. Life's a wedding disco. Let's dance."/>
    <x v="12"/>
    <n v="6"/>
    <x v="0"/>
    <n v="6007"/>
    <x v="0"/>
    <s v="GB"/>
    <s v="GBP"/>
    <n v="1437934759"/>
    <d v="2015-07-26T18:19:19"/>
    <n v="1434478759"/>
    <d v="2015-06-16T18:19:19"/>
    <x v="0"/>
    <x v="0"/>
    <b v="1"/>
    <n v="47"/>
    <b v="1"/>
    <s v="theater/plays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"/>
    <x v="1"/>
    <n v="12256"/>
    <x v="0"/>
    <s v="GB"/>
    <s v="GBP"/>
    <n v="1452038100"/>
    <d v="2016-01-05T23:55:00"/>
    <n v="1448823673"/>
    <d v="2015-11-29T19:01:13"/>
    <x v="4"/>
    <x v="0"/>
    <b v="1"/>
    <n v="115"/>
    <b v="1"/>
    <s v="theater/plays"/>
    <x v="1"/>
  </r>
  <r>
    <n v="3215"/>
    <s v="Colt Coeur's 6th Season"/>
    <s v="2 world premieres:_x000a_HOW TO LIVE ON EARTH by MJ Kaufman_x000a_ / CAL IN CAMO by William Francis Hoffman_x000a_+ workshops of 7 more plays!"/>
    <x v="19"/>
    <n v="35"/>
    <x v="7"/>
    <n v="35123"/>
    <x v="0"/>
    <s v="US"/>
    <s v="USD"/>
    <n v="1441857540"/>
    <d v="2015-09-10T03:59:00"/>
    <n v="1438617471"/>
    <d v="2015-08-03T15:57:51"/>
    <x v="10"/>
    <x v="0"/>
    <b v="1"/>
    <n v="134"/>
    <b v="1"/>
    <s v="theater/plays"/>
    <x v="1"/>
  </r>
  <r>
    <n v="3216"/>
    <s v="BRUTE"/>
    <s v="Brute (winner of the 2015 IdeasTap Underbelly Award) is new writing based on the true story of a rather twisted, horrible schoolgirl."/>
    <x v="13"/>
    <n v="2"/>
    <x v="4"/>
    <n v="2001"/>
    <x v="0"/>
    <s v="GB"/>
    <s v="GBP"/>
    <n v="1436625000"/>
    <d v="2015-07-11T14:30:00"/>
    <n v="1433934371"/>
    <d v="2015-06-10T11:06:11"/>
    <x v="0"/>
    <x v="0"/>
    <b v="1"/>
    <n v="35"/>
    <b v="1"/>
    <s v="theater/plays"/>
    <x v="1"/>
  </r>
  <r>
    <n v="3217"/>
    <s v="Wake Up Call @ IRT Theater"/>
    <s v="Wake Up Call is a comedic play about a group of hotel employees working on Christmas Eve."/>
    <x v="37"/>
    <n v="4.5"/>
    <x v="4"/>
    <n v="5221"/>
    <x v="0"/>
    <s v="US"/>
    <s v="USD"/>
    <n v="1478264784"/>
    <d v="2016-11-04T13:06:24"/>
    <n v="1475672784"/>
    <d v="2016-10-05T13:06:24"/>
    <x v="9"/>
    <x v="2"/>
    <b v="1"/>
    <n v="104"/>
    <b v="1"/>
    <s v="theater/plays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"/>
    <x v="1"/>
    <n v="12252"/>
    <x v="0"/>
    <s v="GB"/>
    <s v="GBP"/>
    <n v="1419984000"/>
    <d v="2014-12-31T00:00:00"/>
    <n v="1417132986"/>
    <d v="2014-11-28T00:03:06"/>
    <x v="4"/>
    <x v="3"/>
    <b v="1"/>
    <n v="184"/>
    <b v="1"/>
    <s v="theater/plays"/>
    <x v="1"/>
  </r>
  <r>
    <n v="3219"/>
    <s v="Eyes Closed - The First In-Dream Theater Experience"/>
    <s v="Eyes Closed is a collaborative play and docudrama about New Yorkers and their dreams."/>
    <x v="22"/>
    <n v="20"/>
    <x v="8"/>
    <n v="20022"/>
    <x v="0"/>
    <s v="US"/>
    <s v="USD"/>
    <n v="1427063747"/>
    <d v="2015-03-22T22:35:47"/>
    <n v="1424043347"/>
    <d v="2015-02-15T23:35:47"/>
    <x v="2"/>
    <x v="0"/>
    <b v="1"/>
    <n v="119"/>
    <b v="1"/>
    <s v="theater/plays"/>
    <x v="1"/>
  </r>
  <r>
    <n v="3220"/>
    <s v="Burners"/>
    <s v="A sci-fi thriller for the stage opening March 10 in Los Angeles."/>
    <x v="36"/>
    <n v="15"/>
    <x v="6"/>
    <n v="15126"/>
    <x v="0"/>
    <s v="US"/>
    <s v="USD"/>
    <n v="1489352400"/>
    <d v="2017-03-12T21:00:00"/>
    <n v="1486411204"/>
    <d v="2017-02-06T20:00:04"/>
    <x v="2"/>
    <x v="1"/>
    <b v="1"/>
    <n v="59"/>
    <b v="1"/>
    <s v="theater/plays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"/>
    <x v="4"/>
    <n v="4137"/>
    <x v="0"/>
    <s v="GB"/>
    <s v="GBP"/>
    <n v="1436114603"/>
    <d v="2015-07-05T16:43:23"/>
    <n v="1433090603"/>
    <d v="2015-05-31T16:43:23"/>
    <x v="5"/>
    <x v="0"/>
    <b v="1"/>
    <n v="113"/>
    <b v="1"/>
    <s v="theater/plays"/>
    <x v="1"/>
  </r>
  <r>
    <n v="3222"/>
    <s v="Shakespeare in ASL - and FREE for everyone"/>
    <s v="Shakespeare's classic re-imagined as a spoken and signed production for deaf and hearing audiences"/>
    <x v="30"/>
    <n v="2.5"/>
    <x v="4"/>
    <n v="3120"/>
    <x v="0"/>
    <s v="US"/>
    <s v="USD"/>
    <n v="1445722140"/>
    <d v="2015-10-24T21:29:00"/>
    <n v="1443016697"/>
    <d v="2015-09-23T13:58:17"/>
    <x v="8"/>
    <x v="0"/>
    <b v="1"/>
    <n v="84"/>
    <b v="1"/>
    <s v="theater/plays"/>
    <x v="1"/>
  </r>
  <r>
    <n v="3223"/>
    <s v="Good People by David Lindsay-Abaire at Waterfront Playhouse"/>
    <s v="Bringing David Lindsay-Abaire's award-winning story of our times to the East Bay."/>
    <x v="379"/>
    <n v="3.1"/>
    <x v="4"/>
    <n v="3395"/>
    <x v="0"/>
    <s v="US"/>
    <s v="USD"/>
    <n v="1440100976"/>
    <d v="2015-08-20T20:02:56"/>
    <n v="1437508976"/>
    <d v="2015-07-21T20:02:56"/>
    <x v="3"/>
    <x v="0"/>
    <b v="1"/>
    <n v="74"/>
    <b v="1"/>
    <s v="theater/plays"/>
    <x v="1"/>
  </r>
  <r>
    <n v="3224"/>
    <s v="AdA (Author directing Author)"/>
    <s v="Neil LaBute and Marco Calvani reunite once again for the unique, international collaboration that is ADA: Author directing Author."/>
    <x v="11"/>
    <n v="30"/>
    <x v="5"/>
    <n v="30610"/>
    <x v="0"/>
    <s v="US"/>
    <s v="USD"/>
    <n v="1484024400"/>
    <d v="2017-01-10T05:00:00"/>
    <n v="1479932713"/>
    <d v="2016-11-23T20:25:13"/>
    <x v="4"/>
    <x v="2"/>
    <b v="1"/>
    <n v="216"/>
    <b v="1"/>
    <s v="theater/plays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"/>
    <x v="4"/>
    <n v="2047"/>
    <x v="0"/>
    <s v="US"/>
    <s v="USD"/>
    <n v="1464987600"/>
    <d v="2016-06-03T21:00:00"/>
    <n v="1463145938"/>
    <d v="2016-05-13T13:25:38"/>
    <x v="5"/>
    <x v="2"/>
    <b v="1"/>
    <n v="39"/>
    <b v="1"/>
    <s v="theater/plays"/>
    <x v="1"/>
  </r>
  <r>
    <n v="3226"/>
    <s v="Get Trip The Light Theatre's show to its 2nd London Stage!"/>
    <s v="Trip The Light Theatre needs YOUR help to fund it's second run of its debut production 'The Sun Shining On her Hands' in London."/>
    <x v="38"/>
    <n v="1.2"/>
    <x v="4"/>
    <n v="1250"/>
    <x v="0"/>
    <s v="GB"/>
    <s v="GBP"/>
    <n v="1446213612"/>
    <d v="2015-10-30T14:00:12"/>
    <n v="1443621612"/>
    <d v="2015-09-30T14:00:12"/>
    <x v="8"/>
    <x v="0"/>
    <b v="1"/>
    <n v="21"/>
    <b v="1"/>
    <s v="theater/plays"/>
    <x v="1"/>
  </r>
  <r>
    <n v="3227"/>
    <s v="a colder water than here - VAULT 2017"/>
    <s v="a colder water than here is a new play by Matt Jones and directed by Lily McLeish that will be perfomed at VAULT Festival from 1-5 Feb"/>
    <x v="38"/>
    <n v="1.2"/>
    <x v="4"/>
    <n v="1500"/>
    <x v="0"/>
    <s v="GB"/>
    <s v="GBP"/>
    <n v="1484687436"/>
    <d v="2017-01-17T21:10:36"/>
    <n v="1482095436"/>
    <d v="2016-12-18T21:10:36"/>
    <x v="11"/>
    <x v="2"/>
    <b v="0"/>
    <n v="30"/>
    <b v="1"/>
    <s v="theater/plays"/>
    <x v="1"/>
  </r>
  <r>
    <n v="3228"/>
    <s v="Hear Me Roar: A Season of Powerful Women"/>
    <s v="A Season of Powerful Women. A Season of Defiance."/>
    <x v="39"/>
    <n v="7"/>
    <x v="0"/>
    <n v="7164"/>
    <x v="0"/>
    <s v="US"/>
    <s v="USD"/>
    <n v="1450328340"/>
    <d v="2015-12-17T04:59:00"/>
    <n v="1447606884"/>
    <d v="2015-11-15T17:01:24"/>
    <x v="4"/>
    <x v="0"/>
    <b v="1"/>
    <n v="37"/>
    <b v="1"/>
    <s v="theater/plays"/>
    <x v="1"/>
  </r>
  <r>
    <n v="3229"/>
    <s v="The Seagull Project Presents: The Three Sisters"/>
    <s v="After electrifying audiences in Seattle and Tashkent, The Seagull Project embarks on a brand new journey."/>
    <x v="22"/>
    <n v="20"/>
    <x v="8"/>
    <n v="21573"/>
    <x v="0"/>
    <s v="US"/>
    <s v="USD"/>
    <n v="1416470398"/>
    <d v="2014-11-20T07:59:58"/>
    <n v="1413874798"/>
    <d v="2014-10-21T06:59:58"/>
    <x v="9"/>
    <x v="3"/>
    <b v="1"/>
    <n v="202"/>
    <b v="1"/>
    <s v="theater/plays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.6"/>
    <x v="4"/>
    <n v="2857"/>
    <x v="0"/>
    <s v="US"/>
    <s v="USD"/>
    <n v="1412135940"/>
    <d v="2014-10-01T03:59:00"/>
    <n v="1410840126"/>
    <d v="2014-09-16T04:02:06"/>
    <x v="8"/>
    <x v="3"/>
    <b v="1"/>
    <n v="37"/>
    <b v="1"/>
    <s v="theater/plays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"/>
    <x v="4"/>
    <n v="1610"/>
    <x v="0"/>
    <s v="US"/>
    <s v="USD"/>
    <n v="1460846347"/>
    <d v="2016-04-16T22:39:07"/>
    <n v="1458254347"/>
    <d v="2016-03-17T22:39:07"/>
    <x v="7"/>
    <x v="2"/>
    <b v="0"/>
    <n v="28"/>
    <b v="1"/>
    <s v="theater/plays"/>
    <x v="1"/>
  </r>
  <r>
    <n v="3232"/>
    <s v="Honorable Men - Poor Yorick's Players 2016 Season"/>
    <s v="Honorable Men - Yorick's 10th season of free, outdoor Shakespeare.  Featuring Henry IV, part 1 and Julius Caesar."/>
    <x v="28"/>
    <n v="1"/>
    <x v="4"/>
    <n v="1312"/>
    <x v="0"/>
    <s v="US"/>
    <s v="USD"/>
    <n v="1462334340"/>
    <d v="2016-05-04T03:59:00"/>
    <n v="1459711917"/>
    <d v="2016-04-03T19:31:57"/>
    <x v="6"/>
    <x v="2"/>
    <b v="1"/>
    <n v="26"/>
    <b v="1"/>
    <s v="theater/plays"/>
    <x v="1"/>
  </r>
  <r>
    <n v="3233"/>
    <s v="64 Squares"/>
    <s v="64 Squares is an autobiographical one-man exploration of the internal chess game played to reconcile relationships."/>
    <x v="10"/>
    <n v="5"/>
    <x v="0"/>
    <n v="5940"/>
    <x v="0"/>
    <s v="US"/>
    <s v="USD"/>
    <n v="1488482355"/>
    <d v="2017-03-02T19:19:15"/>
    <n v="1485890355"/>
    <d v="2017-01-31T19:19:15"/>
    <x v="1"/>
    <x v="1"/>
    <b v="0"/>
    <n v="61"/>
    <b v="1"/>
    <s v="theater/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"/>
    <x v="4"/>
    <n v="4015.71"/>
    <x v="0"/>
    <s v="GB"/>
    <s v="GBP"/>
    <n v="1485991860"/>
    <d v="2017-02-01T23:31:00"/>
    <n v="1483124208"/>
    <d v="2016-12-30T18:56:48"/>
    <x v="11"/>
    <x v="2"/>
    <b v="0"/>
    <n v="115"/>
    <b v="1"/>
    <s v="theater/plays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"/>
    <x v="6"/>
    <n v="15481"/>
    <x v="0"/>
    <s v="US"/>
    <s v="USD"/>
    <n v="1467361251"/>
    <d v="2016-07-01T08:20:51"/>
    <n v="1464769251"/>
    <d v="2016-06-01T08:20:51"/>
    <x v="0"/>
    <x v="2"/>
    <b v="1"/>
    <n v="181"/>
    <b v="1"/>
    <s v="theater/plays"/>
    <x v="1"/>
  </r>
  <r>
    <n v="3236"/>
    <s v="Sub-Basement World Premiere"/>
    <s v="A dark comedy exploring the importance of art, homelessness, and finding your own path.  World Premiere 3/27/17 at IRT Theater in NYC."/>
    <x v="22"/>
    <n v="20"/>
    <x v="8"/>
    <n v="20120"/>
    <x v="0"/>
    <s v="US"/>
    <s v="USD"/>
    <n v="1482962433"/>
    <d v="2016-12-28T22:00:33"/>
    <n v="1480370433"/>
    <d v="2016-11-28T22:00:33"/>
    <x v="4"/>
    <x v="2"/>
    <b v="0"/>
    <n v="110"/>
    <b v="1"/>
    <s v="theater/plays"/>
    <x v="1"/>
  </r>
  <r>
    <n v="3237"/>
    <s v="Celebrating 20 years of The 24 Hour Plays around the world!"/>
    <s v="An annual campaign supporting our intensive for artists 25 and under."/>
    <x v="19"/>
    <n v="35"/>
    <x v="7"/>
    <n v="35275.64"/>
    <x v="0"/>
    <s v="US"/>
    <s v="USD"/>
    <n v="1443499140"/>
    <d v="2015-09-29T03:59:00"/>
    <n v="1441452184"/>
    <d v="2015-09-05T11:23:04"/>
    <x v="8"/>
    <x v="0"/>
    <b v="1"/>
    <n v="269"/>
    <b v="1"/>
    <s v="theater/plays"/>
    <x v="1"/>
  </r>
  <r>
    <n v="3238"/>
    <s v="All Bare Theatre bring THE MAIDS to Edinburgh 2015"/>
    <s v="A bit of role-play never hurt anyone, right? Two maids play a game of murder. Genet's THE MAIDS in a visceral production by ALL BARE."/>
    <x v="70"/>
    <n v="2.8"/>
    <x v="4"/>
    <n v="3145"/>
    <x v="0"/>
    <s v="GB"/>
    <s v="GBP"/>
    <n v="1435752898"/>
    <d v="2015-07-01T12:14:58"/>
    <n v="1433160898"/>
    <d v="2015-06-01T12:14:58"/>
    <x v="0"/>
    <x v="0"/>
    <b v="1"/>
    <n v="79"/>
    <b v="1"/>
    <s v="theater/plays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5.8620000000000001"/>
    <x v="0"/>
    <n v="6208.98"/>
    <x v="0"/>
    <s v="GB"/>
    <s v="GBP"/>
    <n v="1445817540"/>
    <d v="2015-10-25T23:59:00"/>
    <n v="1443665293"/>
    <d v="2015-10-01T02:08:13"/>
    <x v="9"/>
    <x v="0"/>
    <b v="1"/>
    <n v="104"/>
    <b v="1"/>
    <s v="theater/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"/>
    <x v="4"/>
    <n v="3017"/>
    <x v="0"/>
    <s v="GB"/>
    <s v="GBP"/>
    <n v="1487286000"/>
    <d v="2017-02-16T23:00:00"/>
    <n v="1484843948"/>
    <d v="2017-01-19T16:39:08"/>
    <x v="1"/>
    <x v="1"/>
    <b v="0"/>
    <n v="34"/>
    <b v="1"/>
    <s v="theater/plays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8.5"/>
    <x v="0"/>
    <n v="9801"/>
    <x v="0"/>
    <s v="US"/>
    <s v="USD"/>
    <n v="1413269940"/>
    <d v="2014-10-14T06:59:00"/>
    <n v="1410421670"/>
    <d v="2014-09-11T07:47:50"/>
    <x v="8"/>
    <x v="3"/>
    <b v="1"/>
    <n v="167"/>
    <b v="1"/>
    <s v="theater/plays"/>
    <x v="1"/>
  </r>
  <r>
    <n v="3242"/>
    <s v="First Day Off in a Long Time by Brian Finkelstein"/>
    <s v="First Day Off in a Long Time is a comedy show...            _x000a_About suicide."/>
    <x v="3"/>
    <n v="10"/>
    <x v="1"/>
    <n v="12730.42"/>
    <x v="0"/>
    <s v="US"/>
    <s v="USD"/>
    <n v="1411150092"/>
    <d v="2014-09-19T18:08:12"/>
    <n v="1408558092"/>
    <d v="2014-08-20T18:08:12"/>
    <x v="10"/>
    <x v="3"/>
    <b v="1"/>
    <n v="183"/>
    <b v="1"/>
    <s v="theater/plays"/>
    <x v="1"/>
  </r>
  <r>
    <n v="3243"/>
    <s v="THE INCREDIBLE FOX SISTERS"/>
    <s v="Live Source's world premiere of a new play by Jaclyn Backhaus, premiering at the New Ohio Theatre October 30th-November 8th."/>
    <x v="6"/>
    <n v="8"/>
    <x v="0"/>
    <n v="8227"/>
    <x v="0"/>
    <s v="US"/>
    <s v="USD"/>
    <n v="1444348800"/>
    <d v="2015-10-09T00:00:00"/>
    <n v="1442283562"/>
    <d v="2015-09-15T02:19:22"/>
    <x v="8"/>
    <x v="0"/>
    <b v="1"/>
    <n v="71"/>
    <b v="1"/>
    <s v="theater/plays"/>
    <x v="1"/>
  </r>
  <r>
    <n v="3244"/>
    <s v="'Time Please'"/>
    <s v="'Time Please' is a black comedy set in a failing public house in a run-down part of town, where things are about to get messy."/>
    <x v="183"/>
    <n v="1.6"/>
    <x v="4"/>
    <n v="1647"/>
    <x v="0"/>
    <s v="GB"/>
    <s v="GBP"/>
    <n v="1480613982"/>
    <d v="2016-12-01T17:39:42"/>
    <n v="1478018382"/>
    <d v="2016-11-01T16:39:42"/>
    <x v="4"/>
    <x v="2"/>
    <b v="0"/>
    <n v="69"/>
    <b v="1"/>
    <s v="theater/plays"/>
    <x v="1"/>
  </r>
  <r>
    <n v="3245"/>
    <s v="Roughly Speaking: Voices from The Soup Kitchen"/>
    <s v="Five playwrights volunteer at New York's largest soup kitchen and develop a play around the people they meet."/>
    <x v="223"/>
    <n v="21"/>
    <x v="8"/>
    <n v="21904"/>
    <x v="0"/>
    <s v="US"/>
    <s v="USD"/>
    <n v="1434074400"/>
    <d v="2015-06-12T02:00:00"/>
    <n v="1431354258"/>
    <d v="2015-05-11T14:24:18"/>
    <x v="5"/>
    <x v="0"/>
    <b v="0"/>
    <n v="270"/>
    <b v="1"/>
    <s v="theater/plays"/>
    <x v="1"/>
  </r>
  <r>
    <n v="3246"/>
    <s v="The Gray Man"/>
    <s v="The Gray Man isnâ€™t real. Heâ€™s a ghost story, a boogeyman, a tale mothers make up to keep their children safe."/>
    <x v="3"/>
    <n v="10"/>
    <x v="1"/>
    <n v="11122"/>
    <x v="0"/>
    <s v="US"/>
    <s v="USD"/>
    <n v="1442030340"/>
    <d v="2015-09-12T03:59:00"/>
    <n v="1439551200"/>
    <d v="2015-08-14T11:20:00"/>
    <x v="10"/>
    <x v="0"/>
    <b v="1"/>
    <n v="193"/>
    <b v="1"/>
    <s v="theater/plays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.5"/>
    <x v="4"/>
    <n v="2646.5"/>
    <x v="0"/>
    <s v="GB"/>
    <s v="GBP"/>
    <n v="1436696712"/>
    <d v="2015-07-12T10:25:12"/>
    <n v="1434104712"/>
    <d v="2015-06-12T10:25:12"/>
    <x v="0"/>
    <x v="0"/>
    <b v="1"/>
    <n v="57"/>
    <b v="1"/>
    <s v="theater/plays"/>
    <x v="1"/>
  </r>
  <r>
    <n v="3248"/>
    <s v="Honest Accomplice Theatre 2015-16 Season"/>
    <s v="Honest Accomplice Theatre produces theatre for social change."/>
    <x v="14"/>
    <n v="12"/>
    <x v="1"/>
    <n v="12095"/>
    <x v="0"/>
    <s v="US"/>
    <s v="USD"/>
    <n v="1428178757"/>
    <d v="2015-04-04T20:19:17"/>
    <n v="1425590357"/>
    <d v="2015-03-05T21:19:17"/>
    <x v="7"/>
    <x v="0"/>
    <b v="1"/>
    <n v="200"/>
    <b v="1"/>
    <s v="theater/plays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.5"/>
    <x v="0"/>
    <n v="5771"/>
    <x v="0"/>
    <s v="US"/>
    <s v="USD"/>
    <n v="1434822914"/>
    <d v="2015-06-20T17:55:14"/>
    <n v="1432230914"/>
    <d v="2015-05-21T17:55:14"/>
    <x v="5"/>
    <x v="0"/>
    <b v="1"/>
    <n v="88"/>
    <b v="1"/>
    <s v="theater/plays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"/>
    <x v="9"/>
    <n v="25388"/>
    <x v="0"/>
    <s v="US"/>
    <s v="USD"/>
    <n v="1415213324"/>
    <d v="2014-11-05T18:48:44"/>
    <n v="1412617724"/>
    <d v="2014-10-06T17:48:44"/>
    <x v="9"/>
    <x v="3"/>
    <b v="1"/>
    <n v="213"/>
    <b v="1"/>
    <s v="theater/plays"/>
    <x v="1"/>
  </r>
  <r>
    <n v="3251"/>
    <s v="The Metronome Society"/>
    <s v="Self-Titled: A Live (Theatrical) Mixtape. An evening of short plays and music inspired by the works of Jimi, Aretha, Sting and Rufus!"/>
    <x v="15"/>
    <n v="1.5"/>
    <x v="4"/>
    <n v="1661"/>
    <x v="0"/>
    <s v="US"/>
    <s v="USD"/>
    <n v="1434907966"/>
    <d v="2015-06-21T17:32:46"/>
    <n v="1432315966"/>
    <d v="2015-05-22T17:32:46"/>
    <x v="5"/>
    <x v="0"/>
    <b v="1"/>
    <n v="20"/>
    <b v="1"/>
    <s v="theater/plays"/>
    <x v="1"/>
  </r>
  <r>
    <n v="3252"/>
    <s v="Modern Love"/>
    <s v="How do we navigate the boundaries between friendship, sexual intimacy and obsessive desire?"/>
    <x v="268"/>
    <n v="2.25"/>
    <x v="4"/>
    <n v="2876"/>
    <x v="0"/>
    <s v="GB"/>
    <s v="GBP"/>
    <n v="1473247240"/>
    <d v="2016-09-07T11:20:40"/>
    <n v="1470655240"/>
    <d v="2016-08-08T11:20:40"/>
    <x v="10"/>
    <x v="2"/>
    <b v="1"/>
    <n v="50"/>
    <b v="1"/>
    <s v="theater/plays"/>
    <x v="1"/>
  </r>
  <r>
    <n v="3253"/>
    <s v="EMPATHITRAX, a new play by Ana Nogueira"/>
    <s v="Can you ever truly feel what someone else is feeling?_x000a_Do you want to?"/>
    <x v="22"/>
    <n v="20"/>
    <x v="8"/>
    <n v="20365"/>
    <x v="0"/>
    <s v="US"/>
    <s v="USD"/>
    <n v="1473306300"/>
    <d v="2016-09-08T03:45:00"/>
    <n v="1471701028"/>
    <d v="2016-08-20T13:50:28"/>
    <x v="10"/>
    <x v="2"/>
    <b v="1"/>
    <n v="115"/>
    <b v="1"/>
    <s v="theater/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"/>
    <x v="1"/>
    <n v="13163.5"/>
    <x v="0"/>
    <s v="GB"/>
    <s v="GBP"/>
    <n v="1427331809"/>
    <d v="2015-03-26T01:03:29"/>
    <n v="1424743409"/>
    <d v="2015-02-24T02:03:29"/>
    <x v="2"/>
    <x v="0"/>
    <b v="1"/>
    <n v="186"/>
    <b v="1"/>
    <s v="theater/plays"/>
    <x v="1"/>
  </r>
  <r>
    <n v="3255"/>
    <s v="Henry V"/>
    <s v="5 Actors, 30 Characters, 90 Minutes._x000a_Let us transport you from London to the fields of Agincourt, using the power of your imagination."/>
    <x v="43"/>
    <n v="0.3"/>
    <x v="2"/>
    <n v="525"/>
    <x v="0"/>
    <s v="GB"/>
    <s v="GBP"/>
    <n v="1412706375"/>
    <d v="2014-10-07T18:26:15"/>
    <n v="1410114375"/>
    <d v="2014-09-07T18:26:15"/>
    <x v="8"/>
    <x v="3"/>
    <b v="1"/>
    <n v="18"/>
    <b v="1"/>
    <s v="theater/plays"/>
    <x v="1"/>
  </r>
  <r>
    <n v="3256"/>
    <s v="Paperhand Puppet Intervention 16th Annual Summer Show"/>
    <s v="Our 16th year promises to be bigger and better than ever but we need your help to bring the show to life!"/>
    <x v="3"/>
    <n v="10"/>
    <x v="1"/>
    <n v="12806"/>
    <x v="0"/>
    <s v="US"/>
    <s v="USD"/>
    <n v="1433995140"/>
    <d v="2015-06-11T03:59:00"/>
    <n v="1432129577"/>
    <d v="2015-05-20T13:46:17"/>
    <x v="5"/>
    <x v="0"/>
    <b v="1"/>
    <n v="176"/>
    <b v="1"/>
    <s v="theater/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"/>
    <x v="4"/>
    <n v="2125.9899999999998"/>
    <x v="0"/>
    <s v="GB"/>
    <s v="GBP"/>
    <n v="1487769952"/>
    <d v="2017-02-22T13:25:52"/>
    <n v="1485177952"/>
    <d v="2017-01-23T13:25:52"/>
    <x v="1"/>
    <x v="1"/>
    <b v="0"/>
    <n v="41"/>
    <b v="1"/>
    <s v="theater/plays"/>
    <x v="1"/>
  </r>
  <r>
    <n v="3258"/>
    <s v="Bluebirds by Joe Brondo"/>
    <s v="A guy named Walt steals a book and plans to sell it to get his life on track... until his wife finds out."/>
    <x v="39"/>
    <n v="7"/>
    <x v="0"/>
    <n v="7365"/>
    <x v="0"/>
    <s v="US"/>
    <s v="USD"/>
    <n v="1420751861"/>
    <d v="2015-01-08T21:17:41"/>
    <n v="1418159861"/>
    <d v="2014-12-09T21:17:41"/>
    <x v="11"/>
    <x v="3"/>
    <b v="1"/>
    <n v="75"/>
    <b v="1"/>
    <s v="theater/plays"/>
    <x v="1"/>
  </r>
  <r>
    <n v="3259"/>
    <s v="Laughter is Sacred Space 2.0"/>
    <s v="The Human Faces Tour - Every Story Sacred. This tour is about laughter, grief, and identity in the human striving toward wholeness"/>
    <x v="165"/>
    <n v="23"/>
    <x v="8"/>
    <n v="24418.6"/>
    <x v="0"/>
    <s v="US"/>
    <s v="USD"/>
    <n v="1475294340"/>
    <d v="2016-10-01T03:59:00"/>
    <n v="1472753745"/>
    <d v="2016-09-01T18:15:45"/>
    <x v="8"/>
    <x v="2"/>
    <b v="1"/>
    <n v="97"/>
    <b v="1"/>
    <s v="theater/plays"/>
    <x v="1"/>
  </r>
  <r>
    <n v="3260"/>
    <s v="Keep the Art of Marionettes Alive With PUPPETWORKS!"/>
    <s v="We're looking to raise money to continue bringing Brooklyn the vanishing art form of marionette puppetry."/>
    <x v="10"/>
    <n v="5"/>
    <x v="0"/>
    <n v="5462"/>
    <x v="0"/>
    <s v="US"/>
    <s v="USD"/>
    <n v="1448903318"/>
    <d v="2015-11-30T17:08:38"/>
    <n v="1445875718"/>
    <d v="2015-10-26T16:08:38"/>
    <x v="9"/>
    <x v="0"/>
    <b v="1"/>
    <n v="73"/>
    <b v="1"/>
    <s v="theater/plays"/>
    <x v="1"/>
  </r>
  <r>
    <n v="3261"/>
    <s v="Scrappy Shakespeare: A Midsummer Night's Dream"/>
    <s v="Six Spartanburg-based professional actors perform A Midsummer Night's Dream outdoors in downtown Spartanburg."/>
    <x v="126"/>
    <n v="3.3"/>
    <x v="4"/>
    <n v="3315"/>
    <x v="0"/>
    <s v="US"/>
    <s v="USD"/>
    <n v="1437067476"/>
    <d v="2015-07-16T17:24:36"/>
    <n v="1434475476"/>
    <d v="2015-06-16T17:24:36"/>
    <x v="0"/>
    <x v="0"/>
    <b v="1"/>
    <n v="49"/>
    <b v="1"/>
    <s v="theater/plays"/>
    <x v="1"/>
  </r>
  <r>
    <n v="3262"/>
    <s v="Prison Boxing: A New Play by Leah Joki"/>
    <s v="A one-woman theatrical exploration of the prison system and its inhabitants."/>
    <x v="401"/>
    <n v="12.2"/>
    <x v="1"/>
    <n v="12571"/>
    <x v="0"/>
    <s v="US"/>
    <s v="USD"/>
    <n v="1419220800"/>
    <d v="2014-12-22T04:00:00"/>
    <n v="1416555262"/>
    <d v="2014-11-21T07:34:22"/>
    <x v="4"/>
    <x v="3"/>
    <b v="1"/>
    <n v="134"/>
    <b v="1"/>
    <s v="theater/plays"/>
    <x v="1"/>
  </r>
  <r>
    <n v="3263"/>
    <s v="Titus Andronicus (with an all-female cast &amp; crew)"/>
    <s v="Shakespeare's bloodiest tragedy, performed and produced exclusively by women."/>
    <x v="30"/>
    <n v="2.5"/>
    <x v="4"/>
    <n v="2804.16"/>
    <x v="0"/>
    <s v="US"/>
    <s v="USD"/>
    <n v="1446238800"/>
    <d v="2015-10-30T21:00:00"/>
    <n v="1444220588"/>
    <d v="2015-10-07T12:23:08"/>
    <x v="9"/>
    <x v="0"/>
    <b v="1"/>
    <n v="68"/>
    <b v="1"/>
    <s v="theater/plays"/>
    <x v="1"/>
  </r>
  <r>
    <n v="3264"/>
    <s v="Kapow-i GoGo at The PIT"/>
    <s v="The three part comedic saga of Kapow-i GoGo, who saves the world.  Again.  And again."/>
    <x v="30"/>
    <n v="2.5"/>
    <x v="4"/>
    <n v="2575"/>
    <x v="0"/>
    <s v="US"/>
    <s v="USD"/>
    <n v="1422482400"/>
    <d v="2015-01-28T22:00:00"/>
    <n v="1421089938"/>
    <d v="2015-01-12T19:12:18"/>
    <x v="1"/>
    <x v="0"/>
    <b v="1"/>
    <n v="49"/>
    <b v="1"/>
    <s v="theater/plays"/>
    <x v="1"/>
  </r>
  <r>
    <n v="3265"/>
    <s v="&quot;Where was I&quot; - an autobiographical play on Dementia"/>
    <s v="A theatrical play on Alzheimerâ€™s and the challenges of loving a person who keeps disappearing."/>
    <x v="200"/>
    <n v="2.7"/>
    <x v="4"/>
    <n v="4428"/>
    <x v="0"/>
    <s v="IE"/>
    <s v="EUR"/>
    <n v="1449162000"/>
    <d v="2015-12-03T17:00:00"/>
    <n v="1446570315"/>
    <d v="2015-11-03T17:05:15"/>
    <x v="4"/>
    <x v="0"/>
    <b v="1"/>
    <n v="63"/>
    <b v="1"/>
    <s v="theater/plays"/>
    <x v="1"/>
  </r>
  <r>
    <n v="3266"/>
    <s v="Macbeth"/>
    <s v="An original version of Shakespeare's masterpiece that emphasizes family and explores the destruction of blood ties"/>
    <x v="12"/>
    <n v="6"/>
    <x v="0"/>
    <n v="7877"/>
    <x v="0"/>
    <s v="US"/>
    <s v="USD"/>
    <n v="1434142800"/>
    <d v="2015-06-12T21:00:00"/>
    <n v="1431435122"/>
    <d v="2015-05-12T12:52:02"/>
    <x v="5"/>
    <x v="0"/>
    <b v="1"/>
    <n v="163"/>
    <b v="1"/>
    <s v="theater/plays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"/>
    <x v="6"/>
    <n v="15315"/>
    <x v="0"/>
    <s v="US"/>
    <s v="USD"/>
    <n v="1437156660"/>
    <d v="2015-07-17T18:11:00"/>
    <n v="1434564660"/>
    <d v="2015-06-17T18:11:00"/>
    <x v="0"/>
    <x v="0"/>
    <b v="1"/>
    <n v="288"/>
    <b v="1"/>
    <s v="theater/plays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"/>
    <x v="4"/>
    <n v="2560"/>
    <x v="0"/>
    <s v="US"/>
    <s v="USD"/>
    <n v="1472074928"/>
    <d v="2016-08-24T21:42:08"/>
    <n v="1470692528"/>
    <d v="2016-08-08T21:42:08"/>
    <x v="10"/>
    <x v="2"/>
    <b v="1"/>
    <n v="42"/>
    <b v="1"/>
    <s v="theater/plays"/>
    <x v="1"/>
  </r>
  <r>
    <n v="3269"/>
    <s v="Cicada Studios presents &quot;Miss Sarah&quot;"/>
    <s v="Cicada Studios presents, as their inaugural production, a new-writing world premiere at the Edinburgh Fringe Festival 2015."/>
    <x v="6"/>
    <n v="8"/>
    <x v="0"/>
    <n v="8120"/>
    <x v="0"/>
    <s v="GB"/>
    <s v="GBP"/>
    <n v="1434452400"/>
    <d v="2015-06-16T11:00:00"/>
    <n v="1431509397"/>
    <d v="2015-05-13T09:29:57"/>
    <x v="5"/>
    <x v="0"/>
    <b v="1"/>
    <n v="70"/>
    <b v="1"/>
    <s v="theater/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.8"/>
    <x v="4"/>
    <n v="1830"/>
    <x v="0"/>
    <s v="GB"/>
    <s v="GBP"/>
    <n v="1436705265"/>
    <d v="2015-07-12T12:47:45"/>
    <n v="1434113265"/>
    <d v="2015-06-12T12:47:45"/>
    <x v="0"/>
    <x v="0"/>
    <b v="1"/>
    <n v="30"/>
    <b v="1"/>
    <s v="theater/plays"/>
    <x v="1"/>
  </r>
  <r>
    <n v="3271"/>
    <s v="Saxon Court at Southwark Playhouse"/>
    <s v="A razor sharp satire to darken your Christmas."/>
    <x v="15"/>
    <n v="1.5"/>
    <x v="4"/>
    <n v="1950"/>
    <x v="0"/>
    <s v="GB"/>
    <s v="GBP"/>
    <n v="1414927775"/>
    <d v="2014-11-02T11:29:35"/>
    <n v="1412332175"/>
    <d v="2014-10-03T10:29:35"/>
    <x v="9"/>
    <x v="3"/>
    <b v="1"/>
    <n v="51"/>
    <b v="1"/>
    <s v="theater/plays"/>
    <x v="1"/>
  </r>
  <r>
    <n v="3272"/>
    <s v="&quot;Next Stop&quot; - Adjusting to dating in NYC"/>
    <s v="A new original play that follows two Israeli singles navigate the humorous and confusing dating scene of NYC."/>
    <x v="3"/>
    <n v="10"/>
    <x v="1"/>
    <n v="15443"/>
    <x v="0"/>
    <s v="US"/>
    <s v="USD"/>
    <n v="1446814809"/>
    <d v="2015-11-06T13:00:09"/>
    <n v="1444219209"/>
    <d v="2015-10-07T12:00:09"/>
    <x v="9"/>
    <x v="0"/>
    <b v="1"/>
    <n v="145"/>
    <b v="1"/>
    <s v="theater/plays"/>
    <x v="1"/>
  </r>
  <r>
    <n v="3273"/>
    <s v="Toscana, or What I Remember"/>
    <s v="We're bringing Tuscany to the Cherry Lane Theatre with a new play about memory and how we deal with people we love but we can't stand."/>
    <x v="23"/>
    <n v="4"/>
    <x v="4"/>
    <n v="4296"/>
    <x v="0"/>
    <s v="US"/>
    <s v="USD"/>
    <n v="1473879600"/>
    <d v="2016-09-14T19:00:00"/>
    <n v="1472498042"/>
    <d v="2016-08-29T19:14:02"/>
    <x v="10"/>
    <x v="2"/>
    <b v="1"/>
    <n v="21"/>
    <b v="1"/>
    <s v="theater/plays"/>
    <x v="1"/>
  </r>
  <r>
    <n v="3274"/>
    <s v="Orpheus Descending by Tennessee Williams"/>
    <s v="Austin Pendleton directs a rare revival of Tennessee Williams' Orpheus Descending. (photos by Michael Halsband and Talfoto)"/>
    <x v="289"/>
    <n v="15.5"/>
    <x v="6"/>
    <n v="15705"/>
    <x v="0"/>
    <s v="US"/>
    <s v="USD"/>
    <n v="1458075600"/>
    <d v="2016-03-15T21:00:00"/>
    <n v="1454259272"/>
    <d v="2016-01-31T16:54:32"/>
    <x v="1"/>
    <x v="2"/>
    <b v="1"/>
    <n v="286"/>
    <b v="1"/>
    <s v="theater/plays"/>
    <x v="1"/>
  </r>
  <r>
    <n v="3275"/>
    <s v="The Hurtling Stillness. A story about angels and clowns"/>
    <s v="The Whitelisted Theatre Company is a non-profit arts organization dedicated to producing the most relevant European plays in NYC."/>
    <x v="40"/>
    <n v="1.8"/>
    <x v="4"/>
    <n v="1805"/>
    <x v="0"/>
    <s v="US"/>
    <s v="USD"/>
    <n v="1423456200"/>
    <d v="2015-02-09T04:30:00"/>
    <n v="1421183271"/>
    <d v="2015-01-13T21:07:51"/>
    <x v="1"/>
    <x v="0"/>
    <b v="1"/>
    <n v="12"/>
    <b v="1"/>
    <s v="theater/plays"/>
    <x v="1"/>
  </r>
  <r>
    <n v="3276"/>
    <s v="We The Astronomers"/>
    <s v="In 2016, KO Theatre presents a world premiere play in Toronto, ON about faith, home, and the secrets we keep from those we love."/>
    <x v="37"/>
    <n v="4.5"/>
    <x v="4"/>
    <n v="5258"/>
    <x v="0"/>
    <s v="CA"/>
    <s v="CAD"/>
    <n v="1459483140"/>
    <d v="2016-04-01T03:59:00"/>
    <n v="1456526879"/>
    <d v="2016-02-26T22:47:59"/>
    <x v="2"/>
    <x v="2"/>
    <b v="1"/>
    <n v="100"/>
    <b v="1"/>
    <s v="theater/plays"/>
    <x v="1"/>
  </r>
  <r>
    <n v="3277"/>
    <s v="Go People does 'Almost, Maine'"/>
    <s v="One of the most popular American plays of the last decade comes to London for its international premiere. Festive and bittersweet."/>
    <x v="10"/>
    <n v="5"/>
    <x v="0"/>
    <n v="5430"/>
    <x v="0"/>
    <s v="GB"/>
    <s v="GBP"/>
    <n v="1416331406"/>
    <d v="2014-11-18T17:23:26"/>
    <n v="1413735806"/>
    <d v="2014-10-19T16:23:26"/>
    <x v="9"/>
    <x v="3"/>
    <b v="1"/>
    <n v="100"/>
    <b v="1"/>
    <s v="theater/plays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.5"/>
    <x v="4"/>
    <n v="2585"/>
    <x v="0"/>
    <s v="GB"/>
    <s v="GBP"/>
    <n v="1433017303"/>
    <d v="2015-05-30T20:21:43"/>
    <n v="1430425303"/>
    <d v="2015-04-30T20:21:43"/>
    <x v="6"/>
    <x v="0"/>
    <b v="1"/>
    <n v="34"/>
    <b v="1"/>
    <s v="theater/plays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5.8"/>
    <x v="0"/>
    <n v="6628"/>
    <x v="0"/>
    <s v="US"/>
    <s v="USD"/>
    <n v="1459474059"/>
    <d v="2016-04-01T01:27:39"/>
    <n v="1456885659"/>
    <d v="2016-03-02T02:27:39"/>
    <x v="7"/>
    <x v="2"/>
    <b v="0"/>
    <n v="63"/>
    <b v="1"/>
    <s v="theater/plays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"/>
    <x v="4"/>
    <n v="2060"/>
    <x v="0"/>
    <s v="US"/>
    <s v="USD"/>
    <n v="1433134800"/>
    <d v="2015-06-01T05:00:00"/>
    <n v="1430158198"/>
    <d v="2015-04-27T18:09:58"/>
    <x v="6"/>
    <x v="0"/>
    <b v="0"/>
    <n v="30"/>
    <b v="1"/>
    <s v="theater/plays"/>
    <x v="1"/>
  </r>
  <r>
    <n v="3281"/>
    <s v="KICK It's Not How High. It's How Strong! Written &amp; Performed"/>
    <s v="&quot;This is how theater should connect to people&quot;  Margo Jefferson, Pulitzer Prize winning critic"/>
    <x v="10"/>
    <n v="5"/>
    <x v="0"/>
    <n v="6080"/>
    <x v="0"/>
    <s v="US"/>
    <s v="USD"/>
    <n v="1441153705"/>
    <d v="2015-09-02T00:28:25"/>
    <n v="1438561705"/>
    <d v="2015-08-03T00:28:25"/>
    <x v="10"/>
    <x v="0"/>
    <b v="0"/>
    <n v="47"/>
    <b v="1"/>
    <s v="theater/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"/>
    <x v="5"/>
    <n v="31820.5"/>
    <x v="0"/>
    <s v="US"/>
    <s v="USD"/>
    <n v="1461904788"/>
    <d v="2016-04-29T04:39:48"/>
    <n v="1458103188"/>
    <d v="2016-03-16T04:39:48"/>
    <x v="7"/>
    <x v="2"/>
    <b v="0"/>
    <n v="237"/>
    <b v="1"/>
    <s v="theater/plays"/>
    <x v="1"/>
  </r>
  <r>
    <n v="3283"/>
    <s v="'Gretel and Hansel' - A Children's Theatre Production"/>
    <s v="'Gretel and Hansel' by Sam Leeves - an inclusive, multi-sensory theatre production for children aged seven to eleven and their families"/>
    <x v="134"/>
    <n v="0.8"/>
    <x v="2"/>
    <n v="838"/>
    <x v="0"/>
    <s v="GB"/>
    <s v="GBP"/>
    <n v="1455138000"/>
    <d v="2016-02-10T21:00:00"/>
    <n v="1452448298"/>
    <d v="2016-01-10T17:51:38"/>
    <x v="1"/>
    <x v="2"/>
    <b v="0"/>
    <n v="47"/>
    <b v="1"/>
    <s v="theater/plays"/>
    <x v="1"/>
  </r>
  <r>
    <n v="3284"/>
    <s v="Help fund Black Enough!"/>
    <s v="Black Enough is an LSU student-staged performance exploring the effects of white supremacy on the black community."/>
    <x v="9"/>
    <n v="3"/>
    <x v="4"/>
    <n v="3048"/>
    <x v="0"/>
    <s v="US"/>
    <s v="USD"/>
    <n v="1454047140"/>
    <d v="2016-01-29T05:59:00"/>
    <n v="1452546853"/>
    <d v="2016-01-11T21:14:13"/>
    <x v="1"/>
    <x v="2"/>
    <b v="0"/>
    <n v="15"/>
    <b v="1"/>
    <s v="theater/plays"/>
    <x v="1"/>
  </r>
  <r>
    <n v="3285"/>
    <s v="By Morning"/>
    <s v="A new play by Matthew Gasda"/>
    <x v="402"/>
    <n v="4.9989999999999997"/>
    <x v="4"/>
    <n v="5604"/>
    <x v="0"/>
    <s v="US"/>
    <s v="USD"/>
    <n v="1488258000"/>
    <d v="2017-02-28T05:00:00"/>
    <n v="1485556626"/>
    <d v="2017-01-27T22:37:06"/>
    <x v="1"/>
    <x v="1"/>
    <b v="0"/>
    <n v="81"/>
    <b v="1"/>
    <s v="theater/plays"/>
    <x v="1"/>
  </r>
  <r>
    <n v="3286"/>
    <s v="THE FALL - A New Play at FringeNYC!"/>
    <s v="An ensemble-driven play inspired by real-life accounts about six young women who lost their fathers on 9/11. August 2016 at FringeNYC!"/>
    <x v="36"/>
    <n v="15"/>
    <x v="6"/>
    <n v="15265"/>
    <x v="0"/>
    <s v="US"/>
    <s v="USD"/>
    <n v="1471291782"/>
    <d v="2016-08-15T20:09:42"/>
    <n v="1468699782"/>
    <d v="2016-07-16T20:09:42"/>
    <x v="3"/>
    <x v="2"/>
    <b v="0"/>
    <n v="122"/>
    <b v="1"/>
    <s v="theater/plays"/>
    <x v="1"/>
  </r>
  <r>
    <n v="3287"/>
    <s v="Three Things: Stories About Life"/>
    <s v="An inspirational one-man play about crisis, community, and the search for wholeness."/>
    <x v="30"/>
    <n v="2.5"/>
    <x v="4"/>
    <n v="2500"/>
    <x v="0"/>
    <s v="CA"/>
    <s v="CAD"/>
    <n v="1448733628"/>
    <d v="2015-11-28T18:00:28"/>
    <n v="1446573628"/>
    <d v="2015-11-03T18:00:28"/>
    <x v="4"/>
    <x v="0"/>
    <b v="0"/>
    <n v="34"/>
    <b v="1"/>
    <s v="theater/plays"/>
    <x v="1"/>
  </r>
  <r>
    <n v="3288"/>
    <s v="Cancer patient Anne Bartram's bucket list wish..."/>
    <s v="Cancer patient Anne Bartram's bucket list wish, is to have her new play performed at a London venue and reviewed by a national paper."/>
    <x v="3"/>
    <n v="10"/>
    <x v="1"/>
    <n v="10026.49"/>
    <x v="0"/>
    <s v="GB"/>
    <s v="GBP"/>
    <n v="1466463600"/>
    <d v="2016-06-20T23:00:00"/>
    <n v="1463337315"/>
    <d v="2016-05-15T18:35:15"/>
    <x v="5"/>
    <x v="2"/>
    <b v="0"/>
    <n v="207"/>
    <b v="1"/>
    <s v="theater/plays"/>
    <x v="1"/>
  </r>
  <r>
    <n v="3289"/>
    <s v="Help take 'Conversations With Rats' to Edinburgh Fringe 2017"/>
    <s v="Ampersand Theatre's debut appearance at Edinburgh is in 2017 as Conversations With Rats opens at theSpace on the Mile, please help!"/>
    <x v="2"/>
    <n v="0.5"/>
    <x v="2"/>
    <n v="665.21"/>
    <x v="0"/>
    <s v="GB"/>
    <s v="GBP"/>
    <n v="1487580602"/>
    <d v="2017-02-20T08:50:02"/>
    <n v="1485161402"/>
    <d v="2017-01-23T08:50:02"/>
    <x v="1"/>
    <x v="1"/>
    <b v="0"/>
    <n v="25"/>
    <b v="1"/>
    <s v="theater/plays"/>
    <x v="1"/>
  </r>
  <r>
    <n v="3290"/>
    <s v="Get JunkBox Theatre To Edinburgh Fringe!"/>
    <s v="Pregnancy. Viagra. Murder. Nutella. What more could you want?_x000a__x000a_Help get JunkBox Theatre to Edinburgh Fringe 2017!"/>
    <x v="13"/>
    <n v="2"/>
    <x v="4"/>
    <n v="2424"/>
    <x v="0"/>
    <s v="GB"/>
    <s v="GBP"/>
    <n v="1489234891"/>
    <d v="2017-03-11T12:21:31"/>
    <n v="1486642891"/>
    <d v="2017-02-09T12:21:31"/>
    <x v="2"/>
    <x v="1"/>
    <b v="0"/>
    <n v="72"/>
    <b v="1"/>
    <s v="theater/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0.5"/>
    <x v="2"/>
    <n v="570"/>
    <x v="0"/>
    <s v="US"/>
    <s v="USD"/>
    <n v="1442462340"/>
    <d v="2015-09-17T03:59:00"/>
    <n v="1439743900"/>
    <d v="2015-08-16T16:51:40"/>
    <x v="10"/>
    <x v="0"/>
    <b v="0"/>
    <n v="14"/>
    <b v="1"/>
    <s v="theater/plays"/>
    <x v="1"/>
  </r>
  <r>
    <n v="3292"/>
    <s v="Dick Whittington - our 2016 community pantomime!"/>
    <s v="Iver Heath Drama Club is a not-for-profit community group and this year we are performing DICK WHITTINGTON."/>
    <x v="403"/>
    <n v="0.10100000000000001"/>
    <x v="2"/>
    <n v="289"/>
    <x v="0"/>
    <s v="GB"/>
    <s v="GBP"/>
    <n v="1449257348"/>
    <d v="2015-12-04T19:29:08"/>
    <n v="1444069748"/>
    <d v="2015-10-05T18:29:08"/>
    <x v="9"/>
    <x v="0"/>
    <b v="0"/>
    <n v="15"/>
    <b v="1"/>
    <s v="theater/plays"/>
    <x v="1"/>
  </r>
  <r>
    <n v="3293"/>
    <s v="Threefold Social Organism Theatre Project"/>
    <s v="In 1917 Rudolf Steiner's Threefold Social Organism was an attempt to save a devastated Europe. 100 years later do we have a new chance?"/>
    <x v="37"/>
    <n v="4.5"/>
    <x v="4"/>
    <n v="7670"/>
    <x v="0"/>
    <s v="NZ"/>
    <s v="NZD"/>
    <n v="1488622352"/>
    <d v="2017-03-04T10:12:32"/>
    <n v="1486030352"/>
    <d v="2017-02-02T10:12:32"/>
    <x v="2"/>
    <x v="1"/>
    <b v="0"/>
    <n v="91"/>
    <b v="1"/>
    <s v="theater/plays"/>
    <x v="1"/>
  </r>
  <r>
    <n v="3294"/>
    <s v="old man's Gift"/>
    <s v="A young theatre company promoting new talent and looking for help in funding our very first set for our black comedy &quot;old man's Gift&quot;"/>
    <x v="20"/>
    <n v="0.6"/>
    <x v="2"/>
    <n v="710"/>
    <x v="0"/>
    <s v="GB"/>
    <s v="GBP"/>
    <n v="1434459554"/>
    <d v="2015-06-16T12:59:14"/>
    <n v="1431867554"/>
    <d v="2015-05-17T12:59:14"/>
    <x v="5"/>
    <x v="0"/>
    <b v="0"/>
    <n v="24"/>
    <b v="1"/>
    <s v="theater/plays"/>
    <x v="1"/>
  </r>
  <r>
    <n v="3295"/>
    <s v="The Divine Comedy Show"/>
    <s v="A comedic drama about The Devil and his quest to take a bride and to Hell with the consequences, no matter what they may be."/>
    <x v="176"/>
    <n v="0.7"/>
    <x v="2"/>
    <n v="720.01"/>
    <x v="0"/>
    <s v="GB"/>
    <s v="GBP"/>
    <n v="1474886229"/>
    <d v="2016-09-26T10:37:09"/>
    <n v="1472294229"/>
    <d v="2016-08-27T10:37:09"/>
    <x v="10"/>
    <x v="2"/>
    <b v="0"/>
    <n v="27"/>
    <b v="1"/>
    <s v="theater/plays"/>
    <x v="1"/>
  </r>
  <r>
    <n v="3296"/>
    <s v="Alix in Wundergarten"/>
    <s v="A dark theatrical comedy about four actors recording a warped radio version of Lewis Carroll's 'Alice's Adventures in Wonderland'."/>
    <x v="15"/>
    <n v="1.5"/>
    <x v="4"/>
    <n v="2161"/>
    <x v="0"/>
    <s v="GB"/>
    <s v="GBP"/>
    <n v="1448229600"/>
    <d v="2015-11-22T22:00:00"/>
    <n v="1446401372"/>
    <d v="2015-11-01T18:09:32"/>
    <x v="4"/>
    <x v="0"/>
    <b v="0"/>
    <n v="47"/>
    <b v="1"/>
    <s v="theater/plays"/>
    <x v="1"/>
  </r>
  <r>
    <n v="3297"/>
    <s v="MY EYES WENT DARK"/>
    <s v="A father loses his family in a freak plane crash and goes on to murder the air traffic controller he holds responsible."/>
    <x v="62"/>
    <n v="5.5"/>
    <x v="0"/>
    <n v="5504"/>
    <x v="0"/>
    <s v="GB"/>
    <s v="GBP"/>
    <n v="1438037940"/>
    <d v="2015-07-27T22:59:00"/>
    <n v="1436380256"/>
    <d v="2015-07-08T18:30:56"/>
    <x v="3"/>
    <x v="0"/>
    <b v="0"/>
    <n v="44"/>
    <b v="1"/>
    <s v="theater/plays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"/>
    <x v="1"/>
    <n v="10173"/>
    <x v="0"/>
    <s v="US"/>
    <s v="USD"/>
    <n v="1442102400"/>
    <d v="2015-09-13T00:00:00"/>
    <n v="1440370768"/>
    <d v="2015-08-23T22:59:28"/>
    <x v="10"/>
    <x v="0"/>
    <b v="0"/>
    <n v="72"/>
    <b v="1"/>
    <s v="theater/plays"/>
    <x v="1"/>
  </r>
  <r>
    <n v="3299"/>
    <s v="The Maid, in the Common Room, with the FiancÃ©: A Comedy"/>
    <s v="A quick-witted original comedy that follows a group of eccentric friends as they attend an engagement party gone terribly wrong!"/>
    <x v="9"/>
    <n v="3"/>
    <x v="4"/>
    <n v="3486"/>
    <x v="0"/>
    <s v="US"/>
    <s v="USD"/>
    <n v="1444860063"/>
    <d v="2015-10-14T22:01:03"/>
    <n v="1442268063"/>
    <d v="2015-09-14T22:01:03"/>
    <x v="8"/>
    <x v="0"/>
    <b v="0"/>
    <n v="63"/>
    <b v="1"/>
    <s v="theater/plays"/>
    <x v="1"/>
  </r>
  <r>
    <n v="3300"/>
    <s v="MAX &amp; ELSA: NO MUSIC. NO CHILDREN."/>
    <s v="A subversive parody about the two people for whom the hills were NOT alive with THE SOUND OF MUSIC."/>
    <x v="9"/>
    <n v="3"/>
    <x v="4"/>
    <n v="4085"/>
    <x v="0"/>
    <s v="US"/>
    <s v="USD"/>
    <n v="1430329862"/>
    <d v="2015-04-29T17:51:02"/>
    <n v="1428515462"/>
    <d v="2015-04-08T17:51:02"/>
    <x v="6"/>
    <x v="0"/>
    <b v="0"/>
    <n v="88"/>
    <b v="1"/>
    <s v="theater/plays"/>
    <x v="1"/>
  </r>
  <r>
    <n v="3301"/>
    <s v="right left with heels: US Premiere at City Garage"/>
    <s v="The US premiere of the controversial new Polish play the authorities don't want you to see, staged by an award-winning director."/>
    <x v="9"/>
    <n v="3"/>
    <x v="4"/>
    <n v="4004"/>
    <x v="0"/>
    <s v="US"/>
    <s v="USD"/>
    <n v="1470034740"/>
    <d v="2016-08-01T06:59:00"/>
    <n v="1466185176"/>
    <d v="2016-06-17T17:39:36"/>
    <x v="0"/>
    <x v="2"/>
    <b v="0"/>
    <n v="70"/>
    <b v="1"/>
    <s v="theater/plays"/>
    <x v="1"/>
  </r>
  <r>
    <n v="3302"/>
    <s v="El muro de BorÃ­s KiÃ©n"/>
    <s v="FilosofÃ­a de los anÃ³nimos"/>
    <x v="33"/>
    <n v="8.4"/>
    <x v="0"/>
    <n v="8685"/>
    <x v="0"/>
    <s v="ES"/>
    <s v="EUR"/>
    <n v="1481099176"/>
    <d v="2016-12-07T08:26:16"/>
    <n v="1478507176"/>
    <d v="2016-11-07T08:26:16"/>
    <x v="4"/>
    <x v="2"/>
    <b v="0"/>
    <n v="50"/>
    <b v="1"/>
    <s v="theater/plays"/>
    <x v="1"/>
  </r>
  <r>
    <n v="3303"/>
    <s v="VisiÃ³n Latino Theatre Company"/>
    <s v="VisiÃ³n Latino Theatre Company was founded by three young latino professionals sharing the stories of everyday latinos."/>
    <x v="40"/>
    <n v="1.8"/>
    <x v="4"/>
    <n v="2086"/>
    <x v="0"/>
    <s v="US"/>
    <s v="USD"/>
    <n v="1427553484"/>
    <d v="2015-03-28T14:38:04"/>
    <n v="1424533084"/>
    <d v="2015-02-21T15:38:04"/>
    <x v="2"/>
    <x v="0"/>
    <b v="0"/>
    <n v="35"/>
    <b v="1"/>
    <s v="theater/plays"/>
    <x v="1"/>
  </r>
  <r>
    <n v="3304"/>
    <s v="I Can Ski Forever 3"/>
    <s v="A musical comedy production celebrating the unique, lovable, insufferable ski culture of the modern day mountain town."/>
    <x v="36"/>
    <n v="15"/>
    <x v="6"/>
    <n v="15677.5"/>
    <x v="0"/>
    <s v="US"/>
    <s v="USD"/>
    <n v="1482418752"/>
    <d v="2016-12-22T14:59:12"/>
    <n v="1479826752"/>
    <d v="2016-11-22T14:59:12"/>
    <x v="4"/>
    <x v="2"/>
    <b v="0"/>
    <n v="175"/>
    <b v="1"/>
    <s v="theater/plays"/>
    <x v="1"/>
  </r>
  <r>
    <n v="3305"/>
    <s v="The Judgment of Paris"/>
    <s v="The Judgement of Paris is an exciting, inspirational poem set to run Oct. 2, 3 &amp; 4 at Plays &amp; Players, but we need funding and fans."/>
    <x v="23"/>
    <n v="4"/>
    <x v="4"/>
    <n v="4081"/>
    <x v="0"/>
    <s v="US"/>
    <s v="USD"/>
    <n v="1438374748"/>
    <d v="2015-07-31T20:32:28"/>
    <n v="1435782748"/>
    <d v="2015-07-01T20:32:28"/>
    <x v="3"/>
    <x v="0"/>
    <b v="0"/>
    <n v="20"/>
    <b v="1"/>
    <s v="theater/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1.5"/>
    <x v="4"/>
    <n v="2630"/>
    <x v="0"/>
    <s v="US"/>
    <s v="USD"/>
    <n v="1465527600"/>
    <d v="2016-06-10T03:00:00"/>
    <n v="1462252542"/>
    <d v="2016-05-03T05:15:42"/>
    <x v="5"/>
    <x v="2"/>
    <b v="0"/>
    <n v="54"/>
    <b v="1"/>
    <s v="theater/plays"/>
    <x v="1"/>
  </r>
  <r>
    <n v="3307"/>
    <s v="The Respectful Prostitute"/>
    <s v="A group of Stanford students are going to present Jean-Paul Sartre's play, The Respectful Prostitute, at the end of Spring quarter."/>
    <x v="28"/>
    <n v="1"/>
    <x v="4"/>
    <n v="1066.8"/>
    <x v="0"/>
    <s v="US"/>
    <s v="USD"/>
    <n v="1463275339"/>
    <d v="2016-05-15T01:22:19"/>
    <n v="1460683339"/>
    <d v="2016-04-15T01:22:19"/>
    <x v="6"/>
    <x v="2"/>
    <b v="0"/>
    <n v="20"/>
    <b v="1"/>
    <s v="theater/plays"/>
    <x v="1"/>
  </r>
  <r>
    <n v="3308"/>
    <s v="A Hand of Talons"/>
    <s v="Descend into the dark world of steampunk noir in this thrilling new play, written by Maggie Lee and directed by Amy Poisson!"/>
    <x v="8"/>
    <n v="3.5"/>
    <x v="4"/>
    <n v="4280"/>
    <x v="0"/>
    <s v="US"/>
    <s v="USD"/>
    <n v="1460581365"/>
    <d v="2016-04-13T21:02:45"/>
    <n v="1458766965"/>
    <d v="2016-03-23T21:02:45"/>
    <x v="7"/>
    <x v="2"/>
    <b v="0"/>
    <n v="57"/>
    <b v="1"/>
    <s v="theater/plays"/>
    <x v="1"/>
  </r>
  <r>
    <n v="3309"/>
    <s v="Collision Course"/>
    <s v="Two unlikely friends, a garage, tinned beans &amp; the end of the world."/>
    <x v="18"/>
    <n v="0.35"/>
    <x v="2"/>
    <n v="558"/>
    <x v="0"/>
    <s v="GB"/>
    <s v="GBP"/>
    <n v="1476632178"/>
    <d v="2016-10-16T15:36:18"/>
    <n v="1473953778"/>
    <d v="2016-09-15T15:36:18"/>
    <x v="8"/>
    <x v="2"/>
    <b v="0"/>
    <n v="31"/>
    <b v="1"/>
    <s v="theater/plays"/>
    <x v="1"/>
  </r>
  <r>
    <n v="3310"/>
    <s v="The Island Boys: A New Play"/>
    <s v="A new play about coming coming home, recovery, and trying to find God in the process."/>
    <x v="115"/>
    <n v="6.5"/>
    <x v="0"/>
    <n v="6505"/>
    <x v="0"/>
    <s v="US"/>
    <s v="USD"/>
    <n v="1444169825"/>
    <d v="2015-10-06T22:17:05"/>
    <n v="1441577825"/>
    <d v="2015-09-06T22:17:05"/>
    <x v="8"/>
    <x v="0"/>
    <b v="0"/>
    <n v="31"/>
    <b v="1"/>
    <s v="theater/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.5"/>
    <x v="4"/>
    <n v="2746"/>
    <x v="0"/>
    <s v="US"/>
    <s v="USD"/>
    <n v="1445065210"/>
    <d v="2015-10-17T07:00:10"/>
    <n v="1442473210"/>
    <d v="2015-09-17T07:00:10"/>
    <x v="8"/>
    <x v="0"/>
    <b v="0"/>
    <n v="45"/>
    <b v="1"/>
    <s v="theater/plays"/>
    <x v="1"/>
  </r>
  <r>
    <n v="3312"/>
    <s v="Richard III"/>
    <s v="Bare Theatre presents one of Shakespeare's most notorious characters in the final chapter of the War of the Roses saga."/>
    <x v="30"/>
    <n v="2.5"/>
    <x v="4"/>
    <n v="2501"/>
    <x v="0"/>
    <s v="US"/>
    <s v="USD"/>
    <n v="1478901600"/>
    <d v="2016-11-11T22:00:00"/>
    <n v="1477077946"/>
    <d v="2016-10-21T19:25:46"/>
    <x v="9"/>
    <x v="2"/>
    <b v="0"/>
    <n v="41"/>
    <b v="1"/>
    <s v="theater/plays"/>
    <x v="1"/>
  </r>
  <r>
    <n v="3313"/>
    <s v="Melbin the Accidental"/>
    <s v="A modern reworking of Shakespeare's histories and tragedies in iambic pentameter to talk of death, love, and race."/>
    <x v="13"/>
    <n v="2"/>
    <x v="4"/>
    <n v="2321"/>
    <x v="0"/>
    <s v="US"/>
    <s v="USD"/>
    <n v="1453856400"/>
    <d v="2016-01-27T01:00:00"/>
    <n v="1452664317"/>
    <d v="2016-01-13T05:51:57"/>
    <x v="1"/>
    <x v="2"/>
    <b v="0"/>
    <n v="29"/>
    <b v="1"/>
    <s v="theater/plays"/>
    <x v="1"/>
  </r>
  <r>
    <n v="3314"/>
    <s v="The White Bike"/>
    <s v="I want to add a new perspective to the cycling safety debate by taking my play THE WHITE BIKE to the Edinburgh Festival of Cycling"/>
    <x v="134"/>
    <n v="0.8"/>
    <x v="2"/>
    <n v="1686"/>
    <x v="0"/>
    <s v="GB"/>
    <s v="GBP"/>
    <n v="1431115500"/>
    <d v="2015-05-08T20:05:00"/>
    <n v="1428733511"/>
    <d v="2015-04-11T06:25:11"/>
    <x v="6"/>
    <x v="0"/>
    <b v="0"/>
    <n v="58"/>
    <b v="1"/>
    <s v="theater/plays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"/>
    <x v="4"/>
    <n v="4400"/>
    <x v="0"/>
    <s v="GB"/>
    <s v="GBP"/>
    <n v="1462519041"/>
    <d v="2016-05-06T07:17:21"/>
    <n v="1459927041"/>
    <d v="2016-04-06T07:17:21"/>
    <x v="6"/>
    <x v="2"/>
    <b v="0"/>
    <n v="89"/>
    <b v="1"/>
    <s v="theater/plays"/>
    <x v="1"/>
  </r>
  <r>
    <n v="3316"/>
    <s v="LOVENESS, the play @FringeNYC 2014"/>
    <s v="Gorgeousness that which sits in the root of Loveness._x000a_Other than this there is no endearment for or otherwise_x000a_to describe."/>
    <x v="404"/>
    <n v="11.737"/>
    <x v="1"/>
    <n v="11747.18"/>
    <x v="0"/>
    <s v="US"/>
    <s v="USD"/>
    <n v="1407506040"/>
    <d v="2014-08-08T13:54:00"/>
    <n v="1404680075"/>
    <d v="2014-07-06T20:54:35"/>
    <x v="3"/>
    <x v="3"/>
    <b v="0"/>
    <n v="125"/>
    <b v="1"/>
    <s v="theater/plays"/>
    <x v="1"/>
  </r>
  <r>
    <n v="3317"/>
    <s v="Seven Minutes in Eternity"/>
    <s v="Andy Boyd's epic new satire about heroes and villains, humankind's search for glory, and fascism in America"/>
    <x v="405"/>
    <n v="1.05"/>
    <x v="4"/>
    <n v="1115"/>
    <x v="0"/>
    <s v="US"/>
    <s v="USD"/>
    <n v="1465347424"/>
    <d v="2016-06-08T00:57:04"/>
    <n v="1462755424"/>
    <d v="2016-05-09T00:57:04"/>
    <x v="5"/>
    <x v="2"/>
    <b v="0"/>
    <n v="18"/>
    <b v="1"/>
    <s v="theater/plays"/>
    <x v="1"/>
  </r>
  <r>
    <n v="3318"/>
    <s v="ROOMIES - Atlantic Canada Tour 2016-17"/>
    <s v="Help us strengthen and inspire disability arts in Atlantic Canada"/>
    <x v="13"/>
    <n v="2"/>
    <x v="4"/>
    <n v="2512"/>
    <x v="0"/>
    <s v="CA"/>
    <s v="CAD"/>
    <n v="1460341800"/>
    <d v="2016-04-11T02:30:00"/>
    <n v="1456902893"/>
    <d v="2016-03-02T07:14:53"/>
    <x v="7"/>
    <x v="2"/>
    <b v="0"/>
    <n v="32"/>
    <b v="1"/>
    <s v="theater/plays"/>
    <x v="1"/>
  </r>
  <r>
    <n v="3319"/>
    <s v="Down the Rabbit Hole"/>
    <s v="Down the Rabbit Hole is an exciting new play by Not Just Theatre Productions. To be performed at Matthew's Yard Theatre in Feb 2015"/>
    <x v="2"/>
    <n v="0.5"/>
    <x v="2"/>
    <n v="540"/>
    <x v="0"/>
    <s v="GB"/>
    <s v="GBP"/>
    <n v="1422712986"/>
    <d v="2015-01-31T14:03:06"/>
    <n v="1418824986"/>
    <d v="2014-12-17T14:03:06"/>
    <x v="11"/>
    <x v="3"/>
    <b v="0"/>
    <n v="16"/>
    <b v="1"/>
    <s v="theater/plays"/>
    <x v="1"/>
  </r>
  <r>
    <n v="3320"/>
    <s v="Mama Threw Me So High &amp; He Who Speaks"/>
    <s v="Imaginary Theater Company presents two modern day tall tales about family, resilience and redemption."/>
    <x v="30"/>
    <n v="2.5"/>
    <x v="4"/>
    <n v="2525"/>
    <x v="0"/>
    <s v="US"/>
    <s v="USD"/>
    <n v="1466557557"/>
    <d v="2016-06-22T01:05:57"/>
    <n v="1463965557"/>
    <d v="2016-05-23T01:05:57"/>
    <x v="5"/>
    <x v="2"/>
    <b v="0"/>
    <n v="38"/>
    <b v="1"/>
    <s v="theater/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0.5"/>
    <x v="2"/>
    <n v="537"/>
    <x v="0"/>
    <s v="US"/>
    <s v="USD"/>
    <n v="1413431940"/>
    <d v="2014-10-16T03:59:00"/>
    <n v="1412216665"/>
    <d v="2014-10-02T02:24:25"/>
    <x v="9"/>
    <x v="3"/>
    <b v="0"/>
    <n v="15"/>
    <b v="1"/>
    <s v="theater/plays"/>
    <x v="1"/>
  </r>
  <r>
    <n v="3322"/>
    <s v="Familiar Strangers â€” A Staged Reading"/>
    <s v="Familiar Strangers follows the journey of a community of people living homeless on the streets in and around Tompkins Square Park."/>
    <x v="126"/>
    <n v="3.3"/>
    <x v="4"/>
    <n v="3350"/>
    <x v="0"/>
    <s v="US"/>
    <s v="USD"/>
    <n v="1466567700"/>
    <d v="2016-06-22T03:55:00"/>
    <n v="1464653696"/>
    <d v="2016-05-31T00:14:56"/>
    <x v="5"/>
    <x v="2"/>
    <b v="0"/>
    <n v="23"/>
    <b v="1"/>
    <s v="theater/plays"/>
    <x v="1"/>
  </r>
  <r>
    <n v="3323"/>
    <s v="Migrants' Theatre"/>
    <s v="Young adult theatre makers from London are raising money to cover costs for touring with their current production MigrantsÂ´ Rhapsody."/>
    <x v="28"/>
    <n v="1"/>
    <x v="4"/>
    <n v="1259"/>
    <x v="0"/>
    <s v="GB"/>
    <s v="GBP"/>
    <n v="1474793208"/>
    <d v="2016-09-25T08:46:48"/>
    <n v="1472201208"/>
    <d v="2016-08-26T08:46:48"/>
    <x v="10"/>
    <x v="2"/>
    <b v="0"/>
    <n v="49"/>
    <b v="1"/>
    <s v="theater/plays"/>
    <x v="1"/>
  </r>
  <r>
    <n v="3324"/>
    <s v="At Swim, Two Boys"/>
    <s v="The play tells the story of Jim and Doyler and their friendship on the brink of Irish independence."/>
    <x v="15"/>
    <n v="1.5"/>
    <x v="4"/>
    <n v="1525"/>
    <x v="0"/>
    <s v="IE"/>
    <s v="EUR"/>
    <n v="1465135190"/>
    <d v="2016-06-05T13:59:50"/>
    <n v="1463925590"/>
    <d v="2016-05-22T13:59:50"/>
    <x v="5"/>
    <x v="2"/>
    <b v="0"/>
    <n v="10"/>
    <b v="1"/>
    <s v="theater/plays"/>
    <x v="1"/>
  </r>
  <r>
    <n v="3325"/>
    <s v="Infectious, love at the end of the 21st century!"/>
    <s v="Innovative Theatre Company Needs You To Reach Funding Requirements. We Are So Close We Can Smell It! Thank You In Advance."/>
    <x v="44"/>
    <n v="0.4"/>
    <x v="2"/>
    <n v="450"/>
    <x v="0"/>
    <s v="GB"/>
    <s v="GBP"/>
    <n v="1428256277"/>
    <d v="2015-04-05T17:51:17"/>
    <n v="1425235877"/>
    <d v="2015-03-01T18:51:17"/>
    <x v="7"/>
    <x v="0"/>
    <b v="0"/>
    <n v="15"/>
    <b v="1"/>
    <s v="theater/plays"/>
    <x v="1"/>
  </r>
  <r>
    <n v="3326"/>
    <s v="Me? A Caregiver?"/>
    <s v="An edgy, hilarious, compassionate and honest show to help caregivers find courage, trust their instincts and above all, to laugh."/>
    <x v="6"/>
    <n v="8"/>
    <x v="0"/>
    <n v="8110"/>
    <x v="0"/>
    <s v="US"/>
    <s v="USD"/>
    <n v="1425830905"/>
    <d v="2015-03-08T16:08:25"/>
    <n v="1423242505"/>
    <d v="2015-02-06T17:08:25"/>
    <x v="2"/>
    <x v="0"/>
    <b v="0"/>
    <n v="57"/>
    <b v="1"/>
    <s v="theater/plays"/>
    <x v="1"/>
  </r>
  <r>
    <n v="3327"/>
    <s v="Itch + Scratch at Hackney Showroom"/>
    <s v="After 3 successful nights last year, Itch+Scratch are back. New writing, live music and party fun. Best New Theatre, Great Night Out."/>
    <x v="134"/>
    <n v="0.8"/>
    <x v="2"/>
    <n v="810"/>
    <x v="0"/>
    <s v="GB"/>
    <s v="GBP"/>
    <n v="1462697966"/>
    <d v="2016-05-08T08:59:26"/>
    <n v="1460105966"/>
    <d v="2016-04-08T08:59:26"/>
    <x v="6"/>
    <x v="2"/>
    <b v="0"/>
    <n v="33"/>
    <b v="1"/>
    <s v="theater/plays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1.8"/>
    <x v="4"/>
    <n v="2635"/>
    <x v="0"/>
    <s v="US"/>
    <s v="USD"/>
    <n v="1404522000"/>
    <d v="2014-07-05T01:00:00"/>
    <n v="1404308883"/>
    <d v="2014-07-02T13:48:03"/>
    <x v="3"/>
    <x v="3"/>
    <b v="0"/>
    <n v="9"/>
    <b v="1"/>
    <s v="theater/plays"/>
    <x v="1"/>
  </r>
  <r>
    <n v="3329"/>
    <s v="Jestia and Raedon"/>
    <s v="Jestia and Raedon is a brand new romantic comedy play going to the Edinburgh Fringe Festival this summer."/>
    <x v="28"/>
    <n v="1"/>
    <x v="4"/>
    <n v="1168"/>
    <x v="0"/>
    <s v="GB"/>
    <s v="GBP"/>
    <n v="1406502000"/>
    <d v="2014-07-27T23:00:00"/>
    <n v="1405583108"/>
    <d v="2014-07-17T07:45:08"/>
    <x v="3"/>
    <x v="3"/>
    <b v="0"/>
    <n v="26"/>
    <b v="1"/>
    <s v="theater/plays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.5"/>
    <x v="4"/>
    <n v="1594"/>
    <x v="0"/>
    <s v="GB"/>
    <s v="GBP"/>
    <n v="1427919468"/>
    <d v="2015-04-01T20:17:48"/>
    <n v="1425331068"/>
    <d v="2015-03-02T21:17:48"/>
    <x v="7"/>
    <x v="0"/>
    <b v="0"/>
    <n v="69"/>
    <b v="1"/>
    <s v="theater/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"/>
    <x v="0"/>
    <n v="5226"/>
    <x v="0"/>
    <s v="US"/>
    <s v="USD"/>
    <n v="1444149886"/>
    <d v="2015-10-06T16:44:46"/>
    <n v="1441125886"/>
    <d v="2015-09-01T16:44:46"/>
    <x v="8"/>
    <x v="0"/>
    <b v="0"/>
    <n v="65"/>
    <b v="1"/>
    <s v="theater/plays"/>
    <x v="1"/>
  </r>
  <r>
    <n v="3332"/>
    <s v="Cortez"/>
    <s v="Two marine biologists are at odds during an important expedition. When a stranded shark refuses to die, things get weird."/>
    <x v="12"/>
    <n v="6"/>
    <x v="0"/>
    <n v="6000"/>
    <x v="0"/>
    <s v="US"/>
    <s v="USD"/>
    <n v="1405802330"/>
    <d v="2014-07-19T20:38:50"/>
    <n v="1403210330"/>
    <d v="2014-06-19T20:38:50"/>
    <x v="0"/>
    <x v="3"/>
    <b v="0"/>
    <n v="83"/>
    <b v="1"/>
    <s v="theater/plays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.5"/>
    <x v="4"/>
    <n v="3660"/>
    <x v="0"/>
    <s v="US"/>
    <s v="USD"/>
    <n v="1434384880"/>
    <d v="2015-06-15T16:14:40"/>
    <n v="1432484080"/>
    <d v="2015-05-24T16:14:40"/>
    <x v="5"/>
    <x v="0"/>
    <b v="0"/>
    <n v="111"/>
    <b v="1"/>
    <s v="theater/plays"/>
    <x v="1"/>
  </r>
  <r>
    <n v="3334"/>
    <s v="The Saltbox Theatre Collective Seed Money Project"/>
    <s v="The Saltbox Theatre Collective is a brand new not-for-profit theatre company in Illinois."/>
    <x v="406"/>
    <n v="3.871"/>
    <x v="4"/>
    <n v="5366"/>
    <x v="0"/>
    <s v="US"/>
    <s v="USD"/>
    <n v="1438259422"/>
    <d v="2015-07-30T12:30:22"/>
    <n v="1435667422"/>
    <d v="2015-06-30T12:30:22"/>
    <x v="0"/>
    <x v="0"/>
    <b v="0"/>
    <n v="46"/>
    <b v="1"/>
    <s v="theater/plays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"/>
    <x v="0"/>
    <n v="5016"/>
    <x v="0"/>
    <s v="GB"/>
    <s v="GBP"/>
    <n v="1407106800"/>
    <d v="2014-08-03T23:00:00"/>
    <n v="1404749446"/>
    <d v="2014-07-07T16:10:46"/>
    <x v="3"/>
    <x v="3"/>
    <b v="0"/>
    <n v="63"/>
    <b v="1"/>
    <s v="theater/plays"/>
    <x v="1"/>
  </r>
  <r>
    <n v="3336"/>
    <s v="WILDE TALES"/>
    <s v="A theatrical adaptation of Oscar Wilde's short stories, presented by Suitcase Civilians at The Space, April 5-10 2016."/>
    <x v="49"/>
    <n v="0.25"/>
    <x v="2"/>
    <n v="250"/>
    <x v="0"/>
    <s v="GB"/>
    <s v="GBP"/>
    <n v="1459845246"/>
    <d v="2016-04-05T08:34:06"/>
    <n v="1457429646"/>
    <d v="2016-03-08T09:34:06"/>
    <x v="7"/>
    <x v="2"/>
    <b v="0"/>
    <n v="9"/>
    <b v="1"/>
    <s v="theater/plays"/>
    <x v="1"/>
  </r>
  <r>
    <n v="3337"/>
    <s v="Das Ding - A Globetrotting Comedy"/>
    <s v="StoneCrabs is thrilled to bring to the UK the first English production of Philipp LÃ¶hleâ€™s play Das Ding (The Thing)."/>
    <x v="30"/>
    <n v="2.5"/>
    <x v="4"/>
    <n v="2755"/>
    <x v="0"/>
    <s v="GB"/>
    <s v="GBP"/>
    <n v="1412974800"/>
    <d v="2014-10-10T21:00:00"/>
    <n v="1411109167"/>
    <d v="2014-09-19T06:46:07"/>
    <x v="8"/>
    <x v="3"/>
    <b v="0"/>
    <n v="34"/>
    <b v="1"/>
    <s v="theater/plays"/>
    <x v="1"/>
  </r>
  <r>
    <n v="3338"/>
    <s v="The Last Days of Judas Iscariot"/>
    <s v="Join Estelle Parsons in support of Theater That Looks and Sounds Like America"/>
    <x v="36"/>
    <n v="15"/>
    <x v="6"/>
    <n v="15327"/>
    <x v="0"/>
    <s v="US"/>
    <s v="USD"/>
    <n v="1487944080"/>
    <d v="2017-02-24T13:48:00"/>
    <n v="1486129680"/>
    <d v="2017-02-03T13:48:00"/>
    <x v="2"/>
    <x v="1"/>
    <b v="0"/>
    <n v="112"/>
    <b v="1"/>
    <s v="theater/plays"/>
    <x v="1"/>
  </r>
  <r>
    <n v="3339"/>
    <s v="FRESH PRODUCE'd LA presents: Friends in Transient Places"/>
    <s v="FPLA presents FRIENDS IN TRANSIENT PLACES by Jonathan Caren: a magical story of modern life."/>
    <x v="6"/>
    <n v="8"/>
    <x v="0"/>
    <n v="8348"/>
    <x v="0"/>
    <s v="US"/>
    <s v="USD"/>
    <n v="1469721518"/>
    <d v="2016-07-28T15:58:38"/>
    <n v="1467129518"/>
    <d v="2016-06-28T15:58:38"/>
    <x v="0"/>
    <x v="2"/>
    <b v="0"/>
    <n v="47"/>
    <b v="1"/>
    <s v="theater/plays"/>
    <x v="1"/>
  </r>
  <r>
    <n v="3340"/>
    <s v="King Lear"/>
    <s v="The Eno River Players is a community theater in Durham, North Carolina. We are trying to raise money to get our second show on its feet"/>
    <x v="9"/>
    <n v="3"/>
    <x v="4"/>
    <n v="4145"/>
    <x v="0"/>
    <s v="US"/>
    <s v="USD"/>
    <n v="1481066554"/>
    <d v="2016-12-06T23:22:34"/>
    <n v="1478906554"/>
    <d v="2016-11-11T23:22:34"/>
    <x v="4"/>
    <x v="2"/>
    <b v="0"/>
    <n v="38"/>
    <b v="1"/>
    <s v="theater/plays"/>
    <x v="1"/>
  </r>
  <r>
    <n v="3341"/>
    <s v="Today I Live"/>
    <s v="A London flat, two stories play simultaneously. Irish mapmaker 1821, Iranian artist present day. Each senses the other. Worlds collide."/>
    <x v="295"/>
    <n v="3.35"/>
    <x v="4"/>
    <n v="3350"/>
    <x v="0"/>
    <s v="GB"/>
    <s v="GBP"/>
    <n v="1465750800"/>
    <d v="2016-06-12T17:00:00"/>
    <n v="1463771421"/>
    <d v="2016-05-20T19:10:21"/>
    <x v="5"/>
    <x v="2"/>
    <b v="0"/>
    <n v="28"/>
    <b v="1"/>
    <s v="theater/plays"/>
    <x v="1"/>
  </r>
  <r>
    <n v="3342"/>
    <s v="Uprising Theatre Company's First Production"/>
    <s v="We believe in the power of stories to change the world. Theatre that inspires transformation."/>
    <x v="12"/>
    <n v="6"/>
    <x v="0"/>
    <n v="6100"/>
    <x v="0"/>
    <s v="US"/>
    <s v="USD"/>
    <n v="1427864340"/>
    <d v="2015-04-01T04:59:00"/>
    <n v="1425020810"/>
    <d v="2015-02-27T07:06:50"/>
    <x v="2"/>
    <x v="0"/>
    <b v="0"/>
    <n v="78"/>
    <b v="1"/>
    <s v="theater/plays"/>
    <x v="1"/>
  </r>
  <r>
    <n v="3343"/>
    <s v="The Girl Who Touched the Stars"/>
    <s v="Two sisters make a set of paper dolls which take them on a journey across lands, creating memories along the way."/>
    <x v="176"/>
    <n v="0.7"/>
    <x v="2"/>
    <n v="1200"/>
    <x v="0"/>
    <s v="GB"/>
    <s v="GBP"/>
    <n v="1460553480"/>
    <d v="2016-04-13T13:18:00"/>
    <n v="1458770384"/>
    <d v="2016-03-23T21:59:44"/>
    <x v="7"/>
    <x v="2"/>
    <b v="0"/>
    <n v="23"/>
    <b v="1"/>
    <s v="theater/plays"/>
    <x v="1"/>
  </r>
  <r>
    <n v="3344"/>
    <s v="The Other Group Theatre"/>
    <s v="We are a company of crafted and trained actors, writers and directors dedicated to the principles set by the legendary Group Theatre."/>
    <x v="37"/>
    <n v="4.5"/>
    <x v="4"/>
    <n v="4565"/>
    <x v="0"/>
    <s v="US"/>
    <s v="USD"/>
    <n v="1409374093"/>
    <d v="2014-08-30T04:48:13"/>
    <n v="1406782093"/>
    <d v="2014-07-31T04:48:13"/>
    <x v="3"/>
    <x v="3"/>
    <b v="0"/>
    <n v="40"/>
    <b v="1"/>
    <s v="theater/plays"/>
    <x v="1"/>
  </r>
  <r>
    <n v="3345"/>
    <s v="Ultramarine Girl: A Cup Full of Courage"/>
    <s v="Please help us raise funds for the production costs of a world premiere production of a play that will raise awareness for spina bifida"/>
    <x v="2"/>
    <n v="0.5"/>
    <x v="2"/>
    <n v="650"/>
    <x v="0"/>
    <s v="US"/>
    <s v="USD"/>
    <n v="1429317420"/>
    <d v="2015-04-18T00:37:00"/>
    <n v="1424226768"/>
    <d v="2015-02-18T02:32:48"/>
    <x v="2"/>
    <x v="0"/>
    <b v="0"/>
    <n v="13"/>
    <b v="1"/>
    <s v="theater/plays"/>
    <x v="1"/>
  </r>
  <r>
    <n v="3346"/>
    <s v="Shakespearean Youth Theatre (SYT) - The Tempest"/>
    <s v="Tempest opens Feb. 25. Please support Shakespeare, the arts and community youth theater! Be a part of something special!"/>
    <x v="15"/>
    <n v="1.5"/>
    <x v="4"/>
    <n v="1650"/>
    <x v="0"/>
    <s v="US"/>
    <s v="USD"/>
    <n v="1424910910"/>
    <d v="2015-02-26T00:35:10"/>
    <n v="1424306110"/>
    <d v="2015-02-19T00:35:10"/>
    <x v="2"/>
    <x v="0"/>
    <b v="0"/>
    <n v="18"/>
    <b v="1"/>
    <s v="theater/plays"/>
    <x v="1"/>
  </r>
  <r>
    <n v="3347"/>
    <s v="Sea Life by Lucy Catherine at The Hope Theatre"/>
    <s v="The Hope Theatre is fundraising for their second in-house show, the London premiere of Sea Life by Lucy Catherine opening 24th May 2016"/>
    <x v="13"/>
    <n v="2"/>
    <x v="4"/>
    <n v="2389"/>
    <x v="0"/>
    <s v="GB"/>
    <s v="GBP"/>
    <n v="1462741200"/>
    <d v="2016-05-08T21:00:00"/>
    <n v="1461503654"/>
    <d v="2016-04-24T13:14:14"/>
    <x v="6"/>
    <x v="2"/>
    <b v="0"/>
    <n v="22"/>
    <b v="1"/>
    <s v="theater/plays"/>
    <x v="1"/>
  </r>
  <r>
    <n v="3348"/>
    <s v="Macbeth"/>
    <s v="Old Hat's new production explores the bleak culture of war and the cosmic powers of guilt and imagination in Shakespeare's tragedy."/>
    <x v="62"/>
    <n v="5.5"/>
    <x v="0"/>
    <n v="5516"/>
    <x v="0"/>
    <s v="US"/>
    <s v="USD"/>
    <n v="1461988740"/>
    <d v="2016-04-30T03:59:00"/>
    <n v="1459949080"/>
    <d v="2016-04-06T13:24:40"/>
    <x v="6"/>
    <x v="2"/>
    <b v="0"/>
    <n v="79"/>
    <b v="1"/>
    <s v="theater/plays"/>
    <x v="1"/>
  </r>
  <r>
    <n v="3349"/>
    <s v="MEASURE FOR MEASURE: an all-female adaptation"/>
    <s v="In this ninety-minute adaptation of the classic Shakespeare play, a cast of nine women asks the question: What even is virginity anyway"/>
    <x v="28"/>
    <n v="1"/>
    <x v="4"/>
    <n v="1534"/>
    <x v="0"/>
    <s v="US"/>
    <s v="USD"/>
    <n v="1465837200"/>
    <d v="2016-06-13T17:00:00"/>
    <n v="1463971172"/>
    <d v="2016-05-23T02:39:32"/>
    <x v="5"/>
    <x v="2"/>
    <b v="0"/>
    <n v="14"/>
    <b v="1"/>
    <s v="theater/plays"/>
    <x v="1"/>
  </r>
  <r>
    <n v="3350"/>
    <s v="Visions"/>
    <s v="Nora Wageners TheaterstÃ¼ck lÃ¤dt den Zuschauer ein auf eine teils lustige, teils dÃ¼stere Reise ins Wohnzimmer der jungen, arbeitslosen K"/>
    <x v="8"/>
    <n v="3.5"/>
    <x v="4"/>
    <n v="3655"/>
    <x v="0"/>
    <s v="LU"/>
    <s v="EUR"/>
    <n v="1448838000"/>
    <d v="2015-11-29T23:00:00"/>
    <n v="1445791811"/>
    <d v="2015-10-25T16:50:11"/>
    <x v="9"/>
    <x v="0"/>
    <b v="0"/>
    <n v="51"/>
    <b v="1"/>
    <s v="theater/plays"/>
    <x v="1"/>
  </r>
  <r>
    <n v="3351"/>
    <s v="Action To The Word's DRACULA"/>
    <s v="A thrilling 'steampunk' reworking of the infamous gothic horror novel by a powerhouse ensemble will leave you begging to be bitten."/>
    <x v="10"/>
    <n v="5"/>
    <x v="0"/>
    <n v="5055"/>
    <x v="0"/>
    <s v="GB"/>
    <s v="GBP"/>
    <n v="1406113200"/>
    <d v="2014-07-23T11:00:00"/>
    <n v="1402910965"/>
    <d v="2014-06-16T09:29:25"/>
    <x v="0"/>
    <x v="3"/>
    <b v="0"/>
    <n v="54"/>
    <b v="1"/>
    <s v="theater/plays"/>
    <x v="1"/>
  </r>
  <r>
    <n v="3352"/>
    <s v="Brief Hiatus: Little Deaths 2016"/>
    <s v="Actors creating more theatre in Brighton. A LOT MORE. Classics, contemporary, new writing, Shakespeare, foreign translations and more."/>
    <x v="10"/>
    <n v="5"/>
    <x v="0"/>
    <n v="5376"/>
    <x v="0"/>
    <s v="GB"/>
    <s v="GBP"/>
    <n v="1467414000"/>
    <d v="2016-07-01T23:00:00"/>
    <n v="1462492178"/>
    <d v="2016-05-05T23:49:38"/>
    <x v="5"/>
    <x v="2"/>
    <b v="0"/>
    <n v="70"/>
    <b v="1"/>
    <s v="theater/plays"/>
    <x v="1"/>
  </r>
  <r>
    <n v="3353"/>
    <s v="Nude: A play by Paul Hewitt"/>
    <s v="A new spoken word play, written by Paul Hewitt, in 3 parts about love and fate, inspired by the Ruba'iyat of Omar Khayyam."/>
    <x v="2"/>
    <n v="0.5"/>
    <x v="2"/>
    <n v="1575"/>
    <x v="0"/>
    <s v="GB"/>
    <s v="GBP"/>
    <n v="1462230000"/>
    <d v="2016-05-02T23:00:00"/>
    <n v="1461061350"/>
    <d v="2016-04-19T10:22:30"/>
    <x v="6"/>
    <x v="2"/>
    <b v="0"/>
    <n v="44"/>
    <b v="1"/>
    <s v="theater/plays"/>
    <x v="1"/>
  </r>
  <r>
    <n v="3354"/>
    <s v="Strangeloop Theatre - A Focus on New Works"/>
    <s v="Help Strangeloop Theatre create and support new work by sponsoring our 2015-2016 season."/>
    <x v="9"/>
    <n v="3"/>
    <x v="4"/>
    <n v="3058"/>
    <x v="0"/>
    <s v="US"/>
    <s v="USD"/>
    <n v="1446091260"/>
    <d v="2015-10-29T04:01:00"/>
    <n v="1443029206"/>
    <d v="2015-09-23T17:26:46"/>
    <x v="8"/>
    <x v="0"/>
    <b v="0"/>
    <n v="55"/>
    <b v="1"/>
    <s v="theater/plays"/>
    <x v="1"/>
  </r>
  <r>
    <n v="3355"/>
    <s v="Jelly Beans at Theatre503"/>
    <s v="Help get Jelly Beans to the Theatre503 stage. An important piece of new writing by Dan Pick, produced by Kuleshov Theatre"/>
    <x v="257"/>
    <n v="1.75"/>
    <x v="4"/>
    <n v="2210"/>
    <x v="0"/>
    <s v="GB"/>
    <s v="GBP"/>
    <n v="1462879020"/>
    <d v="2016-05-10T11:17:00"/>
    <n v="1461941527"/>
    <d v="2016-04-29T14:52:07"/>
    <x v="6"/>
    <x v="2"/>
    <b v="0"/>
    <n v="15"/>
    <b v="1"/>
    <s v="theater/plays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.5"/>
    <x v="4"/>
    <n v="1521"/>
    <x v="0"/>
    <s v="GB"/>
    <s v="GBP"/>
    <n v="1468611272"/>
    <d v="2016-07-15T19:34:32"/>
    <n v="1466019272"/>
    <d v="2016-06-15T19:34:32"/>
    <x v="0"/>
    <x v="2"/>
    <b v="0"/>
    <n v="27"/>
    <b v="1"/>
    <s v="theater/plays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"/>
    <x v="4"/>
    <n v="2020"/>
    <x v="0"/>
    <s v="GB"/>
    <s v="GBP"/>
    <n v="1406887310"/>
    <d v="2014-08-01T10:01:50"/>
    <n v="1404295310"/>
    <d v="2014-07-02T10:01:50"/>
    <x v="3"/>
    <x v="3"/>
    <b v="0"/>
    <n v="21"/>
    <b v="1"/>
    <s v="theater/plays"/>
    <x v="1"/>
  </r>
  <r>
    <n v="3358"/>
    <s v="One-Man Show: &quot;The Book Of oded, Chapter 2&quot;"/>
    <s v="Alef productions, LLC is proud to present a World Premiere Play about Acceptance, Relationships,  Mortality and Love!"/>
    <x v="3"/>
    <n v="10"/>
    <x v="1"/>
    <n v="10299"/>
    <x v="0"/>
    <s v="US"/>
    <s v="USD"/>
    <n v="1416385679"/>
    <d v="2014-11-19T08:27:59"/>
    <n v="1413790079"/>
    <d v="2014-10-20T07:27:59"/>
    <x v="9"/>
    <x v="3"/>
    <b v="0"/>
    <n v="162"/>
    <b v="1"/>
    <s v="theater/plays"/>
    <x v="1"/>
  </r>
  <r>
    <n v="3359"/>
    <s v="BEIRUT, LADY OF LEBANON"/>
    <s v="A Theatrical Production Celebrating the Lebanese Culture and the Human Spirit in Time of War."/>
    <x v="23"/>
    <n v="4"/>
    <x v="4"/>
    <n v="4250"/>
    <x v="0"/>
    <s v="US"/>
    <s v="USD"/>
    <n v="1487985734"/>
    <d v="2017-02-25T01:22:14"/>
    <n v="1484097734"/>
    <d v="2017-01-11T01:22:14"/>
    <x v="1"/>
    <x v="1"/>
    <b v="0"/>
    <n v="23"/>
    <b v="1"/>
    <s v="theater/plays"/>
    <x v="1"/>
  </r>
  <r>
    <n v="3360"/>
    <s v="Pretty Butch"/>
    <s v="World Premiere, an M1 Singapore Fringe Festival 2017 commission."/>
    <x v="7"/>
    <n v="9"/>
    <x v="0"/>
    <n v="9124"/>
    <x v="0"/>
    <s v="SG"/>
    <s v="SGD"/>
    <n v="1481731140"/>
    <d v="2016-12-14T15:59:00"/>
    <n v="1479866343"/>
    <d v="2016-11-23T01:59:03"/>
    <x v="4"/>
    <x v="2"/>
    <b v="0"/>
    <n v="72"/>
    <b v="1"/>
    <s v="theater/plays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"/>
    <x v="0"/>
    <n v="5673"/>
    <x v="0"/>
    <s v="US"/>
    <s v="USD"/>
    <n v="1409587140"/>
    <d v="2014-09-01T15:59:00"/>
    <n v="1408062990"/>
    <d v="2014-08-15T00:36:30"/>
    <x v="10"/>
    <x v="3"/>
    <b v="0"/>
    <n v="68"/>
    <b v="1"/>
    <s v="theater/plays"/>
    <x v="1"/>
  </r>
  <r>
    <n v="3362"/>
    <s v="Gypsy Stage Presents &quot;The Importance of Being Earnest&quot;"/>
    <s v="Oscar Wilde's classic romantic farce like you have never seen it before. Bigger. Louder. Sexier.  And covered with glitter."/>
    <x v="2"/>
    <n v="0.5"/>
    <x v="2"/>
    <n v="1090"/>
    <x v="0"/>
    <s v="US"/>
    <s v="USD"/>
    <n v="1425704100"/>
    <d v="2015-03-07T04:55:00"/>
    <n v="1424484717"/>
    <d v="2015-02-21T02:11:57"/>
    <x v="2"/>
    <x v="0"/>
    <b v="0"/>
    <n v="20"/>
    <b v="1"/>
    <s v="theater/plays"/>
    <x v="1"/>
  </r>
  <r>
    <n v="3363"/>
    <s v="Making the Move--Edinburgh Fringe 2014"/>
    <s v="A first play about a first kiss, Making the Move is going to the Edinburgh Fringe festival.  Join the party, fall in love.  Help us!"/>
    <x v="407"/>
    <n v="7.75"/>
    <x v="0"/>
    <n v="7860"/>
    <x v="0"/>
    <s v="US"/>
    <s v="USD"/>
    <n v="1408464000"/>
    <d v="2014-08-19T16:00:00"/>
    <n v="1406831445"/>
    <d v="2014-07-31T18:30:45"/>
    <x v="3"/>
    <x v="3"/>
    <b v="0"/>
    <n v="26"/>
    <b v="1"/>
    <s v="theater/plays"/>
    <x v="1"/>
  </r>
  <r>
    <n v="3364"/>
    <s v="Cancel The Sunshine"/>
    <s v="Cancel The SunshineÂ is a new play that explores living with a mental health condition in an honest, witty and articulate way."/>
    <x v="9"/>
    <n v="3"/>
    <x v="4"/>
    <n v="3178"/>
    <x v="0"/>
    <s v="GB"/>
    <s v="GBP"/>
    <n v="1458075600"/>
    <d v="2016-03-15T21:00:00"/>
    <n v="1456183649"/>
    <d v="2016-02-22T23:27:29"/>
    <x v="2"/>
    <x v="2"/>
    <b v="0"/>
    <n v="72"/>
    <b v="1"/>
    <s v="theater/plays"/>
    <x v="1"/>
  </r>
  <r>
    <n v="3365"/>
    <s v="From the Pulpit to the Runway"/>
    <s v="A dazzling dramatic musical drama that takes place inside a Charm City Church! Help us finance a play that is back by popular demand!"/>
    <x v="30"/>
    <n v="2.5"/>
    <x v="4"/>
    <n v="2600"/>
    <x v="0"/>
    <s v="US"/>
    <s v="USD"/>
    <n v="1449973592"/>
    <d v="2015-12-13T02:26:32"/>
    <n v="1447381592"/>
    <d v="2015-11-13T02:26:32"/>
    <x v="4"/>
    <x v="0"/>
    <b v="0"/>
    <n v="3"/>
    <b v="1"/>
    <s v="theater/plays"/>
    <x v="1"/>
  </r>
  <r>
    <n v="3366"/>
    <s v="Montclair Shakespeare Series"/>
    <s v="The Series will consist of free staged readings of Shakespeare's plays, brought to life by professional actors in Montclair, NJ."/>
    <x v="2"/>
    <n v="0.5"/>
    <x v="2"/>
    <n v="1105"/>
    <x v="0"/>
    <s v="US"/>
    <s v="USD"/>
    <n v="1431481037"/>
    <d v="2015-05-13T01:37:17"/>
    <n v="1428889037"/>
    <d v="2015-04-13T01:37:17"/>
    <x v="6"/>
    <x v="0"/>
    <b v="0"/>
    <n v="18"/>
    <b v="1"/>
    <s v="theater/plays"/>
    <x v="1"/>
  </r>
  <r>
    <n v="3367"/>
    <s v="Only Forever at The Hope Theatre"/>
    <s v="An intense new play exploring how far you would go to protect your family.  Employing new graduates to give their careers a kickstart."/>
    <x v="47"/>
    <n v="0.75"/>
    <x v="2"/>
    <n v="890"/>
    <x v="0"/>
    <s v="GB"/>
    <s v="GBP"/>
    <n v="1438467894"/>
    <d v="2015-08-01T22:24:54"/>
    <n v="1436307894"/>
    <d v="2015-07-07T22:24:54"/>
    <x v="3"/>
    <x v="0"/>
    <b v="0"/>
    <n v="30"/>
    <b v="1"/>
    <s v="theater/plays"/>
    <x v="1"/>
  </r>
  <r>
    <n v="3368"/>
    <s v="Peter Pan by J.M. Barrie @ Open Space Arts"/>
    <s v="Help a non-profit community theatre create an unforgettable production of J.M. Barrie's classic play."/>
    <x v="28"/>
    <n v="1"/>
    <x v="4"/>
    <n v="1046"/>
    <x v="0"/>
    <s v="US"/>
    <s v="USD"/>
    <n v="1420088400"/>
    <d v="2015-01-01T05:00:00"/>
    <n v="1416977259"/>
    <d v="2014-11-26T04:47:39"/>
    <x v="4"/>
    <x v="3"/>
    <b v="0"/>
    <n v="23"/>
    <b v="1"/>
    <s v="theater/plays"/>
    <x v="1"/>
  </r>
  <r>
    <n v="3369"/>
    <s v="The Collector, a play by Daniel Wade"/>
    <s v="How far would you go for revenge? The Collector is a dark thriller of regret, retribution and broken masculinity."/>
    <x v="10"/>
    <n v="5"/>
    <x v="0"/>
    <n v="5195"/>
    <x v="0"/>
    <s v="IE"/>
    <s v="EUR"/>
    <n v="1484441980"/>
    <d v="2017-01-15T00:59:40"/>
    <n v="1479257980"/>
    <d v="2016-11-16T00:59:40"/>
    <x v="4"/>
    <x v="2"/>
    <b v="0"/>
    <n v="54"/>
    <b v="1"/>
    <s v="theater/plays"/>
    <x v="1"/>
  </r>
  <r>
    <n v="3370"/>
    <s v="&quot;I'm Alright&quot;...an Enso Theatre Education production."/>
    <s v="I'm Alright. A story of young women, told by young women, for the world."/>
    <x v="15"/>
    <n v="1.5"/>
    <x v="4"/>
    <n v="1766"/>
    <x v="0"/>
    <s v="US"/>
    <s v="USD"/>
    <n v="1481961600"/>
    <d v="2016-12-17T08:00:00"/>
    <n v="1479283285"/>
    <d v="2016-11-16T08:01:25"/>
    <x v="4"/>
    <x v="2"/>
    <b v="0"/>
    <n v="26"/>
    <b v="1"/>
    <s v="theater/plays"/>
    <x v="1"/>
  </r>
  <r>
    <n v="3371"/>
    <s v="Red Planet (or One Way Ticket) Staged Reading"/>
    <s v="Help support Red Planet, a new science fiction play based off the Mars One exploration."/>
    <x v="48"/>
    <n v="0.2"/>
    <x v="2"/>
    <n v="277"/>
    <x v="0"/>
    <s v="US"/>
    <s v="USD"/>
    <n v="1449089965"/>
    <d v="2015-12-02T20:59:25"/>
    <n v="1446670765"/>
    <d v="2015-11-04T20:59:25"/>
    <x v="4"/>
    <x v="0"/>
    <b v="0"/>
    <n v="9"/>
    <b v="1"/>
    <s v="theater/plays"/>
    <x v="1"/>
  </r>
  <r>
    <n v="3372"/>
    <s v="All the Best, Jack"/>
    <s v="This play tells the story of the toxicity of sensationalism shown through one man's struggle with notoriety."/>
    <x v="28"/>
    <n v="1"/>
    <x v="4"/>
    <n v="1035"/>
    <x v="0"/>
    <s v="US"/>
    <s v="USD"/>
    <n v="1408942740"/>
    <d v="2014-08-25T04:59:00"/>
    <n v="1407157756"/>
    <d v="2014-08-04T13:09:16"/>
    <x v="10"/>
    <x v="3"/>
    <b v="0"/>
    <n v="27"/>
    <b v="1"/>
    <s v="theater/plays"/>
    <x v="1"/>
  </r>
  <r>
    <n v="3373"/>
    <s v="The Rules: Sex, Lies &amp; Serial Killers"/>
    <s v="The Rules is a brand new black-comedy, serial-killer-romance debuting at the Edinburgh Fringe this August and we need your help!"/>
    <x v="13"/>
    <n v="2"/>
    <x v="4"/>
    <n v="2005"/>
    <x v="0"/>
    <s v="GB"/>
    <s v="GBP"/>
    <n v="1437235200"/>
    <d v="2015-07-18T16:00:00"/>
    <n v="1435177840"/>
    <d v="2015-06-24T20:30:40"/>
    <x v="0"/>
    <x v="0"/>
    <b v="0"/>
    <n v="30"/>
    <b v="1"/>
    <s v="theater/plays"/>
    <x v="1"/>
  </r>
  <r>
    <n v="3374"/>
    <s v="HELP BUILD &quot;THE CASTLE&quot;"/>
    <s v="A rare  production of World acclaimed playwright Howard Barker's groundbreaking &amp; provocative 'The Castle'."/>
    <x v="8"/>
    <n v="3.5"/>
    <x v="4"/>
    <n v="3730"/>
    <x v="0"/>
    <s v="CA"/>
    <s v="CAD"/>
    <n v="1446053616"/>
    <d v="2015-10-28T17:33:36"/>
    <n v="1443461616"/>
    <d v="2015-09-28T17:33:36"/>
    <x v="8"/>
    <x v="0"/>
    <b v="0"/>
    <n v="52"/>
    <b v="1"/>
    <s v="theater/plays"/>
    <x v="1"/>
  </r>
  <r>
    <n v="3375"/>
    <s v="The Frida Kahlo of Penge West"/>
    <s v="Production of wickedly funny new play for two women, written by iconic songwriter and ex-London's Burning man, Chris Larner"/>
    <x v="9"/>
    <n v="3"/>
    <x v="4"/>
    <n v="3000"/>
    <x v="0"/>
    <s v="GB"/>
    <s v="GBP"/>
    <n v="1400423973"/>
    <d v="2014-05-18T14:39:33"/>
    <n v="1399387173"/>
    <d v="2014-05-06T14:39:33"/>
    <x v="5"/>
    <x v="3"/>
    <b v="0"/>
    <n v="17"/>
    <b v="1"/>
    <s v="theater/plays"/>
    <x v="1"/>
  </r>
  <r>
    <n v="3376"/>
    <s v="The Tutors"/>
    <s v="3 college grads struggling to fund their social network. 1 bratty blackmailing student. 1 dreamy Asian business man. 1 awesome play."/>
    <x v="6"/>
    <n v="8"/>
    <x v="0"/>
    <n v="8001"/>
    <x v="0"/>
    <s v="US"/>
    <s v="USD"/>
    <n v="1429976994"/>
    <d v="2015-04-25T15:49:54"/>
    <n v="1424796594"/>
    <d v="2015-02-24T16:49:54"/>
    <x v="2"/>
    <x v="0"/>
    <b v="0"/>
    <n v="19"/>
    <b v="1"/>
    <s v="theater/plays"/>
    <x v="1"/>
  </r>
  <r>
    <n v="3377"/>
    <s v="To Kill a Machine"/>
    <s v="An empowering play about war time code breaker Alan Turing which tells the real story of a hero vilified for his sexuality and suicide."/>
    <x v="6"/>
    <n v="8"/>
    <x v="0"/>
    <n v="8084"/>
    <x v="0"/>
    <s v="GB"/>
    <s v="GBP"/>
    <n v="1426870560"/>
    <d v="2015-03-20T16:56:00"/>
    <n v="1424280899"/>
    <d v="2015-02-18T17:34:59"/>
    <x v="2"/>
    <x v="0"/>
    <b v="0"/>
    <n v="77"/>
    <b v="1"/>
    <s v="theater/plays"/>
    <x v="1"/>
  </r>
  <r>
    <n v="3378"/>
    <s v="Rose of June"/>
    <s v="'Can you ever find acceptance in death?' _x000a_Rose of June is a piece of theatre exploring the stages of grief. Unity Theatre - September"/>
    <x v="131"/>
    <n v="0.55000000000000004"/>
    <x v="2"/>
    <n v="592"/>
    <x v="0"/>
    <s v="GB"/>
    <s v="GBP"/>
    <n v="1409490480"/>
    <d v="2014-08-31T13:08:00"/>
    <n v="1407400306"/>
    <d v="2014-08-07T08:31:46"/>
    <x v="10"/>
    <x v="3"/>
    <b v="0"/>
    <n v="21"/>
    <b v="1"/>
    <s v="theater/plays"/>
    <x v="1"/>
  </r>
  <r>
    <n v="3379"/>
    <s v="The Promise"/>
    <s v="A play by Alexei Arbuzov about the lives of three teenagers during the Nazi siege of Leningrad, 1942, in a new adaptation by Nick Dear."/>
    <x v="13"/>
    <n v="2"/>
    <x v="4"/>
    <n v="2073"/>
    <x v="0"/>
    <s v="GB"/>
    <s v="GBP"/>
    <n v="1440630000"/>
    <d v="2015-08-26T23:00:00"/>
    <n v="1439122800"/>
    <d v="2015-08-09T12:20:00"/>
    <x v="10"/>
    <x v="0"/>
    <b v="0"/>
    <n v="38"/>
    <b v="1"/>
    <s v="theater/plays"/>
    <x v="1"/>
  </r>
  <r>
    <n v="3380"/>
    <s v="A Hard Rain - New York Debut"/>
    <s v="A Hard Rain is a new play that takes place on the eve of the Stonewall riots in the â€˜hiddenâ€™ gay bars of 1969 Greenwich Village."/>
    <x v="9"/>
    <n v="3"/>
    <x v="4"/>
    <n v="3133"/>
    <x v="0"/>
    <s v="US"/>
    <s v="USD"/>
    <n v="1417305178"/>
    <d v="2014-11-29T23:52:58"/>
    <n v="1414277578"/>
    <d v="2014-10-25T22:52:58"/>
    <x v="9"/>
    <x v="3"/>
    <b v="0"/>
    <n v="28"/>
    <b v="1"/>
    <s v="theater/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"/>
    <x v="4"/>
    <n v="4090"/>
    <x v="0"/>
    <s v="US"/>
    <s v="USD"/>
    <n v="1426044383"/>
    <d v="2015-03-11T03:26:23"/>
    <n v="1423455983"/>
    <d v="2015-02-09T04:26:23"/>
    <x v="2"/>
    <x v="0"/>
    <b v="0"/>
    <n v="48"/>
    <b v="1"/>
    <s v="theater/plays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.5"/>
    <x v="4"/>
    <n v="3526"/>
    <x v="0"/>
    <s v="GB"/>
    <s v="GBP"/>
    <n v="1470092340"/>
    <d v="2016-08-01T22:59:00"/>
    <n v="1467973256"/>
    <d v="2016-07-08T10:20:56"/>
    <x v="3"/>
    <x v="2"/>
    <b v="0"/>
    <n v="46"/>
    <b v="1"/>
    <s v="theater/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.75"/>
    <x v="4"/>
    <n v="1955"/>
    <x v="0"/>
    <s v="US"/>
    <s v="USD"/>
    <n v="1466707620"/>
    <d v="2016-06-23T18:47:00"/>
    <n v="1464979620"/>
    <d v="2016-06-03T18:47:00"/>
    <x v="0"/>
    <x v="2"/>
    <b v="0"/>
    <n v="30"/>
    <b v="1"/>
    <s v="theater/plays"/>
    <x v="1"/>
  </r>
  <r>
    <n v="3384"/>
    <s v="The Hat"/>
    <s v="Six gay men, emotional baggage, and online dating: what could go wrong? A play about looking for love and finding something better."/>
    <x v="12"/>
    <n v="6"/>
    <x v="0"/>
    <n v="6000.66"/>
    <x v="0"/>
    <s v="US"/>
    <s v="USD"/>
    <n v="1448074800"/>
    <d v="2015-11-21T03:00:00"/>
    <n v="1444874768"/>
    <d v="2015-10-15T02:06:08"/>
    <x v="9"/>
    <x v="0"/>
    <b v="0"/>
    <n v="64"/>
    <b v="1"/>
    <s v="theater/plays"/>
    <x v="1"/>
  </r>
  <r>
    <n v="3385"/>
    <s v="The Crusade of Connor Stephens: Professional Play Reading"/>
    <s v="An Equity Reading of a new play; Intimate drama about a family dealing with consequence of actions after a school shooting."/>
    <x v="13"/>
    <n v="2"/>
    <x v="4"/>
    <n v="2000"/>
    <x v="0"/>
    <s v="US"/>
    <s v="USD"/>
    <n v="1418244552"/>
    <d v="2014-12-10T20:49:12"/>
    <n v="1415652552"/>
    <d v="2014-11-10T20:49:12"/>
    <x v="4"/>
    <x v="3"/>
    <b v="0"/>
    <n v="15"/>
    <b v="1"/>
    <s v="theater/plays"/>
    <x v="1"/>
  </r>
  <r>
    <n v="3386"/>
    <s v="Going To Market"/>
    <s v="Stories from the Bronx make for an uncommon play. Help us finish funding this production, supported by the Kevin Spacey Foundation."/>
    <x v="13"/>
    <n v="2"/>
    <x v="4"/>
    <n v="2100"/>
    <x v="0"/>
    <s v="US"/>
    <s v="USD"/>
    <n v="1417620506"/>
    <d v="2014-12-03T15:28:26"/>
    <n v="1415028506"/>
    <d v="2014-11-03T15:28:26"/>
    <x v="4"/>
    <x v="3"/>
    <b v="0"/>
    <n v="41"/>
    <b v="1"/>
    <s v="theater/plays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"/>
    <x v="4"/>
    <n v="3506"/>
    <x v="0"/>
    <s v="US"/>
    <s v="USD"/>
    <n v="1418581088"/>
    <d v="2014-12-14T18:18:08"/>
    <n v="1415125088"/>
    <d v="2014-11-04T18:18:08"/>
    <x v="4"/>
    <x v="3"/>
    <b v="0"/>
    <n v="35"/>
    <b v="1"/>
    <s v="theater/plays"/>
    <x v="1"/>
  </r>
  <r>
    <n v="3388"/>
    <s v="ICONS"/>
    <s v="ICONS is a unique new play about the Amazon warrior women from Greek myth and re-imagines them from a contemporary female perspective."/>
    <x v="15"/>
    <n v="1.5"/>
    <x v="4"/>
    <n v="1557"/>
    <x v="0"/>
    <s v="GB"/>
    <s v="GBP"/>
    <n v="1434625441"/>
    <d v="2015-06-18T11:04:01"/>
    <n v="1432033441"/>
    <d v="2015-05-19T11:04:01"/>
    <x v="5"/>
    <x v="0"/>
    <b v="0"/>
    <n v="45"/>
    <b v="1"/>
    <s v="theater/plays"/>
    <x v="1"/>
  </r>
  <r>
    <n v="3389"/>
    <s v="Chimera Ensemble Productions Fund"/>
    <s v="Chimera Ensemble is launching 2 inaugural theater productions, and we need support to do high quality work!"/>
    <x v="3"/>
    <n v="10"/>
    <x v="1"/>
    <n v="11450"/>
    <x v="0"/>
    <s v="US"/>
    <s v="USD"/>
    <n v="1464960682"/>
    <d v="2016-06-03T13:31:22"/>
    <n v="1462368682"/>
    <d v="2016-05-04T13:31:22"/>
    <x v="5"/>
    <x v="2"/>
    <b v="0"/>
    <n v="62"/>
    <b v="1"/>
    <s v="theater/plays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.5"/>
    <x v="4"/>
    <n v="1536"/>
    <x v="0"/>
    <s v="US"/>
    <s v="USD"/>
    <n v="1405017345"/>
    <d v="2014-07-10T18:35:45"/>
    <n v="1403721345"/>
    <d v="2014-06-25T18:35:45"/>
    <x v="0"/>
    <x v="3"/>
    <b v="0"/>
    <n v="22"/>
    <b v="1"/>
    <s v="theater/plays"/>
    <x v="1"/>
  </r>
  <r>
    <n v="3391"/>
    <s v="TRAVELING needs a Reading"/>
    <s v="New play about the comfort and the danger of living with memories. Gay themes. Experienced team looking to present first reading"/>
    <x v="2"/>
    <n v="0.5"/>
    <x v="2"/>
    <n v="1115"/>
    <x v="0"/>
    <s v="US"/>
    <s v="USD"/>
    <n v="1407536880"/>
    <d v="2014-08-08T22:28:00"/>
    <n v="1404997548"/>
    <d v="2014-07-10T13:05:48"/>
    <x v="3"/>
    <x v="3"/>
    <b v="0"/>
    <n v="18"/>
    <b v="1"/>
    <s v="theater/plays"/>
    <x v="1"/>
  </r>
  <r>
    <n v="3392"/>
    <s v="1 in 3"/>
    <s v="Life is more than the days you have left. 1 in 3 tells of two normal people &amp; their confrontation with mortality and the dice of fate."/>
    <x v="2"/>
    <n v="0.5"/>
    <x v="2"/>
    <n v="500"/>
    <x v="0"/>
    <s v="GB"/>
    <s v="GBP"/>
    <n v="1462565855"/>
    <d v="2016-05-06T20:17:35"/>
    <n v="1458245855"/>
    <d v="2016-03-17T20:17:35"/>
    <x v="7"/>
    <x v="2"/>
    <b v="0"/>
    <n v="12"/>
    <b v="1"/>
    <s v="theater/plays"/>
    <x v="1"/>
  </r>
  <r>
    <n v="3393"/>
    <s v="The Maltese Bodkin"/>
    <s v="hiSTORYstage presents a film noir-style comedy mystery with a Shakespearean twist performed as a 1944 radio drama."/>
    <x v="15"/>
    <n v="1.5"/>
    <x v="4"/>
    <n v="1587"/>
    <x v="0"/>
    <s v="US"/>
    <s v="USD"/>
    <n v="1415234760"/>
    <d v="2014-11-06T00:46:00"/>
    <n v="1413065230"/>
    <d v="2014-10-11T22:07:10"/>
    <x v="9"/>
    <x v="3"/>
    <b v="0"/>
    <n v="44"/>
    <b v="1"/>
    <s v="theater/plays"/>
    <x v="1"/>
  </r>
  <r>
    <n v="3394"/>
    <s v="Buffer: Edinburgh Fringe 2014"/>
    <s v="Ambitious, Edinburgh-based company, Thrive Theatre, are bringing their brand new comedy BUFFER to the 2014 Edinburgh Fringe!"/>
    <x v="131"/>
    <n v="0.55000000000000004"/>
    <x v="2"/>
    <n v="783"/>
    <x v="0"/>
    <s v="GB"/>
    <s v="GBP"/>
    <n v="1406470645"/>
    <d v="2014-07-27T14:17:25"/>
    <n v="1403878645"/>
    <d v="2014-06-27T14:17:25"/>
    <x v="0"/>
    <x v="3"/>
    <b v="0"/>
    <n v="27"/>
    <b v="1"/>
    <s v="theater/plays"/>
    <x v="1"/>
  </r>
  <r>
    <n v="3395"/>
    <s v="MIRAMAR"/>
    <s v="Miramar is a a darkly funny play exploring what it is we call â€˜homeâ€™."/>
    <x v="2"/>
    <n v="0.5"/>
    <x v="2"/>
    <n v="920"/>
    <x v="0"/>
    <s v="GB"/>
    <s v="GBP"/>
    <n v="1433009400"/>
    <d v="2015-05-30T18:10:00"/>
    <n v="1431795944"/>
    <d v="2015-05-16T17:05:44"/>
    <x v="5"/>
    <x v="0"/>
    <b v="0"/>
    <n v="38"/>
    <b v="1"/>
    <s v="theater/plays"/>
    <x v="1"/>
  </r>
  <r>
    <n v="3396"/>
    <s v="Rainbowtown"/>
    <s v="&quot;Rainbowtown&quot; is a new play for kids. Help us bring it to the Main Line during the 2014 Philadelphia Fringe Festival!"/>
    <x v="15"/>
    <n v="1.5"/>
    <x v="4"/>
    <n v="1565"/>
    <x v="0"/>
    <s v="US"/>
    <s v="USD"/>
    <n v="1401595140"/>
    <d v="2014-06-01T03:59:00"/>
    <n v="1399286589"/>
    <d v="2014-05-05T10:43:09"/>
    <x v="5"/>
    <x v="3"/>
    <b v="0"/>
    <n v="28"/>
    <b v="1"/>
    <s v="theater/plays"/>
    <x v="1"/>
  </r>
  <r>
    <n v="3397"/>
    <s v="Waiting for Godot - Blue Sky Theatre &amp; Arts"/>
    <s v="Help a group of recovering alcoholics bring Samuel Beckett's classic to a seaside town!"/>
    <x v="49"/>
    <n v="0.25"/>
    <x v="2"/>
    <n v="280"/>
    <x v="0"/>
    <s v="GB"/>
    <s v="GBP"/>
    <n v="1455832800"/>
    <d v="2016-02-18T22:00:00"/>
    <n v="1452338929"/>
    <d v="2016-01-09T11:28:49"/>
    <x v="1"/>
    <x v="2"/>
    <b v="0"/>
    <n v="24"/>
    <b v="1"/>
    <s v="theater/plays"/>
    <x v="1"/>
  </r>
  <r>
    <n v="3398"/>
    <s v="Lord of the Flies - Syracuse University"/>
    <s v="We're mounting a theatrical adaptation of Lord of the Flies completely student directed, produced, designed, managed and performed."/>
    <x v="23"/>
    <n v="4"/>
    <x v="4"/>
    <n v="4443"/>
    <x v="0"/>
    <s v="US"/>
    <s v="USD"/>
    <n v="1416589200"/>
    <d v="2014-11-21T17:00:00"/>
    <n v="1414605776"/>
    <d v="2014-10-29T18:02:56"/>
    <x v="9"/>
    <x v="3"/>
    <b v="0"/>
    <n v="65"/>
    <b v="1"/>
    <s v="theater/plays"/>
    <x v="1"/>
  </r>
  <r>
    <n v="3399"/>
    <s v="Spinning Wheel Youth Takeover"/>
    <s v="13 young people have taken over Spinning Wheel Theatre to choose, produce and create their own show from scratch."/>
    <x v="38"/>
    <n v="1.2"/>
    <x v="4"/>
    <n v="1245"/>
    <x v="0"/>
    <s v="GB"/>
    <s v="GBP"/>
    <n v="1424556325"/>
    <d v="2015-02-21T22:05:25"/>
    <n v="1421964325"/>
    <d v="2015-01-22T22:05:25"/>
    <x v="1"/>
    <x v="0"/>
    <b v="0"/>
    <n v="46"/>
    <b v="1"/>
    <s v="theater/plays"/>
    <x v="1"/>
  </r>
  <r>
    <n v="3400"/>
    <s v="You, Me and That Guy"/>
    <s v="A hilarious comedy starring Sarah, a recent grad, who uses the magic of a mystical open mic to solve the problems of her relationships."/>
    <x v="3"/>
    <n v="10"/>
    <x v="1"/>
    <n v="10041"/>
    <x v="0"/>
    <s v="US"/>
    <s v="USD"/>
    <n v="1409266414"/>
    <d v="2014-08-28T22:53:34"/>
    <n v="1405378414"/>
    <d v="2014-07-14T22:53:34"/>
    <x v="3"/>
    <x v="3"/>
    <b v="0"/>
    <n v="85"/>
    <b v="1"/>
    <s v="theater/plays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.9"/>
    <x v="4"/>
    <n v="2954"/>
    <x v="0"/>
    <s v="GB"/>
    <s v="GBP"/>
    <n v="1438968146"/>
    <d v="2015-08-07T17:22:26"/>
    <n v="1436376146"/>
    <d v="2015-07-08T17:22:26"/>
    <x v="3"/>
    <x v="0"/>
    <b v="0"/>
    <n v="66"/>
    <b v="1"/>
    <s v="theater/plays"/>
    <x v="1"/>
  </r>
  <r>
    <n v="3402"/>
    <s v="Liberty Falls, 54321"/>
    <s v="Itâ€™s a celebration of our heritage. Well, not all of ours. If you live in Liberty Falls, itâ€™s yours. If you donâ€™t, then it's not."/>
    <x v="36"/>
    <n v="15"/>
    <x v="6"/>
    <n v="16465"/>
    <x v="0"/>
    <s v="US"/>
    <s v="USD"/>
    <n v="1447295460"/>
    <d v="2015-11-12T02:31:00"/>
    <n v="1444747843"/>
    <d v="2015-10-13T14:50:43"/>
    <x v="9"/>
    <x v="0"/>
    <b v="0"/>
    <n v="165"/>
    <b v="1"/>
    <s v="theater/plays"/>
    <x v="1"/>
  </r>
  <r>
    <n v="3403"/>
    <s v="'Fats and Tanya' - a play by Lucy Gallagher"/>
    <s v="Two worlds, one bond - no turning back._x000a_A dark comedy about domestic abuse and the power of an unlikely friendship"/>
    <x v="13"/>
    <n v="2"/>
    <x v="4"/>
    <n v="2000"/>
    <x v="0"/>
    <s v="GB"/>
    <s v="GBP"/>
    <n v="1435230324"/>
    <d v="2015-06-25T11:05:24"/>
    <n v="1432638324"/>
    <d v="2015-05-26T11:05:24"/>
    <x v="5"/>
    <x v="0"/>
    <b v="0"/>
    <n v="17"/>
    <b v="1"/>
    <s v="theater/plays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0.5"/>
    <x v="2"/>
    <n v="610"/>
    <x v="0"/>
    <s v="US"/>
    <s v="USD"/>
    <n v="1434542702"/>
    <d v="2015-06-17T12:05:02"/>
    <n v="1432814702"/>
    <d v="2015-05-28T12:05:02"/>
    <x v="5"/>
    <x v="0"/>
    <b v="0"/>
    <n v="3"/>
    <b v="1"/>
    <s v="theater/plays"/>
    <x v="1"/>
  </r>
  <r>
    <n v="3405"/>
    <s v="Seance Theatre Performs Noel Coward's Blithe Spirit"/>
    <s v="We are Seance Theatre Group trying to fund our first performance, Noel Coward's hysterical comedy farce, Blithe Spirit."/>
    <x v="18"/>
    <n v="0.35"/>
    <x v="2"/>
    <n v="481.5"/>
    <x v="0"/>
    <s v="GB"/>
    <s v="GBP"/>
    <n v="1456876740"/>
    <d v="2016-03-01T23:59:00"/>
    <n v="1455063886"/>
    <d v="2016-02-10T00:24:46"/>
    <x v="2"/>
    <x v="2"/>
    <b v="0"/>
    <n v="17"/>
    <b v="1"/>
    <s v="theater/plays"/>
    <x v="1"/>
  </r>
  <r>
    <n v="3406"/>
    <s v="Voices of Swords"/>
    <s v="A funny and moving new play about two families dealing with aging parents in very different ways!"/>
    <x v="3"/>
    <n v="10"/>
    <x v="1"/>
    <n v="10031"/>
    <x v="0"/>
    <s v="US"/>
    <s v="USD"/>
    <n v="1405511376"/>
    <d v="2014-07-16T11:49:36"/>
    <n v="1401623376"/>
    <d v="2014-06-01T11:49:36"/>
    <x v="0"/>
    <x v="3"/>
    <b v="0"/>
    <n v="91"/>
    <b v="1"/>
    <s v="theater/plays"/>
    <x v="1"/>
  </r>
  <r>
    <n v="3407"/>
    <s v="Chlorine Edinburgh 2014"/>
    <s v="Biddy is 24. Biddy is a hopeless romantic. Biddy always wanted to be a vegan. Find out what happens_x000a_when Biddy gets sectioned."/>
    <x v="13"/>
    <n v="2"/>
    <x v="4"/>
    <n v="2142"/>
    <x v="0"/>
    <s v="GB"/>
    <s v="GBP"/>
    <n v="1404641289"/>
    <d v="2014-07-06T10:08:09"/>
    <n v="1402049289"/>
    <d v="2014-06-06T10:08:09"/>
    <x v="0"/>
    <x v="3"/>
    <b v="0"/>
    <n v="67"/>
    <b v="1"/>
    <s v="theater/plays"/>
    <x v="1"/>
  </r>
  <r>
    <n v="3408"/>
    <s v="&quot;She Has a Name&quot; on tour"/>
    <s v="Help us take &quot;She Has a Name&quot;, the human trafficking story of one victim, on tour to all over Northern and Central California."/>
    <x v="2"/>
    <n v="0.5"/>
    <x v="2"/>
    <n v="1055"/>
    <x v="0"/>
    <s v="US"/>
    <s v="USD"/>
    <n v="1405727304"/>
    <d v="2014-07-18T23:48:24"/>
    <n v="1403135304"/>
    <d v="2014-06-18T23:48:24"/>
    <x v="0"/>
    <x v="3"/>
    <b v="0"/>
    <n v="18"/>
    <b v="1"/>
    <s v="theater/plays"/>
    <x v="1"/>
  </r>
  <r>
    <n v="3409"/>
    <s v="Who Said Theatre Presents: The Calm"/>
    <s v="Exciting and visceral new-writing that challenges the way we view the fine line between war and terror..."/>
    <x v="2"/>
    <n v="0.5"/>
    <x v="2"/>
    <n v="618"/>
    <x v="0"/>
    <s v="GB"/>
    <s v="GBP"/>
    <n v="1469998680"/>
    <d v="2016-07-31T20:58:00"/>
    <n v="1466710358"/>
    <d v="2016-06-23T19:32:38"/>
    <x v="0"/>
    <x v="2"/>
    <b v="0"/>
    <n v="21"/>
    <b v="1"/>
    <s v="theater/plays"/>
    <x v="1"/>
  </r>
  <r>
    <n v="3410"/>
    <s v="the southland company - LAUNCH LOS ANGELES"/>
    <s v="Join us in a campaign benefitting the southland company and its interdisciplinary artistic efforts in Los Angeles."/>
    <x v="9"/>
    <n v="3"/>
    <x v="4"/>
    <n v="3255"/>
    <x v="0"/>
    <s v="US"/>
    <s v="USD"/>
    <n v="1465196400"/>
    <d v="2016-06-06T07:00:00"/>
    <n v="1462841990"/>
    <d v="2016-05-10T00:59:50"/>
    <x v="5"/>
    <x v="2"/>
    <b v="0"/>
    <n v="40"/>
    <b v="1"/>
    <s v="theater/plays"/>
    <x v="1"/>
  </r>
  <r>
    <n v="3411"/>
    <s v="Assimilation - A history lesson you will never forget"/>
    <s v="The world's Boarding School history is brutal. But in this acclaimed play, Natives run the school, and Whites are being assimilated."/>
    <x v="36"/>
    <n v="15"/>
    <x v="6"/>
    <n v="15535"/>
    <x v="0"/>
    <s v="US"/>
    <s v="USD"/>
    <n v="1444264372"/>
    <d v="2015-10-08T00:32:52"/>
    <n v="1442536372"/>
    <d v="2015-09-18T00:32:52"/>
    <x v="8"/>
    <x v="0"/>
    <b v="0"/>
    <n v="78"/>
    <b v="1"/>
    <s v="theater/plays"/>
    <x v="1"/>
  </r>
  <r>
    <n v="3412"/>
    <s v="Joe Orton's Fred &amp; Madge"/>
    <s v="Rough Haired Pointer present for the first time ever Joe Orton's 'Fred &amp; Madge' at the Hope Theatre, Islington this Sept and Oct"/>
    <x v="9"/>
    <n v="3"/>
    <x v="4"/>
    <n v="3000"/>
    <x v="0"/>
    <s v="GB"/>
    <s v="GBP"/>
    <n v="1411858862"/>
    <d v="2014-09-27T23:01:02"/>
    <n v="1409266862"/>
    <d v="2014-08-28T23:01:02"/>
    <x v="10"/>
    <x v="3"/>
    <b v="0"/>
    <n v="26"/>
    <b v="1"/>
    <s v="theater/plays"/>
    <x v="1"/>
  </r>
  <r>
    <n v="3413"/>
    <s v="Edward Albee's The Goat, or Who is Sylvia?"/>
    <s v="The RC Players are beyond excited to be bringing this controversial, socially-minded show to Michigan's campus, but we need your help!"/>
    <x v="2"/>
    <n v="0.5"/>
    <x v="2"/>
    <n v="650"/>
    <x v="0"/>
    <s v="US"/>
    <s v="USD"/>
    <n v="1425099540"/>
    <d v="2015-02-28T04:59:00"/>
    <n v="1424280938"/>
    <d v="2015-02-18T17:35:38"/>
    <x v="2"/>
    <x v="0"/>
    <b v="0"/>
    <n v="14"/>
    <b v="1"/>
    <s v="theater/plays"/>
    <x v="1"/>
  </r>
  <r>
    <n v="3414"/>
    <s v="PCSF PlayOffs 2016"/>
    <s v="A new twist on our annual festival of fully-produced plays by member playwrights, performed by a talented ensemble cast!"/>
    <x v="9"/>
    <n v="3"/>
    <x v="4"/>
    <n v="3105"/>
    <x v="0"/>
    <s v="US"/>
    <s v="USD"/>
    <n v="1480579140"/>
    <d v="2016-12-01T07:59:00"/>
    <n v="1478030325"/>
    <d v="2016-11-01T19:58:45"/>
    <x v="4"/>
    <x v="2"/>
    <b v="0"/>
    <n v="44"/>
    <b v="1"/>
    <s v="theater/plays"/>
    <x v="1"/>
  </r>
  <r>
    <n v="3415"/>
    <s v="Balm in Gilead at Columbia"/>
    <s v="We are raising funds to allow for enhanced scenic, costume, and lighting design. Every dollar helps!"/>
    <x v="48"/>
    <n v="0.2"/>
    <x v="2"/>
    <n v="200"/>
    <x v="0"/>
    <s v="US"/>
    <s v="USD"/>
    <n v="1460935800"/>
    <d v="2016-04-17T23:30:00"/>
    <n v="1459999656"/>
    <d v="2016-04-07T03:27:36"/>
    <x v="6"/>
    <x v="2"/>
    <b v="0"/>
    <n v="9"/>
    <b v="1"/>
    <s v="theater/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"/>
    <x v="4"/>
    <n v="4784"/>
    <x v="0"/>
    <s v="GB"/>
    <s v="GBP"/>
    <n v="1429813800"/>
    <d v="2015-04-23T18:30:00"/>
    <n v="1427363645"/>
    <d v="2015-03-26T09:54:05"/>
    <x v="7"/>
    <x v="0"/>
    <b v="0"/>
    <n v="30"/>
    <b v="1"/>
    <s v="theater/plays"/>
    <x v="1"/>
  </r>
  <r>
    <n v="3417"/>
    <s v="Fury Theatre is Producing Oleanna"/>
    <s v="Fury Theatre is bringing Mamet's powerful play, Oleanna, to life!  Help us get ahead of funding so we can keep theater affordable."/>
    <x v="180"/>
    <n v="1.7"/>
    <x v="4"/>
    <n v="1700.01"/>
    <x v="0"/>
    <s v="US"/>
    <s v="USD"/>
    <n v="1414284180"/>
    <d v="2014-10-26T00:43:00"/>
    <n v="1410558948"/>
    <d v="2014-09-12T21:55:48"/>
    <x v="8"/>
    <x v="3"/>
    <b v="0"/>
    <n v="45"/>
    <b v="1"/>
    <s v="theater/plays"/>
    <x v="1"/>
  </r>
  <r>
    <n v="3418"/>
    <s v="&quot;Mukha-Tsokotukha&quot; SoloSchool Youth Play"/>
    <s v="Atlanta SoloSchool brings a beloved children's play to the 4th Annual Festival of Russian Youth Theaters in Washington, DC on May 31."/>
    <x v="23"/>
    <n v="4"/>
    <x v="4"/>
    <n v="4035"/>
    <x v="0"/>
    <s v="US"/>
    <s v="USD"/>
    <n v="1400875307"/>
    <d v="2014-05-23T20:01:47"/>
    <n v="1398283307"/>
    <d v="2014-04-23T20:01:47"/>
    <x v="6"/>
    <x v="3"/>
    <b v="0"/>
    <n v="56"/>
    <b v="1"/>
    <s v="theater/plays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.75"/>
    <x v="4"/>
    <n v="2930"/>
    <x v="0"/>
    <s v="IE"/>
    <s v="EUR"/>
    <n v="1459978200"/>
    <d v="2016-04-06T21:30:00"/>
    <n v="1458416585"/>
    <d v="2016-03-19T19:43:05"/>
    <x v="7"/>
    <x v="2"/>
    <b v="0"/>
    <n v="46"/>
    <b v="1"/>
    <s v="theater/plays"/>
    <x v="1"/>
  </r>
  <r>
    <n v="3420"/>
    <s v="Rounds. Set design campaign."/>
    <s v="A powerful and urgent tale of the first line of defence for the NHS. Based on true stories from junior doctors."/>
    <x v="176"/>
    <n v="0.7"/>
    <x v="2"/>
    <n v="966"/>
    <x v="0"/>
    <s v="GB"/>
    <s v="GBP"/>
    <n v="1455408000"/>
    <d v="2016-02-14T00:00:00"/>
    <n v="1454638202"/>
    <d v="2016-02-05T02:10:02"/>
    <x v="2"/>
    <x v="2"/>
    <b v="0"/>
    <n v="34"/>
    <b v="1"/>
    <s v="theater/plays"/>
    <x v="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"/>
    <x v="1"/>
    <n v="10115"/>
    <x v="0"/>
    <s v="US"/>
    <s v="USD"/>
    <n v="1425495563"/>
    <d v="2015-03-04T18:59:23"/>
    <n v="1422903563"/>
    <d v="2015-02-02T18:59:23"/>
    <x v="2"/>
    <x v="0"/>
    <b v="0"/>
    <n v="98"/>
    <b v="1"/>
    <s v="theater/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"/>
    <x v="4"/>
    <n v="3273"/>
    <x v="0"/>
    <s v="GB"/>
    <s v="GBP"/>
    <n v="1450051200"/>
    <d v="2015-12-14T00:00:00"/>
    <n v="1447594176"/>
    <d v="2015-11-15T13:29:36"/>
    <x v="4"/>
    <x v="0"/>
    <b v="0"/>
    <n v="46"/>
    <b v="1"/>
    <s v="theater/plays"/>
    <x v="1"/>
  </r>
  <r>
    <n v="3423"/>
    <s v="And That's How The Story Goes"/>
    <s v="Forest Hills Eastern's Student Run Show 2015. Our goal is to present a professional quality show on a budget."/>
    <x v="49"/>
    <n v="0.25"/>
    <x v="2"/>
    <n v="350"/>
    <x v="0"/>
    <s v="US"/>
    <s v="USD"/>
    <n v="1429912341"/>
    <d v="2015-04-24T21:52:21"/>
    <n v="1427320341"/>
    <d v="2015-03-25T21:52:21"/>
    <x v="7"/>
    <x v="0"/>
    <b v="0"/>
    <n v="10"/>
    <b v="1"/>
    <s v="theater/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"/>
    <x v="0"/>
    <n v="6215"/>
    <x v="0"/>
    <s v="US"/>
    <s v="USD"/>
    <n v="1423119540"/>
    <d v="2015-02-05T06:59:00"/>
    <n v="1421252084"/>
    <d v="2015-01-14T16:14:44"/>
    <x v="1"/>
    <x v="0"/>
    <b v="0"/>
    <n v="76"/>
    <b v="1"/>
    <s v="theater/plays"/>
    <x v="1"/>
  </r>
  <r>
    <n v="3425"/>
    <s v="The Erlkings"/>
    <s v="The Erlkings is a play that uses the writings of the perpetrators of the Columbine Shooting to explore the inner lives of these boys."/>
    <x v="11"/>
    <n v="30"/>
    <x v="5"/>
    <n v="30891.1"/>
    <x v="0"/>
    <s v="US"/>
    <s v="USD"/>
    <n v="1412434136"/>
    <d v="2014-10-04T14:48:56"/>
    <n v="1409669336"/>
    <d v="2014-09-02T14:48:56"/>
    <x v="8"/>
    <x v="3"/>
    <b v="0"/>
    <n v="104"/>
    <b v="1"/>
    <s v="theater/plays"/>
    <x v="1"/>
  </r>
  <r>
    <n v="3426"/>
    <s v="Holocene"/>
    <s v="Part ghost story, part cautionary tale, Holocene is a play about the end of our world, and the beginning of another."/>
    <x v="192"/>
    <n v="3.75"/>
    <x v="4"/>
    <n v="4055"/>
    <x v="0"/>
    <s v="US"/>
    <s v="USD"/>
    <n v="1411264800"/>
    <d v="2014-09-21T02:00:00"/>
    <n v="1409620903"/>
    <d v="2014-09-02T01:21:43"/>
    <x v="8"/>
    <x v="3"/>
    <b v="0"/>
    <n v="87"/>
    <b v="1"/>
    <s v="theater/plays"/>
    <x v="1"/>
  </r>
  <r>
    <n v="3427"/>
    <s v="We Were Kings"/>
    <s v="A new play developed in collaboration with graduating theatre makers, premiering at the Edinburgh Fringe Festival 2014."/>
    <x v="15"/>
    <n v="1.5"/>
    <x v="4"/>
    <n v="1500"/>
    <x v="0"/>
    <s v="GB"/>
    <s v="GBP"/>
    <n v="1404314952"/>
    <d v="2014-07-02T15:29:12"/>
    <n v="1401722952"/>
    <d v="2014-06-02T15:29:12"/>
    <x v="0"/>
    <x v="3"/>
    <b v="0"/>
    <n v="29"/>
    <b v="1"/>
    <s v="theater/plays"/>
    <x v="1"/>
  </r>
  <r>
    <n v="3428"/>
    <s v="CREDITORS | Jack Studio Theatre | Smith after Strindberg"/>
    <s v="The WORLD PREMIERE of Neil Smith's beautiful and thrilling new version of Strindberg's modern masterpiece - CREDITORS."/>
    <x v="13"/>
    <n v="2"/>
    <x v="4"/>
    <n v="2055"/>
    <x v="0"/>
    <s v="GB"/>
    <s v="GBP"/>
    <n v="1425142800"/>
    <d v="2015-02-28T17:00:00"/>
    <n v="1422983847"/>
    <d v="2015-02-03T17:17:27"/>
    <x v="2"/>
    <x v="0"/>
    <b v="0"/>
    <n v="51"/>
    <b v="1"/>
    <s v="theater/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0.15"/>
    <x v="2"/>
    <n v="195"/>
    <x v="0"/>
    <s v="GB"/>
    <s v="GBP"/>
    <n v="1478046661"/>
    <d v="2016-11-02T00:31:01"/>
    <n v="1476837061"/>
    <d v="2016-10-19T00:31:01"/>
    <x v="9"/>
    <x v="2"/>
    <b v="0"/>
    <n v="12"/>
    <b v="1"/>
    <s v="theater/plays"/>
    <x v="1"/>
  </r>
  <r>
    <n v="3430"/>
    <s v="Being Patient"/>
    <s v="We need support for our play so we can promote awareness of kidney diseases and the effect it has on sufferers and their families."/>
    <x v="13"/>
    <n v="2"/>
    <x v="4"/>
    <n v="2170.9899999999998"/>
    <x v="0"/>
    <s v="GB"/>
    <s v="GBP"/>
    <n v="1406760101"/>
    <d v="2014-07-30T22:41:41"/>
    <n v="1404168101"/>
    <d v="2014-06-30T22:41:41"/>
    <x v="0"/>
    <x v="3"/>
    <b v="0"/>
    <n v="72"/>
    <b v="1"/>
    <s v="theater/plays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"/>
    <x v="4"/>
    <n v="2000"/>
    <x v="0"/>
    <s v="US"/>
    <s v="USD"/>
    <n v="1408383153"/>
    <d v="2014-08-18T17:32:33"/>
    <n v="1405791153"/>
    <d v="2014-07-19T17:32:33"/>
    <x v="3"/>
    <x v="3"/>
    <b v="0"/>
    <n v="21"/>
    <b v="1"/>
    <s v="theater/plays"/>
    <x v="1"/>
  </r>
  <r>
    <n v="3432"/>
    <s v="Love Letters"/>
    <s v="Bare Theatre stages A.R. Gurney's Pulitzer Finalist script about a relationship spanning a lifetime and long distance."/>
    <x v="13"/>
    <n v="2"/>
    <x v="4"/>
    <n v="2193"/>
    <x v="0"/>
    <s v="US"/>
    <s v="USD"/>
    <n v="1454709600"/>
    <d v="2016-02-05T22:00:00"/>
    <n v="1452520614"/>
    <d v="2016-01-11T13:56:54"/>
    <x v="1"/>
    <x v="2"/>
    <b v="0"/>
    <n v="42"/>
    <b v="1"/>
    <s v="theater/plays"/>
    <x v="1"/>
  </r>
  <r>
    <n v="3433"/>
    <s v="The Dybbuk"/>
    <s v="death&amp;pretzels presents their first Chicago based project:_x000a_The Dybbuk by S. Ansky"/>
    <x v="196"/>
    <n v="9.5"/>
    <x v="0"/>
    <n v="9525"/>
    <x v="0"/>
    <s v="US"/>
    <s v="USD"/>
    <n v="1402974000"/>
    <d v="2014-06-17T03:00:00"/>
    <n v="1400290255"/>
    <d v="2014-05-17T01:30:55"/>
    <x v="5"/>
    <x v="3"/>
    <b v="0"/>
    <n v="71"/>
    <b v="1"/>
    <s v="theater/plays"/>
    <x v="1"/>
  </r>
  <r>
    <n v="3434"/>
    <s v="The Williams Project"/>
    <s v="Bringing Tennessee Williams, Shakespeare, and 8 world class actors to Longview, Washington to build a play in and for the community."/>
    <x v="3"/>
    <n v="10"/>
    <x v="1"/>
    <n v="10555"/>
    <x v="0"/>
    <s v="US"/>
    <s v="USD"/>
    <n v="1404983269"/>
    <d v="2014-07-10T09:07:49"/>
    <n v="1402391269"/>
    <d v="2014-06-10T09:07:49"/>
    <x v="0"/>
    <x v="3"/>
    <b v="0"/>
    <n v="168"/>
    <b v="1"/>
    <s v="theater/plays"/>
    <x v="1"/>
  </r>
  <r>
    <n v="3435"/>
    <s v="Tickets for the Tenderloin"/>
    <s v="People Of Interest is providing free tickets to &quot;Campo Maldito&quot; for Tenderloin residents who could not otherwise afford to see it."/>
    <x v="28"/>
    <n v="1"/>
    <x v="4"/>
    <n v="1120"/>
    <x v="0"/>
    <s v="US"/>
    <s v="USD"/>
    <n v="1470538800"/>
    <d v="2016-08-07T03:00:00"/>
    <n v="1469112493"/>
    <d v="2016-07-21T14:48:13"/>
    <x v="3"/>
    <x v="2"/>
    <b v="0"/>
    <n v="19"/>
    <b v="1"/>
    <s v="theater/plays"/>
    <x v="1"/>
  </r>
  <r>
    <n v="3436"/>
    <s v="â€œDamselflyâ€ Gracing the stage"/>
    <s v="Please help us fund &quot;Damselfly&quot; - The Play ( put on by Saints on Stage Alumni &amp; sponsored by Mothers Against Medical Error)"/>
    <x v="10"/>
    <n v="5"/>
    <x v="0"/>
    <n v="5295"/>
    <x v="0"/>
    <s v="US"/>
    <s v="USD"/>
    <n v="1408638480"/>
    <d v="2014-08-21T16:28:00"/>
    <n v="1406811593"/>
    <d v="2014-07-31T12:59:53"/>
    <x v="3"/>
    <x v="3"/>
    <b v="0"/>
    <n v="37"/>
    <b v="1"/>
    <s v="theater/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"/>
    <x v="4"/>
    <n v="3030"/>
    <x v="0"/>
    <s v="US"/>
    <s v="USD"/>
    <n v="1440003820"/>
    <d v="2015-08-19T17:03:40"/>
    <n v="1437411820"/>
    <d v="2015-07-20T17:03:40"/>
    <x v="3"/>
    <x v="0"/>
    <b v="0"/>
    <n v="36"/>
    <b v="1"/>
    <s v="theater/plays"/>
    <x v="1"/>
  </r>
  <r>
    <n v="3438"/>
    <s v="KLIPPIES"/>
    <s v="Klippies is the debut play from Johannesburg-born writer Jessica SiÃ¢n, premiering at the Southwark Playhouse, London in May 2015."/>
    <x v="30"/>
    <n v="2.5"/>
    <x v="4"/>
    <n v="2605"/>
    <x v="0"/>
    <s v="GB"/>
    <s v="GBP"/>
    <n v="1430600400"/>
    <d v="2015-05-02T21:00:00"/>
    <n v="1428358567"/>
    <d v="2015-04-06T22:16:07"/>
    <x v="6"/>
    <x v="0"/>
    <b v="0"/>
    <n v="14"/>
    <b v="1"/>
    <s v="theater/plays"/>
    <x v="1"/>
  </r>
  <r>
    <n v="3439"/>
    <s v="Cirque Inspired Alice's Adventures in Wonderland"/>
    <s v="Help a small theater produce an original adaptation of Lewis Carroll's classic story."/>
    <x v="38"/>
    <n v="1.2"/>
    <x v="4"/>
    <n v="1616.14"/>
    <x v="0"/>
    <s v="US"/>
    <s v="USD"/>
    <n v="1453179540"/>
    <d v="2016-01-19T04:59:00"/>
    <n v="1452030730"/>
    <d v="2016-01-05T21:52:10"/>
    <x v="1"/>
    <x v="2"/>
    <b v="0"/>
    <n v="18"/>
    <b v="1"/>
    <s v="theater/plays"/>
    <x v="1"/>
  </r>
  <r>
    <n v="3440"/>
    <s v="Gruesome Playground Injuries"/>
    <s v="LA-based team of professional actors and directors taking Rajiv Joseph's harrowing and romantic play to the Boulder community."/>
    <x v="10"/>
    <n v="5"/>
    <x v="0"/>
    <n v="5260.92"/>
    <x v="0"/>
    <s v="US"/>
    <s v="USD"/>
    <n v="1405095300"/>
    <d v="2014-07-11T16:15:00"/>
    <n v="1403146628"/>
    <d v="2014-06-19T02:57:08"/>
    <x v="0"/>
    <x v="3"/>
    <b v="0"/>
    <n v="82"/>
    <b v="1"/>
    <s v="theater/plays"/>
    <x v="1"/>
  </r>
  <r>
    <n v="3441"/>
    <s v="Putting on a great play in Los Angeles!"/>
    <s v="We are producing the play Bug, by Tracy Letts.  This will be an inspiring show, and a great way to bring help to a great LA charity."/>
    <x v="30"/>
    <n v="2.5"/>
    <x v="4"/>
    <n v="2565"/>
    <x v="0"/>
    <s v="US"/>
    <s v="USD"/>
    <n v="1447445820"/>
    <d v="2015-11-13T20:17:00"/>
    <n v="1445077121"/>
    <d v="2015-10-17T10:18:41"/>
    <x v="9"/>
    <x v="0"/>
    <b v="0"/>
    <n v="43"/>
    <b v="1"/>
    <s v="theater/plays"/>
    <x v="1"/>
  </r>
  <r>
    <n v="3442"/>
    <s v="An Evening of Radio"/>
    <s v="An Evening of Radio aims to showcase original work written by undergraduate playwriting students in the style of live staged readings."/>
    <x v="49"/>
    <n v="0.25"/>
    <x v="2"/>
    <n v="250"/>
    <x v="0"/>
    <s v="US"/>
    <s v="USD"/>
    <n v="1433016672"/>
    <d v="2015-05-30T20:11:12"/>
    <n v="1430424672"/>
    <d v="2015-04-30T20:11:12"/>
    <x v="6"/>
    <x v="0"/>
    <b v="0"/>
    <n v="8"/>
    <b v="1"/>
    <s v="theater/plays"/>
    <x v="1"/>
  </r>
  <r>
    <n v="3443"/>
    <s v="Reading of a New Play by Garrett Zuercher"/>
    <s v="A new play about dual-faced identities in the gay community, particularly among those who are deaf and those living with HIV."/>
    <x v="28"/>
    <n v="1"/>
    <x v="4"/>
    <n v="1855"/>
    <x v="0"/>
    <s v="US"/>
    <s v="USD"/>
    <n v="1410266146"/>
    <d v="2014-09-09T12:35:46"/>
    <n v="1407674146"/>
    <d v="2014-08-10T12:35:46"/>
    <x v="10"/>
    <x v="3"/>
    <b v="0"/>
    <n v="45"/>
    <b v="1"/>
    <s v="theater/plays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0.3"/>
    <x v="2"/>
    <n v="867"/>
    <x v="0"/>
    <s v="AU"/>
    <s v="AUD"/>
    <n v="1465394340"/>
    <d v="2016-06-08T13:59:00"/>
    <n v="1464677986"/>
    <d v="2016-05-31T06:59:46"/>
    <x v="5"/>
    <x v="2"/>
    <b v="0"/>
    <n v="20"/>
    <b v="1"/>
    <s v="theater/plays"/>
    <x v="1"/>
  </r>
  <r>
    <n v="3445"/>
    <s v="Axon Theatre - First Project (Phase 1)"/>
    <s v="Rehearsal &amp; development of our first project as Axon Theatre: &quot;The Star-Spangled Girl&quot; in South Wales."/>
    <x v="13"/>
    <n v="2"/>
    <x v="4"/>
    <n v="2000"/>
    <x v="0"/>
    <s v="GB"/>
    <s v="GBP"/>
    <n v="1445604236"/>
    <d v="2015-10-23T12:43:56"/>
    <n v="1443185036"/>
    <d v="2015-09-25T12:43:56"/>
    <x v="8"/>
    <x v="0"/>
    <b v="0"/>
    <n v="31"/>
    <b v="1"/>
    <s v="theater/plays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"/>
    <x v="4"/>
    <n v="1082"/>
    <x v="0"/>
    <s v="GB"/>
    <s v="GBP"/>
    <n v="1423138800"/>
    <d v="2015-02-05T12:20:00"/>
    <n v="1421092725"/>
    <d v="2015-01-12T19:58:45"/>
    <x v="1"/>
    <x v="0"/>
    <b v="0"/>
    <n v="25"/>
    <b v="1"/>
    <s v="theater/plays"/>
    <x v="1"/>
  </r>
  <r>
    <n v="3447"/>
    <s v="The Vagabond Halfback"/>
    <s v="&quot;He was a poet, a vagrant, a philosopher, a lady's man and a hard drinker&quot;"/>
    <x v="28"/>
    <n v="1"/>
    <x v="4"/>
    <n v="1078"/>
    <x v="0"/>
    <s v="US"/>
    <s v="USD"/>
    <n v="1458332412"/>
    <d v="2016-03-18T20:20:12"/>
    <n v="1454448012"/>
    <d v="2016-02-02T21:20:12"/>
    <x v="2"/>
    <x v="2"/>
    <b v="0"/>
    <n v="14"/>
    <b v="1"/>
    <s v="theater/plays"/>
    <x v="1"/>
  </r>
  <r>
    <n v="3448"/>
    <s v="The Mount, new play about Edith Wharton"/>
    <s v="The Mount-- a new play based off the life of Edith Wharton-- is having its premiere reading AT the real Mount in Lenox, MA!"/>
    <x v="190"/>
    <n v="2.1"/>
    <x v="4"/>
    <n v="2305"/>
    <x v="0"/>
    <s v="US"/>
    <s v="USD"/>
    <n v="1418784689"/>
    <d v="2014-12-17T02:51:29"/>
    <n v="1416192689"/>
    <d v="2014-11-17T02:51:29"/>
    <x v="4"/>
    <x v="3"/>
    <b v="0"/>
    <n v="45"/>
    <b v="1"/>
    <s v="theater/plays"/>
    <x v="1"/>
  </r>
  <r>
    <n v="3449"/>
    <s v="Love Letters To My Children, directed by Charles J. Ouda"/>
    <s v="Help us produce this original play! The play will be presented at the LSTFI July 12-14. Follow us on Facebook."/>
    <x v="134"/>
    <n v="0.8"/>
    <x v="2"/>
    <n v="1365"/>
    <x v="0"/>
    <s v="US"/>
    <s v="USD"/>
    <n v="1468036800"/>
    <d v="2016-07-09T04:00:00"/>
    <n v="1465607738"/>
    <d v="2016-06-11T01:15:38"/>
    <x v="0"/>
    <x v="2"/>
    <b v="0"/>
    <n v="20"/>
    <b v="1"/>
    <s v="theater/plays"/>
    <x v="1"/>
  </r>
  <r>
    <n v="3450"/>
    <s v="The Beautiful House"/>
    <s v="The Beautiful House' is a story of modern mummification and the present day post-humanist crisis in our relationship with death."/>
    <x v="2"/>
    <n v="0.5"/>
    <x v="2"/>
    <n v="760"/>
    <x v="0"/>
    <s v="GB"/>
    <s v="GBP"/>
    <n v="1427990071"/>
    <d v="2015-04-02T15:54:31"/>
    <n v="1422809671"/>
    <d v="2015-02-01T16:54:31"/>
    <x v="2"/>
    <x v="0"/>
    <b v="0"/>
    <n v="39"/>
    <b v="1"/>
    <s v="theater/plays"/>
    <x v="1"/>
  </r>
  <r>
    <n v="3451"/>
    <s v="The Twilight Zone Play"/>
    <s v="I'm a high school student in New Jersey planning on producing and directing a Twilight Zone Play for a &quot;One Act&quot; competition."/>
    <x v="81"/>
    <n v="0.65"/>
    <x v="2"/>
    <n v="658"/>
    <x v="0"/>
    <s v="US"/>
    <s v="USD"/>
    <n v="1429636927"/>
    <d v="2015-04-21T17:22:07"/>
    <n v="1427304127"/>
    <d v="2015-03-25T17:22:07"/>
    <x v="7"/>
    <x v="0"/>
    <b v="0"/>
    <n v="16"/>
    <b v="1"/>
    <s v="theater/plays"/>
    <x v="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"/>
    <x v="4"/>
    <n v="1532"/>
    <x v="0"/>
    <s v="US"/>
    <s v="USD"/>
    <n v="1406087940"/>
    <d v="2014-07-23T03:59:00"/>
    <n v="1404141626"/>
    <d v="2014-06-30T15:20:26"/>
    <x v="0"/>
    <x v="3"/>
    <b v="0"/>
    <n v="37"/>
    <b v="1"/>
    <s v="theater/plays"/>
    <x v="1"/>
  </r>
  <r>
    <n v="3453"/>
    <s v="'Patagonia' - by Robert George"/>
    <s v="A full length comedy, Patagonia follows Grason and Jerry on their journey through a magical, South-American rainforest."/>
    <x v="43"/>
    <n v="0.3"/>
    <x v="2"/>
    <n v="385"/>
    <x v="0"/>
    <s v="GB"/>
    <s v="GBP"/>
    <n v="1471130956"/>
    <d v="2016-08-13T23:29:16"/>
    <n v="1465946956"/>
    <d v="2016-06-14T23:29:16"/>
    <x v="0"/>
    <x v="2"/>
    <b v="0"/>
    <n v="14"/>
    <b v="1"/>
    <s v="theater/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0.7"/>
    <x v="2"/>
    <n v="705"/>
    <x v="0"/>
    <s v="GB"/>
    <s v="GBP"/>
    <n v="1406825159"/>
    <d v="2014-07-31T16:45:59"/>
    <n v="1404233159"/>
    <d v="2014-07-01T16:45:59"/>
    <x v="3"/>
    <x v="3"/>
    <b v="0"/>
    <n v="21"/>
    <b v="1"/>
    <s v="theater/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"/>
    <x v="1"/>
    <n v="10065"/>
    <x v="0"/>
    <s v="US"/>
    <s v="USD"/>
    <n v="1476381627"/>
    <d v="2016-10-13T18:00:27"/>
    <n v="1473789627"/>
    <d v="2016-09-13T18:00:27"/>
    <x v="8"/>
    <x v="2"/>
    <b v="0"/>
    <n v="69"/>
    <b v="1"/>
    <s v="theater/plays"/>
    <x v="1"/>
  </r>
  <r>
    <n v="3456"/>
    <s v="THIEF"/>
    <s v="&quot;Thief,&quot; a one man touring show, a theatrical experience portraying a supernatural story about the 3 days Jesus spent in the grave."/>
    <x v="9"/>
    <n v="3"/>
    <x v="4"/>
    <n v="5739"/>
    <x v="0"/>
    <s v="US"/>
    <s v="USD"/>
    <n v="1406876340"/>
    <d v="2014-08-01T06:59:00"/>
    <n v="1404190567"/>
    <d v="2014-07-01T04:56:07"/>
    <x v="3"/>
    <x v="3"/>
    <b v="0"/>
    <n v="16"/>
    <b v="1"/>
    <s v="theater/plays"/>
    <x v="1"/>
  </r>
  <r>
    <n v="3457"/>
    <s v="The Impossible Adventures Of Supernova Jones"/>
    <s v="Robots, Space Battles, Mystery, and Intrigue. Nothing is Impossible..."/>
    <x v="13"/>
    <n v="2"/>
    <x v="4"/>
    <n v="2804"/>
    <x v="0"/>
    <s v="US"/>
    <s v="USD"/>
    <n v="1423720740"/>
    <d v="2015-02-12T05:59:00"/>
    <n v="1421081857"/>
    <d v="2015-01-12T16:57:37"/>
    <x v="1"/>
    <x v="0"/>
    <b v="0"/>
    <n v="55"/>
    <b v="1"/>
    <s v="theater/plays"/>
    <x v="1"/>
  </r>
  <r>
    <n v="3458"/>
    <s v="J. Lee Vocque's BASED ON ACTUAL EVENTS"/>
    <s v="I promised my mother on her deathbed that I would tell the world MY story, so here it goes...crossing fingers, 2015 SF FRINGE"/>
    <x v="408"/>
    <n v="0.97799999999999998"/>
    <x v="2"/>
    <n v="1216"/>
    <x v="0"/>
    <s v="US"/>
    <s v="USD"/>
    <n v="1422937620"/>
    <d v="2015-02-03T04:27:00"/>
    <n v="1420606303"/>
    <d v="2015-01-07T04:51:43"/>
    <x v="1"/>
    <x v="0"/>
    <b v="0"/>
    <n v="27"/>
    <b v="1"/>
    <s v="theater/plays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0.5"/>
    <x v="2"/>
    <n v="631"/>
    <x v="0"/>
    <s v="GB"/>
    <s v="GBP"/>
    <n v="1463743860"/>
    <d v="2016-05-20T11:31:00"/>
    <n v="1461151860"/>
    <d v="2016-04-20T11:31:00"/>
    <x v="6"/>
    <x v="2"/>
    <b v="0"/>
    <n v="36"/>
    <b v="1"/>
    <s v="theater/plays"/>
    <x v="1"/>
  </r>
  <r>
    <n v="3460"/>
    <s v="Pushers"/>
    <s v="'Pushers' is an exciting new play and the first project for brand new theatre company, Ain't Got No Home Productions."/>
    <x v="2"/>
    <n v="0.5"/>
    <x v="2"/>
    <n v="950"/>
    <x v="0"/>
    <s v="GB"/>
    <s v="GBP"/>
    <n v="1408106352"/>
    <d v="2014-08-15T12:39:12"/>
    <n v="1406896752"/>
    <d v="2014-08-01T12:39:12"/>
    <x v="10"/>
    <x v="3"/>
    <b v="0"/>
    <n v="19"/>
    <b v="1"/>
    <s v="theater/plays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0.5"/>
    <x v="2"/>
    <n v="695"/>
    <x v="0"/>
    <s v="US"/>
    <s v="USD"/>
    <n v="1477710000"/>
    <d v="2016-10-29T03:00:00"/>
    <n v="1475248279"/>
    <d v="2016-09-30T15:11:19"/>
    <x v="8"/>
    <x v="2"/>
    <b v="0"/>
    <n v="12"/>
    <b v="1"/>
    <s v="theater/plays"/>
    <x v="1"/>
  </r>
  <r>
    <n v="3462"/>
    <s v="Upstart Crows of Santa Fe Stage Weapons"/>
    <s v="Help the Upstart Crows of Santa Fe bring Shakespeare's Julius Caesar to life with quality wooden stage swords!"/>
    <x v="49"/>
    <n v="0.25"/>
    <x v="2"/>
    <n v="505"/>
    <x v="0"/>
    <s v="US"/>
    <s v="USD"/>
    <n v="1436551200"/>
    <d v="2015-07-10T18:00:00"/>
    <n v="1435181628"/>
    <d v="2015-06-24T21:33:48"/>
    <x v="0"/>
    <x v="0"/>
    <b v="0"/>
    <n v="17"/>
    <b v="1"/>
    <s v="theater/plays"/>
    <x v="1"/>
  </r>
  <r>
    <n v="3463"/>
    <s v="Uncalled For Presents: Playday Mayday in Toronto!"/>
    <s v="Uncalled For is finally bringing their latest work of intelligently reckless stream-of-consciousness sketch comedy to Toronto."/>
    <x v="3"/>
    <n v="10"/>
    <x v="1"/>
    <n v="10338"/>
    <x v="0"/>
    <s v="CA"/>
    <s v="CAD"/>
    <n v="1476158340"/>
    <d v="2016-10-11T03:59:00"/>
    <n v="1472594585"/>
    <d v="2016-08-30T22:03:05"/>
    <x v="10"/>
    <x v="2"/>
    <b v="0"/>
    <n v="114"/>
    <b v="1"/>
    <s v="theater/plays"/>
    <x v="1"/>
  </r>
  <r>
    <n v="3464"/>
    <s v="SHE! Is History!"/>
    <s v="Why Do We Know More About Kim Kardashian Than Abigail Adams?  Let's produce and publish a play about women who MAKE and MADE history!"/>
    <x v="10"/>
    <n v="5"/>
    <x v="0"/>
    <n v="5116.18"/>
    <x v="0"/>
    <s v="US"/>
    <s v="USD"/>
    <n v="1471921637"/>
    <d v="2016-08-23T03:07:17"/>
    <n v="1469329637"/>
    <d v="2016-07-24T03:07:17"/>
    <x v="3"/>
    <x v="2"/>
    <b v="0"/>
    <n v="93"/>
    <b v="1"/>
    <s v="theater/plays"/>
    <x v="1"/>
  </r>
  <r>
    <n v="3465"/>
    <s v="Crooked Tree Theatre Presents Family Duels"/>
    <s v="Family Duels is a tragicomedy about family, filth, fraud and fornication. Please help us bring Crooked Tree to the Camden Fringe."/>
    <x v="13"/>
    <n v="2"/>
    <x v="4"/>
    <n v="2060"/>
    <x v="0"/>
    <s v="GB"/>
    <s v="GBP"/>
    <n v="1439136000"/>
    <d v="2015-08-09T16:00:00"/>
    <n v="1436972472"/>
    <d v="2015-07-15T15:01:12"/>
    <x v="3"/>
    <x v="0"/>
    <b v="0"/>
    <n v="36"/>
    <b v="1"/>
    <s v="theater/plays"/>
    <x v="1"/>
  </r>
  <r>
    <n v="3466"/>
    <s v="Spotlight Youth Theater Production of Wizard"/>
    <s v="The Spotlight Youth Theater is a program where every participant has a moment in the spotlight."/>
    <x v="8"/>
    <n v="3.5"/>
    <x v="4"/>
    <n v="4450"/>
    <x v="0"/>
    <s v="US"/>
    <s v="USD"/>
    <n v="1461108450"/>
    <d v="2016-04-19T23:27:30"/>
    <n v="1455928050"/>
    <d v="2016-02-20T00:27:30"/>
    <x v="2"/>
    <x v="2"/>
    <b v="0"/>
    <n v="61"/>
    <b v="1"/>
    <s v="theater/plays"/>
    <x v="1"/>
  </r>
  <r>
    <n v="3467"/>
    <s v="Venus in Fur, Los Angeles."/>
    <s v="Venus in Fur, By David Ives."/>
    <x v="9"/>
    <n v="3"/>
    <x v="4"/>
    <n v="3030"/>
    <x v="0"/>
    <s v="US"/>
    <s v="USD"/>
    <n v="1426864032"/>
    <d v="2015-03-20T15:07:12"/>
    <n v="1424275632"/>
    <d v="2015-02-18T16:07:12"/>
    <x v="2"/>
    <x v="0"/>
    <b v="0"/>
    <n v="47"/>
    <b v="1"/>
    <s v="theater/plays"/>
    <x v="1"/>
  </r>
  <r>
    <n v="3468"/>
    <s v="Publicity for &quot;When Yellow Were the Stars on Earth&quot;"/>
    <s v="Amidst the atrocities of WWII, two women transcend enemy lines to make the ultimate heroic sacrifice."/>
    <x v="3"/>
    <n v="10"/>
    <x v="1"/>
    <n v="12178"/>
    <x v="0"/>
    <s v="US"/>
    <s v="USD"/>
    <n v="1474426800"/>
    <d v="2016-09-21T03:00:00"/>
    <n v="1471976529"/>
    <d v="2016-08-23T18:22:09"/>
    <x v="10"/>
    <x v="2"/>
    <b v="0"/>
    <n v="17"/>
    <b v="1"/>
    <s v="theater/plays"/>
    <x v="1"/>
  </r>
  <r>
    <n v="3469"/>
    <s v="An Evening of Original One Acts"/>
    <s v="Original plays written, performed, and produced by young and diverse theater artists - alumni from Hostos Lincoln Academy in the Bronx."/>
    <x v="70"/>
    <n v="2.8"/>
    <x v="4"/>
    <n v="3175"/>
    <x v="0"/>
    <s v="US"/>
    <s v="USD"/>
    <n v="1461857045"/>
    <d v="2016-04-28T15:24:05"/>
    <n v="1459265045"/>
    <d v="2016-03-29T15:24:05"/>
    <x v="7"/>
    <x v="2"/>
    <b v="0"/>
    <n v="63"/>
    <b v="1"/>
    <s v="theater/plays"/>
    <x v="1"/>
  </r>
  <r>
    <n v="3470"/>
    <s v="She Kills Monsters"/>
    <s v="The New Artist's Circle is a theatre company dedicated to bringing the arts to young people."/>
    <x v="49"/>
    <n v="0.25"/>
    <x v="2"/>
    <n v="375"/>
    <x v="0"/>
    <s v="US"/>
    <s v="USD"/>
    <n v="1468618680"/>
    <d v="2016-07-15T21:38:00"/>
    <n v="1465345902"/>
    <d v="2016-06-08T00:31:42"/>
    <x v="0"/>
    <x v="2"/>
    <b v="0"/>
    <n v="9"/>
    <b v="1"/>
    <s v="theater/plays"/>
    <x v="1"/>
  </r>
  <r>
    <n v="3471"/>
    <s v="Different is Dangerous"/>
    <s v="Fast paced, two hander which uses headphone verbatim technique to give an insight into the everyday lives of Leeds city locals."/>
    <x v="2"/>
    <n v="0.5"/>
    <x v="2"/>
    <n v="1073"/>
    <x v="0"/>
    <s v="GB"/>
    <s v="GBP"/>
    <n v="1409515200"/>
    <d v="2014-08-31T20:00:00"/>
    <n v="1405971690"/>
    <d v="2014-07-21T19:41:30"/>
    <x v="3"/>
    <x v="3"/>
    <b v="0"/>
    <n v="30"/>
    <b v="1"/>
    <s v="theater/plays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"/>
    <x v="4"/>
    <n v="2041"/>
    <x v="0"/>
    <s v="US"/>
    <s v="USD"/>
    <n v="1415253540"/>
    <d v="2014-11-06T05:59:00"/>
    <n v="1413432331"/>
    <d v="2014-10-16T04:05:31"/>
    <x v="9"/>
    <x v="3"/>
    <b v="0"/>
    <n v="23"/>
    <b v="1"/>
    <s v="theater/plays"/>
    <x v="1"/>
  </r>
  <r>
    <n v="3473"/>
    <s v="King Sisyphus"/>
    <s v="A modern telling of the Greek myth. Sisyphus defies the Gods and attempts to change the world order... but can he overcome his fate?"/>
    <x v="244"/>
    <n v="4.9000000000000004"/>
    <x v="4"/>
    <n v="4900"/>
    <x v="0"/>
    <s v="US"/>
    <s v="USD"/>
    <n v="1426883220"/>
    <d v="2015-03-20T20:27:00"/>
    <n v="1425067296"/>
    <d v="2015-02-27T20:01:36"/>
    <x v="2"/>
    <x v="0"/>
    <b v="0"/>
    <n v="33"/>
    <b v="1"/>
    <s v="theater/plays"/>
    <x v="1"/>
  </r>
  <r>
    <n v="3474"/>
    <s v="Be Prepared"/>
    <s v="Help us get actor-writer Ian Bonar's debut play - a hilarious, heartbreaking story of grief and loss - to the 2016 Edinburgh Fringe."/>
    <x v="13"/>
    <n v="2"/>
    <x v="4"/>
    <n v="2020"/>
    <x v="0"/>
    <s v="GB"/>
    <s v="GBP"/>
    <n v="1469016131"/>
    <d v="2016-07-20T12:02:11"/>
    <n v="1466424131"/>
    <d v="2016-06-20T12:02:11"/>
    <x v="0"/>
    <x v="2"/>
    <b v="0"/>
    <n v="39"/>
    <b v="1"/>
    <s v="theater/plays"/>
    <x v="1"/>
  </r>
  <r>
    <n v="3475"/>
    <s v="Score"/>
    <s v="Score is a musical play inspired by true stories of parents who have recovered from addiction and regained their children."/>
    <x v="43"/>
    <n v="0.3"/>
    <x v="2"/>
    <n v="340"/>
    <x v="0"/>
    <s v="GB"/>
    <s v="GBP"/>
    <n v="1414972800"/>
    <d v="2014-11-03T00:00:00"/>
    <n v="1412629704"/>
    <d v="2014-10-06T21:08:24"/>
    <x v="9"/>
    <x v="3"/>
    <b v="0"/>
    <n v="17"/>
    <b v="1"/>
    <s v="theater/plays"/>
    <x v="1"/>
  </r>
  <r>
    <n v="3476"/>
    <s v="REBATEnsemble Presents: ICONS - The Martin Show"/>
    <s v="Meet the Martins; a modern family dealing with modern issues in a way that is as All-American as apple pie, James Dean and repression."/>
    <x v="43"/>
    <n v="0.3"/>
    <x v="2"/>
    <n v="312"/>
    <x v="0"/>
    <s v="US"/>
    <s v="USD"/>
    <n v="1414378800"/>
    <d v="2014-10-27T03:00:00"/>
    <n v="1412836990"/>
    <d v="2014-10-09T06:43:10"/>
    <x v="9"/>
    <x v="3"/>
    <b v="0"/>
    <n v="6"/>
    <b v="1"/>
    <s v="theater/plays"/>
    <x v="1"/>
  </r>
  <r>
    <n v="3477"/>
    <s v="PCSF's Biannual 24-Hour Play Festival"/>
    <s v="8 ten-minute plays, written, directed, rehearsed, and fully produced in only 24 hours! Are we crazy? You bet we are!"/>
    <x v="40"/>
    <n v="1.8"/>
    <x v="4"/>
    <n v="2076"/>
    <x v="0"/>
    <s v="US"/>
    <s v="USD"/>
    <n v="1431831600"/>
    <d v="2015-05-17T03:00:00"/>
    <n v="1430761243"/>
    <d v="2015-05-04T17:40:43"/>
    <x v="5"/>
    <x v="0"/>
    <b v="0"/>
    <n v="39"/>
    <b v="1"/>
    <s v="theater/plays"/>
    <x v="1"/>
  </r>
  <r>
    <n v="3478"/>
    <s v="Measure for Measure"/>
    <s v="Bare Theatre takes on Shakespeare's most notorious &quot;problem play,&quot; which asks how far we are willing to go to do what is right."/>
    <x v="13"/>
    <n v="2"/>
    <x v="4"/>
    <n v="2257"/>
    <x v="0"/>
    <s v="US"/>
    <s v="USD"/>
    <n v="1426539600"/>
    <d v="2015-03-16T21:00:00"/>
    <n v="1424296822"/>
    <d v="2015-02-18T22:00:22"/>
    <x v="2"/>
    <x v="0"/>
    <b v="0"/>
    <n v="57"/>
    <b v="1"/>
    <s v="theater/plays"/>
    <x v="1"/>
  </r>
  <r>
    <n v="3479"/>
    <s v="Civil Rogues"/>
    <s v="A new comedy about what happened to a band of foolhardy actors when the Puritans closed the theatres in the 1640s."/>
    <x v="15"/>
    <n v="1.5"/>
    <x v="4"/>
    <n v="1918"/>
    <x v="0"/>
    <s v="GB"/>
    <s v="GBP"/>
    <n v="1403382680"/>
    <d v="2014-06-21T20:31:20"/>
    <n v="1400790680"/>
    <d v="2014-05-22T20:31:20"/>
    <x v="5"/>
    <x v="3"/>
    <b v="0"/>
    <n v="56"/>
    <b v="1"/>
    <s v="theater/plays"/>
    <x v="1"/>
  </r>
  <r>
    <n v="3480"/>
    <s v="Georgia - the full cast production"/>
    <s v="Georgia is a play that looks at the taboo topic of rape in a relationship.  It's a play about perspectives and various viewpoints."/>
    <x v="15"/>
    <n v="1.5"/>
    <x v="4"/>
    <n v="2140"/>
    <x v="0"/>
    <s v="US"/>
    <s v="USD"/>
    <n v="1436562000"/>
    <d v="2015-07-10T21:00:00"/>
    <n v="1434440227"/>
    <d v="2015-06-16T07:37:07"/>
    <x v="0"/>
    <x v="0"/>
    <b v="0"/>
    <n v="13"/>
    <b v="1"/>
    <s v="theater/plays"/>
    <x v="1"/>
  </r>
  <r>
    <n v="3481"/>
    <s v="FIX THE FITZ"/>
    <s v="One of Australia's greatest theatres needs your help. Please help us refurnish, fit out and restore this legendary storytelling venue."/>
    <x v="3"/>
    <n v="10"/>
    <x v="1"/>
    <n v="11880"/>
    <x v="0"/>
    <s v="AU"/>
    <s v="AUD"/>
    <n v="1420178188"/>
    <d v="2015-01-02T05:56:28"/>
    <n v="1418709388"/>
    <d v="2014-12-16T05:56:28"/>
    <x v="11"/>
    <x v="3"/>
    <b v="0"/>
    <n v="95"/>
    <b v="1"/>
    <s v="theater/plays"/>
    <x v="1"/>
  </r>
  <r>
    <n v="3482"/>
    <s v="Old Trunk - Edinburgh 2014"/>
    <s v="Critically-acclaimed new-writing company Old Trunk make their Edinburgh debut alternating their two darkly comic plays."/>
    <x v="9"/>
    <n v="3"/>
    <x v="4"/>
    <n v="4150"/>
    <x v="0"/>
    <s v="GB"/>
    <s v="GBP"/>
    <n v="1404671466"/>
    <d v="2014-07-06T18:31:06"/>
    <n v="1402079466"/>
    <d v="2014-06-06T18:31:06"/>
    <x v="0"/>
    <x v="3"/>
    <b v="0"/>
    <n v="80"/>
    <b v="1"/>
    <s v="theater/plays"/>
    <x v="1"/>
  </r>
  <r>
    <n v="3483"/>
    <s v="The Faculty Lounge"/>
    <s v="Join 5 high school teachers in the lounge of every high school in America.  Hear what they never say in the classroom."/>
    <x v="295"/>
    <n v="3.35"/>
    <x v="4"/>
    <n v="5358"/>
    <x v="0"/>
    <s v="US"/>
    <s v="USD"/>
    <n v="1404403381"/>
    <d v="2014-07-03T16:03:01"/>
    <n v="1401811381"/>
    <d v="2014-06-03T16:03:01"/>
    <x v="0"/>
    <x v="3"/>
    <b v="0"/>
    <n v="133"/>
    <b v="1"/>
    <s v="theater/plays"/>
    <x v="1"/>
  </r>
  <r>
    <n v="3484"/>
    <s v="Macbeth in the Basement"/>
    <s v="MACBETH IN THE BASEMENT will premiere at the Capital Fringe Festival in July 2016. A teenage kingâ€™s rise and fall in a vicious game."/>
    <x v="30"/>
    <n v="2.5"/>
    <x v="4"/>
    <n v="2856"/>
    <x v="0"/>
    <s v="US"/>
    <s v="USD"/>
    <n v="1466014499"/>
    <d v="2016-06-15T18:14:59"/>
    <n v="1463422499"/>
    <d v="2016-05-16T18:14:59"/>
    <x v="5"/>
    <x v="2"/>
    <b v="0"/>
    <n v="44"/>
    <b v="1"/>
    <s v="theater/plays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.65"/>
    <x v="4"/>
    <n v="1660"/>
    <x v="0"/>
    <s v="US"/>
    <s v="USD"/>
    <n v="1454431080"/>
    <d v="2016-02-02T16:38:00"/>
    <n v="1451839080"/>
    <d v="2016-01-03T16:38:00"/>
    <x v="1"/>
    <x v="2"/>
    <b v="0"/>
    <n v="30"/>
    <b v="1"/>
    <s v="theater/plays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3"/>
    <x v="4"/>
    <n v="4656"/>
    <x v="0"/>
    <s v="US"/>
    <s v="USD"/>
    <n v="1433314740"/>
    <d v="2015-06-03T06:59:00"/>
    <n v="1430600401"/>
    <d v="2015-05-02T21:00:01"/>
    <x v="5"/>
    <x v="0"/>
    <b v="0"/>
    <n v="56"/>
    <b v="1"/>
    <s v="theater/plays"/>
    <x v="1"/>
  </r>
  <r>
    <n v="3487"/>
    <s v="Jericho Creek"/>
    <s v="Jericho Creek is an original production by Fledgling Theatre Company which will be performed at The Cockpit Theatre in July 2015"/>
    <x v="13"/>
    <n v="2"/>
    <x v="4"/>
    <n v="2555"/>
    <x v="0"/>
    <s v="GB"/>
    <s v="GBP"/>
    <n v="1435185252"/>
    <d v="2015-06-24T22:34:12"/>
    <n v="1432593252"/>
    <d v="2015-05-25T22:34:12"/>
    <x v="5"/>
    <x v="0"/>
    <b v="0"/>
    <n v="66"/>
    <b v="1"/>
    <s v="theater/plays"/>
    <x v="1"/>
  </r>
  <r>
    <n v="3488"/>
    <s v="Gorilla Theater Productions Presents: Phase 3"/>
    <s v="GTP has been protected financially by The Director since 2012. Now it's time for the community. Do you want GTP? Are we worth it?"/>
    <x v="9"/>
    <n v="3"/>
    <x v="4"/>
    <n v="3636"/>
    <x v="0"/>
    <s v="US"/>
    <s v="USD"/>
    <n v="1429286400"/>
    <d v="2015-04-17T16:00:00"/>
    <n v="1427221560"/>
    <d v="2015-03-24T18:26:00"/>
    <x v="7"/>
    <x v="0"/>
    <b v="0"/>
    <n v="29"/>
    <b v="1"/>
    <s v="theater/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"/>
    <x v="0"/>
    <n v="5635"/>
    <x v="0"/>
    <s v="GB"/>
    <s v="GBP"/>
    <n v="1400965200"/>
    <d v="2014-05-24T21:00:00"/>
    <n v="1398352531"/>
    <d v="2014-04-24T15:15:31"/>
    <x v="6"/>
    <x v="3"/>
    <b v="0"/>
    <n v="72"/>
    <b v="1"/>
    <s v="theater/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"/>
    <x v="4"/>
    <n v="1275"/>
    <x v="0"/>
    <s v="US"/>
    <s v="USD"/>
    <n v="1460574924"/>
    <d v="2016-04-13T19:15:24"/>
    <n v="1457982924"/>
    <d v="2016-03-14T19:15:24"/>
    <x v="7"/>
    <x v="2"/>
    <b v="0"/>
    <n v="27"/>
    <b v="1"/>
    <s v="theater/plays"/>
    <x v="1"/>
  </r>
  <r>
    <n v="3491"/>
    <s v="William Shakespeare's The Tempest"/>
    <s v="Shakespeare Company at UCLA presents The Tempest under the stars in the Fowler Museum Amphitheater. Bring your blankets and enjoy!"/>
    <x v="2"/>
    <n v="0.5"/>
    <x v="2"/>
    <n v="791"/>
    <x v="0"/>
    <s v="US"/>
    <s v="USD"/>
    <n v="1431928784"/>
    <d v="2015-05-18T05:59:44"/>
    <n v="1430114384"/>
    <d v="2015-04-27T05:59:44"/>
    <x v="6"/>
    <x v="0"/>
    <b v="0"/>
    <n v="10"/>
    <b v="1"/>
    <s v="theater/plays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3.8"/>
    <x v="4"/>
    <n v="4000.22"/>
    <x v="0"/>
    <s v="US"/>
    <s v="USD"/>
    <n v="1445818397"/>
    <d v="2015-10-26T00:13:17"/>
    <n v="1442794397"/>
    <d v="2015-09-21T00:13:17"/>
    <x v="8"/>
    <x v="0"/>
    <b v="0"/>
    <n v="35"/>
    <b v="1"/>
    <s v="theater/plays"/>
    <x v="1"/>
  </r>
  <r>
    <n v="3493"/>
    <s v="Not Your Garden Variety Theater"/>
    <s v="We need your help purchasing a stage for our production of the Wizard of Oz! This program is helping children with autism. Thank you!"/>
    <x v="15"/>
    <n v="1.5"/>
    <x v="4"/>
    <n v="1500"/>
    <x v="0"/>
    <s v="US"/>
    <s v="USD"/>
    <n v="1408252260"/>
    <d v="2014-08-17T05:11:00"/>
    <n v="1406580436"/>
    <d v="2014-07-28T20:47:16"/>
    <x v="3"/>
    <x v="3"/>
    <b v="0"/>
    <n v="29"/>
    <b v="1"/>
    <s v="theater/plays"/>
    <x v="1"/>
  </r>
  <r>
    <n v="3494"/>
    <s v="Special in a Bad Way"/>
    <s v="&quot;Special in a Bad Way&quot; is a comedy that questions American Public Schools in their treatment of the so called, 'learning disabled.'"/>
    <x v="44"/>
    <n v="0.4"/>
    <x v="2"/>
    <n v="400"/>
    <x v="0"/>
    <s v="US"/>
    <s v="USD"/>
    <n v="1480140000"/>
    <d v="2016-11-26T06:00:00"/>
    <n v="1479186575"/>
    <d v="2016-11-15T05:09:35"/>
    <x v="4"/>
    <x v="2"/>
    <b v="0"/>
    <n v="13"/>
    <b v="1"/>
    <s v="theater/plays"/>
    <x v="1"/>
  </r>
  <r>
    <n v="3495"/>
    <s v="The Village - one woman show"/>
    <s v="A one-woman show by Canadian artist Tina Milo. it is a multimedia show about an actress auditioning for a role of a depressed woman."/>
    <x v="10"/>
    <n v="5"/>
    <x v="0"/>
    <n v="5343"/>
    <x v="0"/>
    <s v="CA"/>
    <s v="CAD"/>
    <n v="1414862280"/>
    <d v="2014-11-01T17:18:00"/>
    <n v="1412360309"/>
    <d v="2014-10-03T18:18:29"/>
    <x v="9"/>
    <x v="3"/>
    <b v="0"/>
    <n v="72"/>
    <b v="1"/>
    <s v="theater/plays"/>
    <x v="1"/>
  </r>
  <r>
    <n v="3496"/>
    <s v="Resurrecting LIZZIE BORDEN LIVE"/>
    <s v="A one-woman play based on Lizzie Borden who was accused of the brutal hatchet murders of her father and step-mother.  Workshop Oct NYC."/>
    <x v="9"/>
    <n v="3"/>
    <x v="4"/>
    <n v="3732"/>
    <x v="0"/>
    <s v="US"/>
    <s v="USD"/>
    <n v="1473625166"/>
    <d v="2016-09-11T20:19:26"/>
    <n v="1470169166"/>
    <d v="2016-08-02T20:19:26"/>
    <x v="10"/>
    <x v="2"/>
    <b v="0"/>
    <n v="78"/>
    <b v="1"/>
    <s v="theater/plays"/>
    <x v="1"/>
  </r>
  <r>
    <n v="3497"/>
    <s v="Send SACKERSON to SD Fringe"/>
    <s v="We've been invited to the San Diego International Fringe Festival. Can you help us get there? Special performances in SLC and OREM."/>
    <x v="410"/>
    <n v="1.5509999999999999"/>
    <x v="4"/>
    <n v="1686"/>
    <x v="0"/>
    <s v="US"/>
    <s v="USD"/>
    <n v="1464904800"/>
    <d v="2016-06-02T22:00:00"/>
    <n v="1463852904"/>
    <d v="2016-05-21T17:48:24"/>
    <x v="5"/>
    <x v="2"/>
    <b v="0"/>
    <n v="49"/>
    <b v="1"/>
    <s v="theater/plays"/>
    <x v="1"/>
  </r>
  <r>
    <n v="3498"/>
    <s v="Mamahood: turn and face the strange"/>
    <s v="This solo show has the power to profoundly impact new mothers and those that love them and to educate &amp; change how we support them."/>
    <x v="409"/>
    <n v="1.65"/>
    <x v="4"/>
    <n v="1690"/>
    <x v="0"/>
    <s v="CA"/>
    <s v="CAD"/>
    <n v="1464471840"/>
    <d v="2016-05-28T21:44:00"/>
    <n v="1459309704"/>
    <d v="2016-03-30T03:48:24"/>
    <x v="7"/>
    <x v="2"/>
    <b v="0"/>
    <n v="42"/>
    <b v="1"/>
    <s v="theater/plays"/>
    <x v="1"/>
  </r>
  <r>
    <n v="3499"/>
    <s v="Fefu and Her Friends"/>
    <s v="Figure 8 Troupe's debut performance! A stunning piece of theatre written by premier female playwright Maria Irene Fornes."/>
    <x v="13"/>
    <n v="2"/>
    <x v="4"/>
    <n v="2110"/>
    <x v="0"/>
    <s v="US"/>
    <s v="USD"/>
    <n v="1435733940"/>
    <d v="2015-07-01T06:59:00"/>
    <n v="1431046325"/>
    <d v="2015-05-08T00:52:05"/>
    <x v="5"/>
    <x v="0"/>
    <b v="0"/>
    <n v="35"/>
    <b v="1"/>
    <s v="theater/plays"/>
    <x v="1"/>
  </r>
  <r>
    <n v="3500"/>
    <s v="The Glass Menagerie: Independent Student-Run Production"/>
    <s v="A minimalist, post-modern production of the classic play, performed and produced by aspiring theater undergraduates at UMass Amherst."/>
    <x v="28"/>
    <n v="1"/>
    <x v="4"/>
    <n v="1063"/>
    <x v="0"/>
    <s v="US"/>
    <s v="USD"/>
    <n v="1457326740"/>
    <d v="2016-03-07T04:59:00"/>
    <n v="1455919438"/>
    <d v="2016-02-19T22:03:58"/>
    <x v="2"/>
    <x v="2"/>
    <b v="0"/>
    <n v="42"/>
    <b v="1"/>
    <s v="theater/plays"/>
    <x v="1"/>
  </r>
  <r>
    <n v="3501"/>
    <s v="Pig by Alex Oates (London Run)"/>
    <s v="'Pig' by Alex Oates is an urgent and dark comedy with live music that discusses the vital issue of the state of our police force."/>
    <x v="15"/>
    <n v="1.5"/>
    <x v="4"/>
    <n v="1510"/>
    <x v="0"/>
    <s v="GB"/>
    <s v="GBP"/>
    <n v="1441995595"/>
    <d v="2015-09-11T18:19:55"/>
    <n v="1439835595"/>
    <d v="2015-08-17T18:19:55"/>
    <x v="10"/>
    <x v="0"/>
    <b v="0"/>
    <n v="42"/>
    <b v="1"/>
    <s v="theater/plays"/>
    <x v="1"/>
  </r>
  <r>
    <n v="3502"/>
    <s v="Dickhead"/>
    <s v="Dickhead is a play about one man's struggle with the dicks in his head. If you want to know more stop being a twat and put out...please"/>
    <x v="23"/>
    <n v="4"/>
    <x v="4"/>
    <n v="4216"/>
    <x v="0"/>
    <s v="US"/>
    <s v="USD"/>
    <n v="1458100740"/>
    <d v="2016-03-16T03:59:00"/>
    <n v="1456862924"/>
    <d v="2016-03-01T20:08:44"/>
    <x v="7"/>
    <x v="2"/>
    <b v="0"/>
    <n v="31"/>
    <b v="1"/>
    <s v="theater/plays"/>
    <x v="1"/>
  </r>
  <r>
    <n v="3503"/>
    <s v="Tarantella"/>
    <s v="A group of Sicilian immigrants in New York struggle to deal with conflict from both within the family and from without."/>
    <x v="30"/>
    <n v="2.5"/>
    <x v="4"/>
    <n v="2689"/>
    <x v="0"/>
    <s v="GB"/>
    <s v="GBP"/>
    <n v="1469359728"/>
    <d v="2016-07-24T11:28:48"/>
    <n v="1466767728"/>
    <d v="2016-06-24T11:28:48"/>
    <x v="0"/>
    <x v="2"/>
    <b v="0"/>
    <n v="38"/>
    <b v="1"/>
    <s v="theater/plays"/>
    <x v="1"/>
  </r>
  <r>
    <n v="3504"/>
    <s v="Sterling Lion Theater Company"/>
    <s v="The Sterling Lion Theater Company is a non-profit theater group established for the benefit of the Connecticut lower Naugatuck Valley."/>
    <x v="28"/>
    <n v="1"/>
    <x v="4"/>
    <n v="1000"/>
    <x v="0"/>
    <s v="US"/>
    <s v="USD"/>
    <n v="1447959491"/>
    <d v="2015-11-19T18:58:11"/>
    <n v="1445363891"/>
    <d v="2015-10-20T17:58:11"/>
    <x v="9"/>
    <x v="0"/>
    <b v="0"/>
    <n v="8"/>
    <b v="1"/>
    <s v="theater/plays"/>
    <x v="1"/>
  </r>
  <r>
    <n v="3505"/>
    <s v="Second Act: The Four Disgracers"/>
    <s v="Four myths._x000a_Four writers._x000a_Four new takes._x000a__x000a_The Four Disgracers comes to the stage to launch a new theatre group, Ixion."/>
    <x v="30"/>
    <n v="2.5"/>
    <x v="4"/>
    <n v="2594"/>
    <x v="0"/>
    <s v="US"/>
    <s v="USD"/>
    <n v="1399953600"/>
    <d v="2014-05-13T04:00:00"/>
    <n v="1398983245"/>
    <d v="2014-05-01T22:27:25"/>
    <x v="5"/>
    <x v="3"/>
    <b v="0"/>
    <n v="39"/>
    <b v="1"/>
    <s v="theater/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"/>
    <x v="4"/>
    <n v="3045"/>
    <x v="0"/>
    <s v="US"/>
    <s v="USD"/>
    <n v="1408815440"/>
    <d v="2014-08-23T17:37:20"/>
    <n v="1404927440"/>
    <d v="2014-07-09T17:37:20"/>
    <x v="3"/>
    <x v="3"/>
    <b v="0"/>
    <n v="29"/>
    <b v="1"/>
    <s v="theater/plays"/>
    <x v="1"/>
  </r>
  <r>
    <n v="3507"/>
    <s v="The Chameleon Fools Theatre Troupe Project"/>
    <s v="Please help our troupe bring our first project from planning to reality! Join us on one exciting ride!"/>
    <x v="3"/>
    <n v="10"/>
    <x v="1"/>
    <n v="10440"/>
    <x v="0"/>
    <s v="US"/>
    <s v="USD"/>
    <n v="1464732537"/>
    <d v="2016-05-31T22:08:57"/>
    <n v="1462140537"/>
    <d v="2016-05-01T22:08:57"/>
    <x v="5"/>
    <x v="2"/>
    <b v="0"/>
    <n v="72"/>
    <b v="1"/>
    <s v="theater/plays"/>
    <x v="1"/>
  </r>
  <r>
    <n v="3508"/>
    <s v="Roll The Dice Theatre Company"/>
    <s v="Roll The Dice Theatre Company revolves around taking risks in the game of life vicariously through beloved childhood games."/>
    <x v="213"/>
    <n v="0.1"/>
    <x v="2"/>
    <n v="180"/>
    <x v="0"/>
    <s v="GB"/>
    <s v="GBP"/>
    <n v="1462914000"/>
    <d v="2016-05-10T21:00:00"/>
    <n v="1460914253"/>
    <d v="2016-04-17T17:30:53"/>
    <x v="6"/>
    <x v="2"/>
    <b v="0"/>
    <n v="15"/>
    <b v="1"/>
    <s v="theater/plays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"/>
    <x v="4"/>
    <n v="3190"/>
    <x v="0"/>
    <s v="US"/>
    <s v="USD"/>
    <n v="1416545700"/>
    <d v="2014-11-21T04:55:00"/>
    <n v="1415392666"/>
    <d v="2014-11-07T20:37:46"/>
    <x v="4"/>
    <x v="3"/>
    <b v="0"/>
    <n v="33"/>
    <b v="1"/>
    <s v="theater/plays"/>
    <x v="1"/>
  </r>
  <r>
    <n v="3510"/>
    <s v="Shakespeare in the Park: Much Ado About Nothing"/>
    <s v="The Uncommon Loons return with Much Ado for a 2nd production of Shakespeare in Minnesota's Nature on the banks of the Mississippi!"/>
    <x v="42"/>
    <n v="0.9"/>
    <x v="2"/>
    <n v="905"/>
    <x v="0"/>
    <s v="US"/>
    <s v="USD"/>
    <n v="1404312846"/>
    <d v="2014-07-02T14:54:06"/>
    <n v="1402584846"/>
    <d v="2014-06-12T14:54:06"/>
    <x v="0"/>
    <x v="3"/>
    <b v="0"/>
    <n v="15"/>
    <b v="1"/>
    <s v="theater/plays"/>
    <x v="1"/>
  </r>
  <r>
    <n v="3511"/>
    <s v="Silent Planet"/>
    <s v="The world premiere of the first full-length play by Eve Leigh, at the intimate Finborough Theatre in London."/>
    <x v="15"/>
    <n v="1.5"/>
    <x v="4"/>
    <n v="1518"/>
    <x v="0"/>
    <s v="GB"/>
    <s v="GBP"/>
    <n v="1415385000"/>
    <d v="2014-11-07T18:30:00"/>
    <n v="1413406695"/>
    <d v="2014-10-15T20:58:15"/>
    <x v="9"/>
    <x v="3"/>
    <b v="0"/>
    <n v="19"/>
    <b v="1"/>
    <s v="theater/plays"/>
    <x v="1"/>
  </r>
  <r>
    <n v="3512"/>
    <s v="With My Eyes Wide Open"/>
    <s v="We're making a hard hitting, innovative play which will open your eyes to what mental illness is like in the mind of the sufferer."/>
    <x v="28"/>
    <n v="1"/>
    <x v="4"/>
    <n v="1000"/>
    <x v="0"/>
    <s v="GB"/>
    <s v="GBP"/>
    <n v="1429789992"/>
    <d v="2015-04-23T11:53:12"/>
    <n v="1424609592"/>
    <d v="2015-02-22T12:53:12"/>
    <x v="2"/>
    <x v="0"/>
    <b v="0"/>
    <n v="17"/>
    <b v="1"/>
    <s v="theater/plays"/>
    <x v="1"/>
  </r>
  <r>
    <n v="3513"/>
    <s v="Send Truth AND Consequences To TNT's 2014 Youth Conference"/>
    <s v="Brazos Valley TROUPE is taking an original work, Truth AND Consequences, to the Texas Nonprofit Theaters 2014 Youth Conference"/>
    <x v="70"/>
    <n v="2.8"/>
    <x v="4"/>
    <n v="3315"/>
    <x v="0"/>
    <s v="US"/>
    <s v="USD"/>
    <n v="1401857940"/>
    <d v="2014-06-04T04:59:00"/>
    <n v="1400725112"/>
    <d v="2014-05-22T02:18:32"/>
    <x v="5"/>
    <x v="3"/>
    <b v="0"/>
    <n v="44"/>
    <b v="1"/>
    <s v="theater/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0.5"/>
    <x v="2"/>
    <n v="550"/>
    <x v="0"/>
    <s v="US"/>
    <s v="USD"/>
    <n v="1422853140"/>
    <d v="2015-02-02T04:59:00"/>
    <n v="1421439552"/>
    <d v="2015-01-16T20:19:12"/>
    <x v="1"/>
    <x v="0"/>
    <b v="0"/>
    <n v="10"/>
    <b v="1"/>
    <s v="theater/plays"/>
    <x v="1"/>
  </r>
  <r>
    <n v="3515"/>
    <s v="Twelfth Night by William Shakespeare"/>
    <s v="We are casting an all-inclusive production of Shakespeare's Twelfth Night in a non-traditional performance space."/>
    <x v="9"/>
    <n v="3"/>
    <x v="4"/>
    <n v="3080"/>
    <x v="0"/>
    <s v="US"/>
    <s v="USD"/>
    <n v="1433097171"/>
    <d v="2015-05-31T18:32:51"/>
    <n v="1430505171"/>
    <d v="2015-05-01T18:32:51"/>
    <x v="5"/>
    <x v="0"/>
    <b v="0"/>
    <n v="46"/>
    <b v="1"/>
    <s v="theater/plays"/>
    <x v="1"/>
  </r>
  <r>
    <n v="3516"/>
    <s v="The March of the Bonus Army"/>
    <s v="A new play about a lesser known yet pivotal event in American history, about a group of WWI Veterans fighting for their rights."/>
    <x v="30"/>
    <n v="2.5"/>
    <x v="4"/>
    <n v="2500"/>
    <x v="0"/>
    <s v="US"/>
    <s v="USD"/>
    <n v="1410145200"/>
    <d v="2014-09-08T03:00:00"/>
    <n v="1407197670"/>
    <d v="2014-08-05T00:14:30"/>
    <x v="10"/>
    <x v="3"/>
    <b v="0"/>
    <n v="11"/>
    <b v="1"/>
    <s v="theater/plays"/>
    <x v="1"/>
  </r>
  <r>
    <n v="3517"/>
    <s v="A Bright Room Called Day by Tony Kushner"/>
    <s v="Support an outstanding cast of actors to take on a professional production of a masterpiece of modern theatre"/>
    <x v="23"/>
    <n v="4"/>
    <x v="4"/>
    <n v="4000"/>
    <x v="0"/>
    <s v="GB"/>
    <s v="GBP"/>
    <n v="1404471600"/>
    <d v="2014-07-04T11:00:00"/>
    <n v="1401910634"/>
    <d v="2014-06-04T19:37:14"/>
    <x v="0"/>
    <x v="3"/>
    <b v="0"/>
    <n v="13"/>
    <b v="1"/>
    <s v="theater/plays"/>
    <x v="1"/>
  </r>
  <r>
    <n v="3518"/>
    <s v="BEASTS OF BAVERLY GROVE"/>
    <s v="One play.  Two theaters.  See the story from both sides and then decide for yourself - who are the BEASTS OF BAVERLY GROVE?"/>
    <x v="15"/>
    <n v="1.5"/>
    <x v="4"/>
    <n v="1650.69"/>
    <x v="0"/>
    <s v="US"/>
    <s v="USD"/>
    <n v="1412259660"/>
    <d v="2014-10-02T14:21:00"/>
    <n v="1410461299"/>
    <d v="2014-09-11T18:48:19"/>
    <x v="8"/>
    <x v="3"/>
    <b v="0"/>
    <n v="33"/>
    <b v="1"/>
    <s v="theater/plays"/>
    <x v="1"/>
  </r>
  <r>
    <n v="3519"/>
    <s v="Bookstory"/>
    <s v="Bookstory is a tiny puppet musical with some very big ideas that tells the story of the story in the digital age"/>
    <x v="13"/>
    <n v="2"/>
    <x v="4"/>
    <n v="2027"/>
    <x v="0"/>
    <s v="GB"/>
    <s v="GBP"/>
    <n v="1425478950"/>
    <d v="2015-03-04T14:22:30"/>
    <n v="1422886950"/>
    <d v="2015-02-02T14:22:30"/>
    <x v="2"/>
    <x v="0"/>
    <b v="0"/>
    <n v="28"/>
    <b v="1"/>
    <s v="theater/plays"/>
    <x v="1"/>
  </r>
  <r>
    <n v="3520"/>
    <s v="Protocols"/>
    <s v="Help us to bring &quot;Protocols&quot; at the 2015 Camden Fringe. The most controversial play of the year."/>
    <x v="13"/>
    <n v="2"/>
    <x v="4"/>
    <n v="2015"/>
    <x v="0"/>
    <s v="GB"/>
    <s v="GBP"/>
    <n v="1441547220"/>
    <d v="2015-09-06T13:47:00"/>
    <n v="1439322412"/>
    <d v="2015-08-11T19:46:52"/>
    <x v="10"/>
    <x v="0"/>
    <b v="0"/>
    <n v="21"/>
    <b v="1"/>
    <s v="theater/plays"/>
    <x v="1"/>
  </r>
  <r>
    <n v="3521"/>
    <s v="As the Naked Lead the Blind (Play)"/>
    <s v="A professionally directed/acted workshop &amp; reading for a new play depicting sexual addiction and its crippling effect on relationships."/>
    <x v="18"/>
    <n v="0.35"/>
    <x v="2"/>
    <n v="593"/>
    <x v="0"/>
    <s v="US"/>
    <s v="USD"/>
    <n v="1411980020"/>
    <d v="2014-09-29T08:40:20"/>
    <n v="1409388020"/>
    <d v="2014-08-30T08:40:20"/>
    <x v="10"/>
    <x v="3"/>
    <b v="0"/>
    <n v="13"/>
    <b v="1"/>
    <s v="theater/plays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.395"/>
    <x v="4"/>
    <n v="1395"/>
    <x v="0"/>
    <s v="GB"/>
    <s v="GBP"/>
    <n v="1442311560"/>
    <d v="2015-09-15T10:06:00"/>
    <n v="1439924246"/>
    <d v="2015-08-18T18:57:26"/>
    <x v="10"/>
    <x v="0"/>
    <b v="0"/>
    <n v="34"/>
    <b v="1"/>
    <s v="theater/plays"/>
    <x v="1"/>
  </r>
  <r>
    <n v="3523"/>
    <s v="Magnificence"/>
    <s v="An old play about our world. Set in 1970s England, Magnificence is a gut-wrenching story of radicalisation, idealism and pity."/>
    <x v="23"/>
    <n v="4"/>
    <x v="4"/>
    <n v="4546"/>
    <x v="0"/>
    <s v="GB"/>
    <s v="GBP"/>
    <n v="1474844400"/>
    <d v="2016-09-25T23:00:00"/>
    <n v="1469871148"/>
    <d v="2016-07-30T09:32:28"/>
    <x v="3"/>
    <x v="2"/>
    <b v="0"/>
    <n v="80"/>
    <b v="1"/>
    <s v="theater/plays"/>
    <x v="1"/>
  </r>
  <r>
    <n v="3524"/>
    <s v="Sweet, Sweet Spirit"/>
    <s v="A West Texas matriarch is enraged by the news that her gay grandson has been the victim of a hate crime committed by his own father."/>
    <x v="3"/>
    <n v="10"/>
    <x v="1"/>
    <n v="10156"/>
    <x v="0"/>
    <s v="US"/>
    <s v="USD"/>
    <n v="1410580800"/>
    <d v="2014-09-13T04:00:00"/>
    <n v="1409336373"/>
    <d v="2014-08-29T18:19:33"/>
    <x v="10"/>
    <x v="3"/>
    <b v="0"/>
    <n v="74"/>
    <b v="1"/>
    <s v="theater/plays"/>
    <x v="1"/>
  </r>
  <r>
    <n v="3525"/>
    <s v="Talk to Me Like The Rain and Let Me Listen"/>
    <s v="The Attic interns present Tennessee Williams's &quot;Talk to Me Like the Rain and Let Me Listen&quot; performing at The Flea Theater!"/>
    <x v="2"/>
    <n v="0.5"/>
    <x v="2"/>
    <n v="530"/>
    <x v="0"/>
    <s v="US"/>
    <s v="USD"/>
    <n v="1439136000"/>
    <d v="2015-08-09T16:00:00"/>
    <n v="1438188106"/>
    <d v="2015-07-29T16:41:46"/>
    <x v="3"/>
    <x v="0"/>
    <b v="0"/>
    <n v="7"/>
    <b v="1"/>
    <s v="theater/plays"/>
    <x v="1"/>
  </r>
  <r>
    <n v="3526"/>
    <s v="Human, Kind Theater Project"/>
    <s v="By day we perform Acts of Kindness, by night we perform free theater, all sustained by the love of our neighbors, not ticket prices."/>
    <x v="126"/>
    <n v="3.3"/>
    <x v="4"/>
    <n v="3366"/>
    <x v="0"/>
    <s v="US"/>
    <s v="USD"/>
    <n v="1461823140"/>
    <d v="2016-04-28T05:59:00"/>
    <n v="1459411371"/>
    <d v="2016-03-31T08:02:51"/>
    <x v="7"/>
    <x v="2"/>
    <b v="0"/>
    <n v="34"/>
    <b v="1"/>
    <s v="theater/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6"/>
    <x v="0"/>
    <n v="7015"/>
    <x v="0"/>
    <s v="US"/>
    <s v="USD"/>
    <n v="1436587140"/>
    <d v="2015-07-11T03:59:00"/>
    <n v="1434069205"/>
    <d v="2015-06-12T00:33:25"/>
    <x v="0"/>
    <x v="0"/>
    <b v="0"/>
    <n v="86"/>
    <b v="1"/>
    <s v="theater/plays"/>
    <x v="1"/>
  </r>
  <r>
    <n v="3528"/>
    <s v="World premiere of BIRTHDAY SUIT at the Old Red Lion"/>
    <s v="pluck. productions present their first four-week run - the world premiere of David K. Barnes' BIRTHDAY SUIT at the Old Red Lion."/>
    <x v="409"/>
    <n v="1.65"/>
    <x v="4"/>
    <n v="1669"/>
    <x v="0"/>
    <s v="GB"/>
    <s v="GBP"/>
    <n v="1484740918"/>
    <d v="2017-01-18T12:01:58"/>
    <n v="1483012918"/>
    <d v="2016-12-29T12:01:58"/>
    <x v="11"/>
    <x v="2"/>
    <b v="0"/>
    <n v="37"/>
    <b v="1"/>
    <s v="theater/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0.5"/>
    <x v="2"/>
    <n v="660"/>
    <x v="0"/>
    <s v="US"/>
    <s v="USD"/>
    <n v="1436749200"/>
    <d v="2015-07-13T01:00:00"/>
    <n v="1434997018"/>
    <d v="2015-06-22T18:16:58"/>
    <x v="0"/>
    <x v="0"/>
    <b v="0"/>
    <n v="18"/>
    <b v="1"/>
    <s v="theater/plays"/>
    <x v="1"/>
  </r>
  <r>
    <n v="3530"/>
    <s v="Far From Fiction"/>
    <s v="â€œFar From Fictionâ€ is a powerful play, written by Sally Willis, offering insights into a new understanding of  female psychology."/>
    <x v="181"/>
    <n v="2.75"/>
    <x v="4"/>
    <n v="2750"/>
    <x v="0"/>
    <s v="GB"/>
    <s v="GBP"/>
    <n v="1460318400"/>
    <d v="2016-04-10T20:00:00"/>
    <n v="1457881057"/>
    <d v="2016-03-13T14:57:37"/>
    <x v="7"/>
    <x v="2"/>
    <b v="0"/>
    <n v="22"/>
    <b v="1"/>
    <s v="theater/plays"/>
    <x v="1"/>
  </r>
  <r>
    <n v="3531"/>
    <s v="The Reinvention of Lily Johnson"/>
    <s v="A political comedy for a crazy election year"/>
    <x v="28"/>
    <n v="1"/>
    <x v="4"/>
    <n v="1280"/>
    <x v="0"/>
    <s v="US"/>
    <s v="USD"/>
    <n v="1467301334"/>
    <d v="2016-06-30T15:42:14"/>
    <n v="1464709334"/>
    <d v="2016-05-31T15:42:14"/>
    <x v="5"/>
    <x v="2"/>
    <b v="0"/>
    <n v="26"/>
    <b v="1"/>
    <s v="theater/plays"/>
    <x v="1"/>
  </r>
  <r>
    <n v="3532"/>
    <s v="&quot;I Will Speak For Myself&quot;"/>
    <s v="Our goal: To produce a stirring one-woman show historically based on African-American womenâ€™s experiences, struggles, and journeys."/>
    <x v="412"/>
    <n v="0.96"/>
    <x v="2"/>
    <n v="1142"/>
    <x v="0"/>
    <s v="US"/>
    <s v="USD"/>
    <n v="1411012740"/>
    <d v="2014-09-18T03:59:00"/>
    <n v="1409667827"/>
    <d v="2014-09-02T14:23:47"/>
    <x v="8"/>
    <x v="3"/>
    <b v="0"/>
    <n v="27"/>
    <b v="1"/>
    <s v="theater/plays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0.5"/>
    <x v="2"/>
    <n v="631"/>
    <x v="0"/>
    <s v="US"/>
    <s v="USD"/>
    <n v="1447269367"/>
    <d v="2015-11-11T19:16:07"/>
    <n v="1444673767"/>
    <d v="2015-10-12T18:16:07"/>
    <x v="9"/>
    <x v="0"/>
    <b v="0"/>
    <n v="8"/>
    <b v="1"/>
    <s v="theater/plays"/>
    <x v="1"/>
  </r>
  <r>
    <n v="3534"/>
    <s v="Night of Ashes"/>
    <s v="A Theatrical Prequel to Hell's Rebels, the current Pathfinder Adventure Path from Paizo Publishing"/>
    <x v="10"/>
    <n v="5"/>
    <x v="0"/>
    <n v="7810"/>
    <x v="0"/>
    <s v="US"/>
    <s v="USD"/>
    <n v="1443711623"/>
    <d v="2015-10-01T15:00:23"/>
    <n v="1440687623"/>
    <d v="2015-08-27T15:00:23"/>
    <x v="10"/>
    <x v="0"/>
    <b v="0"/>
    <n v="204"/>
    <b v="1"/>
    <s v="theater/plays"/>
    <x v="1"/>
  </r>
  <r>
    <n v="3535"/>
    <s v="Twelve Angry Women"/>
    <s v="On the 60th anniversary of Twelve Angry Men, 12 female writers create 12 short pieces about what makes them angry."/>
    <x v="13"/>
    <n v="2"/>
    <x v="4"/>
    <n v="2063"/>
    <x v="0"/>
    <s v="GB"/>
    <s v="GBP"/>
    <n v="1443808800"/>
    <d v="2015-10-02T18:00:00"/>
    <n v="1441120910"/>
    <d v="2015-09-01T15:21:50"/>
    <x v="8"/>
    <x v="0"/>
    <b v="0"/>
    <n v="46"/>
    <b v="1"/>
    <s v="theater/plays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0.15"/>
    <x v="2"/>
    <n v="230"/>
    <x v="0"/>
    <s v="GB"/>
    <s v="GBP"/>
    <n v="1450612740"/>
    <d v="2015-12-20T11:59:00"/>
    <n v="1448040425"/>
    <d v="2015-11-20T17:27:05"/>
    <x v="4"/>
    <x v="0"/>
    <b v="0"/>
    <n v="17"/>
    <b v="1"/>
    <s v="theater/plays"/>
    <x v="1"/>
  </r>
  <r>
    <n v="3537"/>
    <s v="The Untold Tales of the Brothers Grimm"/>
    <s v="A fast-pace, zany comedy involving six actors performing seven usually untold Grimm Fairy Tales about giants, witches, demons and more!"/>
    <x v="413"/>
    <n v="0.67500000000000004"/>
    <x v="2"/>
    <n v="1218"/>
    <x v="0"/>
    <s v="CA"/>
    <s v="CAD"/>
    <n v="1416211140"/>
    <d v="2014-11-17T07:59:00"/>
    <n v="1413016216"/>
    <d v="2014-10-11T08:30:16"/>
    <x v="9"/>
    <x v="3"/>
    <b v="0"/>
    <n v="28"/>
    <b v="1"/>
    <s v="theater/plays"/>
    <x v="1"/>
  </r>
  <r>
    <n v="3538"/>
    <s v="'Mooring' - Vocal Point Theatre Project"/>
    <s v="A play about riverside homelessness, inspired by true events. Shows at Brunel Museum, 240 Project and similar community organisations."/>
    <x v="13"/>
    <n v="2"/>
    <x v="4"/>
    <n v="2569"/>
    <x v="0"/>
    <s v="GB"/>
    <s v="GBP"/>
    <n v="1471428340"/>
    <d v="2016-08-17T10:05:40"/>
    <n v="1469009140"/>
    <d v="2016-07-20T10:05:40"/>
    <x v="3"/>
    <x v="2"/>
    <b v="0"/>
    <n v="83"/>
    <b v="1"/>
    <s v="theater/plays"/>
    <x v="1"/>
  </r>
  <r>
    <n v="3539"/>
    <s v="Chokehold"/>
    <s v="A searing new play that takes  an unflinching look at the terrible costs of police shootings in the African American community."/>
    <x v="20"/>
    <n v="0.6"/>
    <x v="2"/>
    <n v="718"/>
    <x v="0"/>
    <s v="US"/>
    <s v="USD"/>
    <n v="1473358122"/>
    <d v="2016-09-08T18:08:42"/>
    <n v="1471543722"/>
    <d v="2016-08-18T18:08:42"/>
    <x v="10"/>
    <x v="2"/>
    <b v="0"/>
    <n v="13"/>
    <b v="1"/>
    <s v="theater/plays"/>
    <x v="1"/>
  </r>
  <r>
    <n v="3540"/>
    <s v="The Silence at the Song's End"/>
    <s v="A brand new stage adaptation of the Libby Purves/Nicholas Heiney book. A new work involving music, poetry and fajitas. #timetochange"/>
    <x v="43"/>
    <n v="0.3"/>
    <x v="2"/>
    <n v="369"/>
    <x v="0"/>
    <s v="GB"/>
    <s v="GBP"/>
    <n v="1466899491"/>
    <d v="2016-06-26T00:04:51"/>
    <n v="1464307491"/>
    <d v="2016-05-27T00:04:51"/>
    <x v="5"/>
    <x v="2"/>
    <b v="0"/>
    <n v="8"/>
    <b v="1"/>
    <s v="theater/plays"/>
    <x v="1"/>
  </r>
  <r>
    <n v="3541"/>
    <s v="Twelfth Night or What You Will"/>
    <s v="Yellowbelly Theatre needs your help to bring this incredible play of love, lust and mistaken identity to life in our debut performance!"/>
    <x v="38"/>
    <n v="1.2"/>
    <x v="4"/>
    <n v="1260"/>
    <x v="0"/>
    <s v="GB"/>
    <s v="GBP"/>
    <n v="1441042275"/>
    <d v="2015-08-31T17:31:15"/>
    <n v="1438882275"/>
    <d v="2015-08-06T17:31:15"/>
    <x v="10"/>
    <x v="0"/>
    <b v="0"/>
    <n v="32"/>
    <b v="1"/>
    <s v="theater/plays"/>
    <x v="1"/>
  </r>
  <r>
    <n v="3542"/>
    <s v="Gifts of War"/>
    <s v="Ancient Greece. Giddy, champagne soaked debauchery celebrating the Trojan War's end leads to a shocking and deadly surprise."/>
    <x v="62"/>
    <n v="5.5"/>
    <x v="0"/>
    <n v="5623"/>
    <x v="0"/>
    <s v="US"/>
    <s v="USD"/>
    <n v="1410099822"/>
    <d v="2014-09-07T14:23:42"/>
    <n v="1404915822"/>
    <d v="2014-07-09T14:23:42"/>
    <x v="3"/>
    <x v="3"/>
    <b v="0"/>
    <n v="85"/>
    <b v="1"/>
    <s v="theater/plays"/>
    <x v="1"/>
  </r>
  <r>
    <n v="3543"/>
    <s v="&quot;CIRQUE CAPRICIEUX, the greatest one woman show on earth&quot;"/>
    <s v="A circus theater show. An escaped carousel horse and a beautiful wire dancer let the fantasies run wild."/>
    <x v="15"/>
    <n v="1.5"/>
    <x v="4"/>
    <n v="1570"/>
    <x v="0"/>
    <s v="DE"/>
    <s v="EUR"/>
    <n v="1435255659"/>
    <d v="2015-06-25T18:07:39"/>
    <n v="1432663659"/>
    <d v="2015-05-26T18:07:39"/>
    <x v="5"/>
    <x v="0"/>
    <b v="0"/>
    <n v="29"/>
    <b v="1"/>
    <s v="theater/plays"/>
    <x v="1"/>
  </r>
  <r>
    <n v="3544"/>
    <s v="Gruoch, or Lady Macbeth"/>
    <s v="Death &amp; Pretzels presents the world premiere of Paul Pasulka's Gruoch, or Lady Macbeth"/>
    <x v="30"/>
    <n v="2.5"/>
    <x v="4"/>
    <n v="2500"/>
    <x v="0"/>
    <s v="US"/>
    <s v="USD"/>
    <n v="1425758257"/>
    <d v="2015-03-07T19:57:37"/>
    <n v="1423166257"/>
    <d v="2015-02-05T19:57:37"/>
    <x v="2"/>
    <x v="0"/>
    <b v="0"/>
    <n v="24"/>
    <b v="1"/>
    <s v="theater/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0.25"/>
    <x v="2"/>
    <n v="251"/>
    <x v="0"/>
    <s v="US"/>
    <s v="USD"/>
    <n v="1428780159"/>
    <d v="2015-04-11T19:22:39"/>
    <n v="1426188159"/>
    <d v="2015-03-12T19:22:39"/>
    <x v="7"/>
    <x v="0"/>
    <b v="0"/>
    <n v="8"/>
    <b v="1"/>
    <s v="theater/plays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.1000000000000001"/>
    <x v="4"/>
    <n v="1125"/>
    <x v="0"/>
    <s v="US"/>
    <s v="USD"/>
    <n v="1427860740"/>
    <d v="2015-04-01T03:59:00"/>
    <n v="1426002684"/>
    <d v="2015-03-10T15:51:24"/>
    <x v="7"/>
    <x v="0"/>
    <b v="0"/>
    <n v="19"/>
    <b v="1"/>
    <s v="theater/plays"/>
    <x v="1"/>
  </r>
  <r>
    <n v="3547"/>
    <s v="Tommy and Me by Ray Didinger - Theatre Exile"/>
    <s v="Help to bring this heart warming story of Ray Didinger's relationship with his boyhood hero Tommy McDonald to life."/>
    <x v="19"/>
    <n v="35"/>
    <x v="7"/>
    <n v="40043.25"/>
    <x v="0"/>
    <s v="US"/>
    <s v="USD"/>
    <n v="1463198340"/>
    <d v="2016-05-14T03:59:00"/>
    <n v="1461117201"/>
    <d v="2016-04-20T01:53:21"/>
    <x v="6"/>
    <x v="2"/>
    <b v="0"/>
    <n v="336"/>
    <b v="1"/>
    <s v="theater/plays"/>
    <x v="1"/>
  </r>
  <r>
    <n v="3548"/>
    <s v="THE UNDERSTUDY @ WORKING STAGE"/>
    <s v="We're putting together a production of THE UNDERSTUDY by Theresa Rebeck and hope you'll help us share this story."/>
    <x v="190"/>
    <n v="2.1"/>
    <x v="4"/>
    <n v="2140"/>
    <x v="0"/>
    <s v="US"/>
    <s v="USD"/>
    <n v="1457139600"/>
    <d v="2016-03-05T01:00:00"/>
    <n v="1455230214"/>
    <d v="2016-02-11T22:36:54"/>
    <x v="2"/>
    <x v="2"/>
    <b v="0"/>
    <n v="13"/>
    <b v="1"/>
    <s v="theater/plays"/>
    <x v="1"/>
  </r>
  <r>
    <n v="3549"/>
    <s v="The Munitionettes"/>
    <s v="Help us bring to life tales of hardship, danger and community of extraordinary women working in WW1 munitions factories."/>
    <x v="28"/>
    <n v="1"/>
    <x v="4"/>
    <n v="1020"/>
    <x v="0"/>
    <s v="GB"/>
    <s v="GBP"/>
    <n v="1441358873"/>
    <d v="2015-09-04T09:27:53"/>
    <n v="1438939673"/>
    <d v="2015-08-07T09:27:53"/>
    <x v="10"/>
    <x v="0"/>
    <b v="0"/>
    <n v="42"/>
    <b v="1"/>
    <s v="theater/plays"/>
    <x v="1"/>
  </r>
  <r>
    <n v="3550"/>
    <s v="MOONFACE"/>
    <s v="MOONFACE explores the formative f***k-ups of adolescence. Fresh, incisive new writing. Monologue, movement and striking naturalism."/>
    <x v="30"/>
    <n v="2.5"/>
    <x v="4"/>
    <n v="2620"/>
    <x v="0"/>
    <s v="GB"/>
    <s v="GBP"/>
    <n v="1462224398"/>
    <d v="2016-05-02T21:26:38"/>
    <n v="1459632398"/>
    <d v="2016-04-02T21:26:38"/>
    <x v="6"/>
    <x v="2"/>
    <b v="0"/>
    <n v="64"/>
    <b v="1"/>
    <s v="theater/plays"/>
    <x v="1"/>
  </r>
  <r>
    <n v="3551"/>
    <s v="2014 UASPA Theatre Showcase"/>
    <s v="UASPA is a performing arts high school producing its 2014 Theatre Showcase featuring our strongest performances and original work."/>
    <x v="15"/>
    <n v="1.5"/>
    <x v="4"/>
    <n v="1527.5"/>
    <x v="0"/>
    <s v="US"/>
    <s v="USD"/>
    <n v="1400796420"/>
    <d v="2014-05-22T22:07:00"/>
    <n v="1398342170"/>
    <d v="2014-04-24T12:22:50"/>
    <x v="6"/>
    <x v="3"/>
    <b v="0"/>
    <n v="25"/>
    <b v="1"/>
    <s v="theater/plays"/>
    <x v="1"/>
  </r>
  <r>
    <n v="3552"/>
    <s v="Lock&amp;Key Theatre present 'Timon of Athens'"/>
    <s v="Support Lock&amp;Key Theatre's 'Timon of Athens' by donating to our printing! Every penny goes to posters, programmes, flyers and scripts."/>
    <x v="414"/>
    <n v="0.77300000000000002"/>
    <x v="2"/>
    <n v="773"/>
    <x v="0"/>
    <s v="GB"/>
    <s v="GBP"/>
    <n v="1403964324"/>
    <d v="2014-06-28T14:05:24"/>
    <n v="1401372324"/>
    <d v="2014-05-29T14:05:24"/>
    <x v="5"/>
    <x v="3"/>
    <b v="0"/>
    <n v="20"/>
    <b v="1"/>
    <s v="theater/plays"/>
    <x v="1"/>
  </r>
  <r>
    <n v="3553"/>
    <s v="Coming Home"/>
    <s v="Professional actors bring to life the true stories of 5 African-Americans struggling with mental health and their search for healing."/>
    <x v="62"/>
    <n v="5.5"/>
    <x v="0"/>
    <n v="5845"/>
    <x v="0"/>
    <s v="US"/>
    <s v="USD"/>
    <n v="1439337600"/>
    <d v="2015-08-12T00:00:00"/>
    <n v="1436575280"/>
    <d v="2015-07-11T00:41:20"/>
    <x v="3"/>
    <x v="0"/>
    <b v="0"/>
    <n v="104"/>
    <b v="1"/>
    <s v="theater/plays"/>
    <x v="1"/>
  </r>
  <r>
    <n v="3554"/>
    <s v="MASKS: Off-Broadway Debut"/>
    <s v="MASKS is a dramedy dealing with what it means to be alive, the reliability of identity, and what it means to suffer."/>
    <x v="10"/>
    <n v="5"/>
    <x v="0"/>
    <n v="5671.11"/>
    <x v="0"/>
    <s v="US"/>
    <s v="USD"/>
    <n v="1423674000"/>
    <d v="2015-02-11T17:00:00"/>
    <n v="1421025159"/>
    <d v="2015-01-12T01:12:39"/>
    <x v="1"/>
    <x v="0"/>
    <b v="0"/>
    <n v="53"/>
    <b v="1"/>
    <s v="theater/plays"/>
    <x v="1"/>
  </r>
  <r>
    <n v="3555"/>
    <s v="Free Theatre for Kids: Baby Living Room"/>
    <s v="Baby Living Room is a project created by Spazio Farma Mestre for children: free theatre for kids as sustainable education for families"/>
    <x v="262"/>
    <n v="2.4"/>
    <x v="4"/>
    <n v="2400"/>
    <x v="0"/>
    <s v="IT"/>
    <s v="EUR"/>
    <n v="1479382594"/>
    <d v="2016-11-17T11:36:34"/>
    <n v="1476786994"/>
    <d v="2016-10-18T10:36:34"/>
    <x v="9"/>
    <x v="2"/>
    <b v="0"/>
    <n v="14"/>
    <b v="1"/>
    <s v="theater/plays"/>
    <x v="1"/>
  </r>
  <r>
    <n v="3556"/>
    <s v="Immortal"/>
    <s v="'Immortal', a play about five English Air Bombers in WW2, is an exciting first project for the brand new Production Company, GreanTea."/>
    <x v="41"/>
    <n v="2.2000000000000002"/>
    <x v="4"/>
    <n v="2210"/>
    <x v="0"/>
    <s v="GB"/>
    <s v="GBP"/>
    <n v="1408289724"/>
    <d v="2014-08-17T15:35:24"/>
    <n v="1403105724"/>
    <d v="2014-06-18T15:35:24"/>
    <x v="0"/>
    <x v="3"/>
    <b v="0"/>
    <n v="20"/>
    <b v="1"/>
    <s v="theater/plays"/>
    <x v="1"/>
  </r>
  <r>
    <n v="3557"/>
    <s v="Good Bread Alley"/>
    <s v="A play by April Yvette Thompson. A Gullah Healer Woman and an Afro-Cuban Priest forge a new world of magic &amp; dreams in Jim Crow Miami."/>
    <x v="57"/>
    <n v="100"/>
    <x v="10"/>
    <n v="100036"/>
    <x v="0"/>
    <s v="US"/>
    <s v="USD"/>
    <n v="1399271911"/>
    <d v="2014-05-05T06:38:31"/>
    <n v="1396334311"/>
    <d v="2014-04-01T06:38:31"/>
    <x v="6"/>
    <x v="3"/>
    <b v="0"/>
    <n v="558"/>
    <b v="1"/>
    <s v="theater/plays"/>
    <x v="1"/>
  </r>
  <r>
    <n v="3558"/>
    <s v="SPILL - A verbatim show about sex"/>
    <s v="We're making a show about sex. Because it's important, everyone wants to talk about it and it's at the start of everything."/>
    <x v="18"/>
    <n v="0.35"/>
    <x v="2"/>
    <n v="504"/>
    <x v="0"/>
    <s v="GB"/>
    <s v="GBP"/>
    <n v="1435352400"/>
    <d v="2015-06-26T21:00:00"/>
    <n v="1431718575"/>
    <d v="2015-05-15T19:36:15"/>
    <x v="5"/>
    <x v="0"/>
    <b v="0"/>
    <n v="22"/>
    <b v="1"/>
    <s v="theater/plays"/>
    <x v="1"/>
  </r>
  <r>
    <n v="3559"/>
    <s v="Let's Launch Disco Turtle Productions"/>
    <s v="A theatre company designed to help young people to come out of their shell. Offering workshops and original shows directly to schools."/>
    <x v="28"/>
    <n v="1"/>
    <x v="4"/>
    <n v="1035"/>
    <x v="0"/>
    <s v="AU"/>
    <s v="AUD"/>
    <n v="1438333080"/>
    <d v="2015-07-31T08:58:00"/>
    <n v="1436408308"/>
    <d v="2015-07-09T02:18:28"/>
    <x v="3"/>
    <x v="0"/>
    <b v="0"/>
    <n v="24"/>
    <b v="1"/>
    <s v="theater/plays"/>
    <x v="1"/>
  </r>
  <r>
    <n v="3560"/>
    <s v="Book Club: A Comedy"/>
    <s v="The world premiere of an endearing play about love, friendship, men's styling putty, Dungeons &amp; Dragons &amp; our capacity for forbearance."/>
    <x v="50"/>
    <n v="3.2"/>
    <x v="4"/>
    <n v="3470"/>
    <x v="0"/>
    <s v="CA"/>
    <s v="CAD"/>
    <n v="1432694700"/>
    <d v="2015-05-27T02:45:00"/>
    <n v="1429651266"/>
    <d v="2015-04-21T21:21:06"/>
    <x v="6"/>
    <x v="0"/>
    <b v="0"/>
    <n v="74"/>
    <b v="1"/>
    <s v="theater/plays"/>
    <x v="1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.5"/>
    <x v="4"/>
    <n v="2560"/>
    <x v="0"/>
    <s v="US"/>
    <s v="USD"/>
    <n v="1438799760"/>
    <d v="2015-08-05T18:36:00"/>
    <n v="1437236378"/>
    <d v="2015-07-18T16:19:38"/>
    <x v="3"/>
    <x v="0"/>
    <b v="0"/>
    <n v="54"/>
    <b v="1"/>
    <s v="theater/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0.315"/>
    <x v="2"/>
    <n v="469"/>
    <x v="0"/>
    <s v="GB"/>
    <s v="GBP"/>
    <n v="1457906400"/>
    <d v="2016-03-13T22:00:00"/>
    <n v="1457115427"/>
    <d v="2016-03-04T18:17:07"/>
    <x v="7"/>
    <x v="2"/>
    <b v="0"/>
    <n v="31"/>
    <b v="1"/>
    <s v="theater/plays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0.5"/>
    <x v="2"/>
    <n v="527.45000000000005"/>
    <x v="0"/>
    <s v="GB"/>
    <s v="GBP"/>
    <n v="1470078000"/>
    <d v="2016-08-01T19:00:00"/>
    <n v="1467648456"/>
    <d v="2016-07-04T16:07:36"/>
    <x v="3"/>
    <x v="2"/>
    <b v="0"/>
    <n v="25"/>
    <b v="1"/>
    <s v="theater/plays"/>
    <x v="1"/>
  </r>
  <r>
    <n v="3564"/>
    <s v="The Pillowman Aberdeen"/>
    <s v="Multi Award-Winng play THE PILLOWMAN coming to the Arts Centre Theatre, Aberdeen"/>
    <x v="28"/>
    <n v="1"/>
    <x v="4"/>
    <n v="1005"/>
    <x v="0"/>
    <s v="GB"/>
    <s v="GBP"/>
    <n v="1444060800"/>
    <d v="2015-10-05T16:00:00"/>
    <n v="1440082649"/>
    <d v="2015-08-20T14:57:29"/>
    <x v="10"/>
    <x v="0"/>
    <b v="0"/>
    <n v="17"/>
    <b v="1"/>
    <s v="theater/plays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0.9"/>
    <x v="2"/>
    <n v="1175"/>
    <x v="0"/>
    <s v="US"/>
    <s v="USD"/>
    <n v="1420048208"/>
    <d v="2014-12-31T17:50:08"/>
    <n v="1417456208"/>
    <d v="2014-12-01T17:50:08"/>
    <x v="11"/>
    <x v="3"/>
    <b v="0"/>
    <n v="12"/>
    <b v="1"/>
    <s v="theater/plays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"/>
    <x v="4"/>
    <n v="2095"/>
    <x v="0"/>
    <s v="GB"/>
    <s v="GBP"/>
    <n v="1422015083"/>
    <d v="2015-01-23T12:11:23"/>
    <n v="1419423083"/>
    <d v="2014-12-24T12:11:23"/>
    <x v="11"/>
    <x v="3"/>
    <b v="0"/>
    <n v="38"/>
    <b v="1"/>
    <s v="theater/plays"/>
    <x v="1"/>
  </r>
  <r>
    <n v="3567"/>
    <s v="Back To Blackbrick- A new play with live music"/>
    <s v="First stage adaptation of Sarah Moore Fitzgerald's beautiful novel about Alzheimer's and time travel with a live folk score."/>
    <x v="28"/>
    <n v="1"/>
    <x v="4"/>
    <n v="1088"/>
    <x v="0"/>
    <s v="GB"/>
    <s v="GBP"/>
    <n v="1433964444"/>
    <d v="2015-06-10T19:27:24"/>
    <n v="1431372444"/>
    <d v="2015-05-11T19:27:24"/>
    <x v="5"/>
    <x v="0"/>
    <b v="0"/>
    <n v="41"/>
    <b v="1"/>
    <s v="theater/plays"/>
    <x v="1"/>
  </r>
  <r>
    <n v="3568"/>
    <s v="The Fairy Tale: A Little Daylight"/>
    <s v="GK. Jr (for student actors 12 and under) will bring George Macdonald's story to life. 10+ speaking parts &amp; many non-speaking parts!"/>
    <x v="28"/>
    <n v="1"/>
    <x v="4"/>
    <n v="1110"/>
    <x v="0"/>
    <s v="US"/>
    <s v="USD"/>
    <n v="1410975994"/>
    <d v="2014-09-17T17:46:34"/>
    <n v="1408383994"/>
    <d v="2014-08-18T17:46:34"/>
    <x v="10"/>
    <x v="3"/>
    <b v="0"/>
    <n v="19"/>
    <b v="1"/>
    <s v="theater/plays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"/>
    <x v="0"/>
    <n v="5024"/>
    <x v="0"/>
    <s v="US"/>
    <s v="USD"/>
    <n v="1420734696"/>
    <d v="2015-01-08T16:31:36"/>
    <n v="1418142696"/>
    <d v="2014-12-09T16:31:36"/>
    <x v="11"/>
    <x v="3"/>
    <b v="0"/>
    <n v="41"/>
    <b v="1"/>
    <s v="theater/plays"/>
    <x v="1"/>
  </r>
  <r>
    <n v="3570"/>
    <s v="The Lower Depths"/>
    <s v="Theatre Machine presents an all-new adaptation of Maxim Gorky's classic of Russian theatre, The Lower Depths."/>
    <x v="13"/>
    <n v="2"/>
    <x v="4"/>
    <n v="2287"/>
    <x v="0"/>
    <s v="US"/>
    <s v="USD"/>
    <n v="1420009200"/>
    <d v="2014-12-31T07:00:00"/>
    <n v="1417593483"/>
    <d v="2014-12-03T07:58:03"/>
    <x v="11"/>
    <x v="3"/>
    <b v="0"/>
    <n v="26"/>
    <b v="1"/>
    <s v="theater/plays"/>
    <x v="1"/>
  </r>
  <r>
    <n v="3571"/>
    <s v="Cans at Theatre503"/>
    <s v="Support Kuleshovâ€™s first full length production; help to build the set and bring a fierce and important new play to life"/>
    <x v="15"/>
    <n v="1.5"/>
    <x v="4"/>
    <n v="1831"/>
    <x v="0"/>
    <s v="GB"/>
    <s v="GBP"/>
    <n v="1414701413"/>
    <d v="2014-10-30T20:36:53"/>
    <n v="1412109413"/>
    <d v="2014-09-30T20:36:53"/>
    <x v="8"/>
    <x v="3"/>
    <b v="0"/>
    <n v="25"/>
    <b v="1"/>
    <s v="theater/plays"/>
    <x v="1"/>
  </r>
  <r>
    <n v="3572"/>
    <s v="Monster"/>
    <s v="A darkly comic one woman show by Abram Rooney as part of The Camden Fringe 2015."/>
    <x v="2"/>
    <n v="0.5"/>
    <x v="2"/>
    <n v="500"/>
    <x v="0"/>
    <s v="GB"/>
    <s v="GBP"/>
    <n v="1434894082"/>
    <d v="2015-06-21T13:41:22"/>
    <n v="1432302082"/>
    <d v="2015-05-22T13:41:22"/>
    <x v="5"/>
    <x v="0"/>
    <b v="0"/>
    <n v="9"/>
    <b v="1"/>
    <s v="theater/plays"/>
    <x v="1"/>
  </r>
  <r>
    <n v="3573"/>
    <s v="Licensed To Ill"/>
    <s v="London based theatre makers collaborating to create a new show about the history of HipHop."/>
    <x v="9"/>
    <n v="3"/>
    <x v="4"/>
    <n v="3084"/>
    <x v="0"/>
    <s v="GB"/>
    <s v="GBP"/>
    <n v="1415440846"/>
    <d v="2014-11-08T10:00:46"/>
    <n v="1412845246"/>
    <d v="2014-10-09T09:00:46"/>
    <x v="9"/>
    <x v="3"/>
    <b v="0"/>
    <n v="78"/>
    <b v="1"/>
    <s v="theater/plays"/>
    <x v="1"/>
  </r>
  <r>
    <n v="3574"/>
    <s v="Galli Theater Fresh Start Fundraiser"/>
    <s v="Help Galli Theater continue to bring fairytales to children in English &amp; German in our theater and to institutions serving children."/>
    <x v="238"/>
    <n v="5.8"/>
    <x v="0"/>
    <n v="6155"/>
    <x v="0"/>
    <s v="US"/>
    <s v="USD"/>
    <n v="1415921848"/>
    <d v="2014-11-13T23:37:28"/>
    <n v="1413326248"/>
    <d v="2014-10-14T22:37:28"/>
    <x v="9"/>
    <x v="3"/>
    <b v="0"/>
    <n v="45"/>
    <b v="1"/>
    <s v="theater/plays"/>
    <x v="1"/>
  </r>
  <r>
    <n v="3575"/>
    <s v="AnaiÌˆs Nin Goes to Hell"/>
    <s v="An island in hell. Cleopatra, Joan of Arc, &amp; Queen Victoria wait, trapped in the memory of who they were... until AnaiÌˆs Nin shows up."/>
    <x v="3"/>
    <n v="10"/>
    <x v="1"/>
    <n v="10133"/>
    <x v="0"/>
    <s v="US"/>
    <s v="USD"/>
    <n v="1470887940"/>
    <d v="2016-08-11T03:59:00"/>
    <n v="1468176527"/>
    <d v="2016-07-10T18:48:47"/>
    <x v="3"/>
    <x v="2"/>
    <b v="0"/>
    <n v="102"/>
    <b v="1"/>
    <s v="theater/plays"/>
    <x v="1"/>
  </r>
  <r>
    <n v="3576"/>
    <s v="Vote for Next Season's Shows!"/>
    <s v="Vote here for whatever show you want to see next year! No gimmick, no stretch goals, just a simple vote and a free ticket."/>
    <x v="213"/>
    <n v="0.1"/>
    <x v="2"/>
    <n v="100"/>
    <x v="0"/>
    <s v="US"/>
    <s v="USD"/>
    <n v="1480947054"/>
    <d v="2016-12-05T14:10:54"/>
    <n v="1475759454"/>
    <d v="2016-10-06T13:10:54"/>
    <x v="9"/>
    <x v="2"/>
    <b v="0"/>
    <n v="5"/>
    <b v="1"/>
    <s v="theater/plays"/>
    <x v="1"/>
  </r>
  <r>
    <n v="3577"/>
    <s v="The Laramie Project in Utah County"/>
    <s v="Our goal is to bring this story of one town's processing of tragedy and their own community identity to Utah County."/>
    <x v="20"/>
    <n v="0.6"/>
    <x v="2"/>
    <n v="780"/>
    <x v="0"/>
    <s v="US"/>
    <s v="USD"/>
    <n v="1430029680"/>
    <d v="2015-04-26T06:28:00"/>
    <n v="1427741583"/>
    <d v="2015-03-30T18:53:03"/>
    <x v="7"/>
    <x v="0"/>
    <b v="0"/>
    <n v="27"/>
    <b v="1"/>
    <s v="theater/plays"/>
    <x v="1"/>
  </r>
  <r>
    <n v="3578"/>
    <s v="Home"/>
    <s v="An unsparing, slightly surreal look at the effects of the private rented sector on two young women. Based on real events."/>
    <x v="15"/>
    <n v="1.5"/>
    <x v="4"/>
    <n v="1500.2"/>
    <x v="0"/>
    <s v="GB"/>
    <s v="GBP"/>
    <n v="1462037777"/>
    <d v="2016-04-30T17:36:17"/>
    <n v="1459445777"/>
    <d v="2016-03-31T17:36:17"/>
    <x v="7"/>
    <x v="2"/>
    <b v="0"/>
    <n v="37"/>
    <b v="1"/>
    <s v="theater/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0.5"/>
    <x v="2"/>
    <n v="500"/>
    <x v="0"/>
    <s v="GB"/>
    <s v="GBP"/>
    <n v="1459444656"/>
    <d v="2016-03-31T17:17:36"/>
    <n v="1456856256"/>
    <d v="2016-03-01T18:17:36"/>
    <x v="7"/>
    <x v="2"/>
    <b v="0"/>
    <n v="14"/>
    <b v="1"/>
    <s v="theater/plays"/>
    <x v="1"/>
  </r>
  <r>
    <n v="3580"/>
    <s v="Annabel Lost"/>
    <s v="Annabel Lost combines visual art and performance poetry to tell the story of two orphaned refugees, Quetzal and Rhime."/>
    <x v="42"/>
    <n v="0.9"/>
    <x v="2"/>
    <n v="1025"/>
    <x v="0"/>
    <s v="US"/>
    <s v="USD"/>
    <n v="1425185940"/>
    <d v="2015-03-01T04:59:00"/>
    <n v="1421900022"/>
    <d v="2015-01-22T04:13:42"/>
    <x v="1"/>
    <x v="0"/>
    <b v="0"/>
    <n v="27"/>
    <b v="1"/>
    <s v="theater/plays"/>
    <x v="1"/>
  </r>
  <r>
    <n v="3581"/>
    <s v="Get FREAK to the Edinburgh Fringe"/>
    <s v="An extraordinary, punchy and provocative new play, providing a voice for women to address their sexuality and self worth. #EDFREAK"/>
    <x v="15"/>
    <n v="1.5"/>
    <x v="4"/>
    <n v="1500"/>
    <x v="0"/>
    <s v="GB"/>
    <s v="GBP"/>
    <n v="1406719110"/>
    <d v="2014-07-30T11:18:30"/>
    <n v="1405509510"/>
    <d v="2014-07-16T11:18:30"/>
    <x v="3"/>
    <x v="3"/>
    <b v="0"/>
    <n v="45"/>
    <b v="1"/>
    <s v="theater/plays"/>
    <x v="1"/>
  </r>
  <r>
    <n v="3582"/>
    <s v="REALLY REALLY"/>
    <s v="A contemporary American play touching on the scorching realities of growing up in the Millennial generation."/>
    <x v="28"/>
    <n v="1"/>
    <x v="4"/>
    <n v="2870"/>
    <x v="0"/>
    <s v="US"/>
    <s v="USD"/>
    <n v="1459822682"/>
    <d v="2016-04-05T02:18:02"/>
    <n v="1458613082"/>
    <d v="2016-03-22T02:18:02"/>
    <x v="7"/>
    <x v="2"/>
    <b v="0"/>
    <n v="49"/>
    <b v="1"/>
    <s v="theater/plays"/>
    <x v="1"/>
  </r>
  <r>
    <n v="3583"/>
    <s v="The Tragedy of Mario and Juliet"/>
    <s v="Bumbling architect Romeo and handsome contractor Mario meet their match while building a balcony for Verona, NJ siren, Juliet."/>
    <x v="9"/>
    <n v="3"/>
    <x v="4"/>
    <n v="3255"/>
    <x v="0"/>
    <s v="US"/>
    <s v="USD"/>
    <n v="1460970805"/>
    <d v="2016-04-18T09:13:25"/>
    <n v="1455790405"/>
    <d v="2016-02-18T10:13:25"/>
    <x v="2"/>
    <x v="2"/>
    <b v="0"/>
    <n v="24"/>
    <b v="1"/>
    <s v="theater/plays"/>
    <x v="1"/>
  </r>
  <r>
    <n v="3584"/>
    <s v="Pramkicker - Edinburgh and Beyond"/>
    <s v="Critically-acclaimed Old Trunk are back with their new play. _x000a_PRAMKICKER. _x000a__x000a_Written by Sadie Hasler &amp; directed by Sarah Mayhew."/>
    <x v="9"/>
    <n v="3"/>
    <x v="4"/>
    <n v="3465"/>
    <x v="0"/>
    <s v="GB"/>
    <s v="GBP"/>
    <n v="1436772944"/>
    <d v="2015-07-13T07:35:44"/>
    <n v="1434180944"/>
    <d v="2015-06-13T07:35:44"/>
    <x v="0"/>
    <x v="0"/>
    <b v="0"/>
    <n v="112"/>
    <b v="1"/>
    <s v="theater/plays"/>
    <x v="1"/>
  </r>
  <r>
    <n v="3585"/>
    <s v="The Lost Boy (a play)"/>
    <s v="The world premiere of a play, a true story about love, loss, and a man reaching back in time as the only way to move forward."/>
    <x v="104"/>
    <n v="3.4"/>
    <x v="4"/>
    <n v="4050"/>
    <x v="0"/>
    <s v="US"/>
    <s v="USD"/>
    <n v="1419181890"/>
    <d v="2014-12-21T17:11:30"/>
    <n v="1416589890"/>
    <d v="2014-11-21T17:11:30"/>
    <x v="4"/>
    <x v="3"/>
    <b v="0"/>
    <n v="23"/>
    <b v="1"/>
    <s v="theater/plays"/>
    <x v="1"/>
  </r>
  <r>
    <n v="3586"/>
    <s v="Actors &amp; Musicians who are Blind or Autistic"/>
    <s v="See Theatre In A New Light"/>
    <x v="51"/>
    <n v="7.5"/>
    <x v="0"/>
    <n v="8207"/>
    <x v="0"/>
    <s v="US"/>
    <s v="USD"/>
    <n v="1474649070"/>
    <d v="2016-09-23T16:44:30"/>
    <n v="1469465070"/>
    <d v="2016-07-25T16:44:30"/>
    <x v="3"/>
    <x v="2"/>
    <b v="0"/>
    <n v="54"/>
    <b v="1"/>
    <s v="theater/plays"/>
    <x v="1"/>
  </r>
  <r>
    <n v="3587"/>
    <s v="Blue Stockings @ The Cockpit Theatre"/>
    <s v="The GSA BA (Hons) Acting class of 2016 are taking a transfer of their GSA Production to The Cockpit Theatre in London"/>
    <x v="2"/>
    <n v="0.5"/>
    <x v="2"/>
    <n v="633"/>
    <x v="0"/>
    <s v="GB"/>
    <s v="GBP"/>
    <n v="1467054000"/>
    <d v="2016-06-27T19:00:00"/>
    <n v="1463144254"/>
    <d v="2016-05-13T12:57:34"/>
    <x v="5"/>
    <x v="2"/>
    <b v="0"/>
    <n v="28"/>
    <b v="1"/>
    <s v="theater/plays"/>
    <x v="1"/>
  </r>
  <r>
    <n v="3588"/>
    <s v="MENTAL Play short-tour 2015!"/>
    <s v="Touring the fast-paced, playful and poignant story of three twenty-somethings in a mental-health support group."/>
    <x v="48"/>
    <n v="0.2"/>
    <x v="2"/>
    <n v="201"/>
    <x v="0"/>
    <s v="GB"/>
    <s v="GBP"/>
    <n v="1430348400"/>
    <d v="2015-04-29T23:00:00"/>
    <n v="1428436410"/>
    <d v="2015-04-07T19:53:30"/>
    <x v="6"/>
    <x v="0"/>
    <b v="0"/>
    <n v="11"/>
    <b v="1"/>
    <s v="theater/plays"/>
    <x v="1"/>
  </r>
  <r>
    <n v="3589"/>
    <s v="God is a Woman (The Untitled Mitchell Buckley Project)"/>
    <s v="After being officially selected for the 2015 FringeNYC Festival, we are looking for your help to put on this new and exciting play!"/>
    <x v="23"/>
    <n v="4"/>
    <x v="4"/>
    <n v="5100"/>
    <x v="0"/>
    <s v="US"/>
    <s v="USD"/>
    <n v="1432654347"/>
    <d v="2015-05-26T15:32:27"/>
    <n v="1430494347"/>
    <d v="2015-05-01T15:32:27"/>
    <x v="5"/>
    <x v="0"/>
    <b v="0"/>
    <n v="62"/>
    <b v="1"/>
    <s v="theater/plays"/>
    <x v="1"/>
  </r>
  <r>
    <n v="3590"/>
    <s v="The Glasshouse"/>
    <s v="Two men on trial for desertion, confined within a Glasshouse. How long can friendship last? How much can a man stand before he breaks?"/>
    <x v="10"/>
    <n v="5"/>
    <x v="0"/>
    <n v="5003"/>
    <x v="0"/>
    <s v="GB"/>
    <s v="GBP"/>
    <n v="1413792034"/>
    <d v="2014-10-20T08:00:34"/>
    <n v="1411200034"/>
    <d v="2014-09-20T08:00:34"/>
    <x v="8"/>
    <x v="3"/>
    <b v="0"/>
    <n v="73"/>
    <b v="1"/>
    <s v="theater/plays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0.7"/>
    <x v="2"/>
    <n v="1225"/>
    <x v="0"/>
    <s v="US"/>
    <s v="USD"/>
    <n v="1422075540"/>
    <d v="2015-01-24T04:59:00"/>
    <n v="1419979544"/>
    <d v="2014-12-30T22:45:44"/>
    <x v="11"/>
    <x v="3"/>
    <b v="0"/>
    <n v="18"/>
    <b v="1"/>
    <s v="theater/plays"/>
    <x v="1"/>
  </r>
  <r>
    <n v="3592"/>
    <s v="boom- a play by Peter Sinn Nachtrieb"/>
    <s v="Sex. Fish. A COMET THAT DESTROYS THE WORLD. boom a play by Peter Sinn Nachtrieb- Feb 19-21 at The Bridge in NYC."/>
    <x v="13"/>
    <n v="2"/>
    <x v="4"/>
    <n v="2545"/>
    <x v="0"/>
    <s v="US"/>
    <s v="USD"/>
    <n v="1423630740"/>
    <d v="2015-02-11T04:59:00"/>
    <n v="1418673307"/>
    <d v="2014-12-15T19:55:07"/>
    <x v="11"/>
    <x v="3"/>
    <b v="0"/>
    <n v="35"/>
    <b v="1"/>
    <s v="theater/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"/>
    <x v="4"/>
    <n v="3319"/>
    <x v="0"/>
    <s v="US"/>
    <s v="USD"/>
    <n v="1420489560"/>
    <d v="2015-01-05T20:26:00"/>
    <n v="1417469639"/>
    <d v="2014-12-01T21:33:59"/>
    <x v="11"/>
    <x v="3"/>
    <b v="0"/>
    <n v="43"/>
    <b v="1"/>
    <s v="theater/plays"/>
    <x v="1"/>
  </r>
  <r>
    <n v="3594"/>
    <s v="HEDDA"/>
    <s v="An adaptation that realizes the internal struggle of Ibsenâ€™s most renowned protagonist as she traverses a claustrophobic social world"/>
    <x v="183"/>
    <n v="1.6"/>
    <x v="4"/>
    <n v="2015"/>
    <x v="0"/>
    <s v="US"/>
    <s v="USD"/>
    <n v="1472952982"/>
    <d v="2016-09-04T01:36:22"/>
    <n v="1470792982"/>
    <d v="2016-08-10T01:36:22"/>
    <x v="10"/>
    <x v="2"/>
    <b v="0"/>
    <n v="36"/>
    <b v="1"/>
    <s v="theater/plays"/>
    <x v="1"/>
  </r>
  <r>
    <n v="3595"/>
    <s v="The Flu Season"/>
    <s v="A new theatre company staging Will Eno's The Flu Season in Seattle"/>
    <x v="27"/>
    <n v="2.6"/>
    <x v="4"/>
    <n v="3081"/>
    <x v="0"/>
    <s v="US"/>
    <s v="USD"/>
    <n v="1426229940"/>
    <d v="2015-03-13T06:59:00"/>
    <n v="1423959123"/>
    <d v="2015-02-15T00:12:03"/>
    <x v="2"/>
    <x v="0"/>
    <b v="0"/>
    <n v="62"/>
    <b v="1"/>
    <s v="theater/plays"/>
    <x v="1"/>
  </r>
  <r>
    <n v="3596"/>
    <s v="SHADFLY - NEW PLAY AT THE ARTS PROJECT"/>
    <s v="A play about the last eight years of the life of Egon Schiele, one of the most influential Austrian Expressionist artists."/>
    <x v="184"/>
    <n v="1.1000000000000001"/>
    <x v="4"/>
    <n v="1185"/>
    <x v="0"/>
    <s v="CA"/>
    <s v="CAD"/>
    <n v="1409072982"/>
    <d v="2014-08-26T17:09:42"/>
    <n v="1407258582"/>
    <d v="2014-08-05T17:09:42"/>
    <x v="10"/>
    <x v="3"/>
    <b v="0"/>
    <n v="15"/>
    <b v="1"/>
    <s v="theater/plays"/>
    <x v="1"/>
  </r>
  <r>
    <n v="3597"/>
    <s v="Akvavit Theatre presents NOTHING OF ME by Arne Lygre"/>
    <s v="&quot;I think that I have my own will. I can stop this, I tell myself. But it's not true.&quot;"/>
    <x v="30"/>
    <n v="2.5"/>
    <x v="4"/>
    <n v="2565"/>
    <x v="0"/>
    <s v="US"/>
    <s v="USD"/>
    <n v="1456984740"/>
    <d v="2016-03-03T05:59:00"/>
    <n v="1455717790"/>
    <d v="2016-02-17T14:03:10"/>
    <x v="2"/>
    <x v="2"/>
    <b v="0"/>
    <n v="33"/>
    <b v="1"/>
    <s v="theater/plays"/>
    <x v="1"/>
  </r>
  <r>
    <n v="3598"/>
    <s v="Cinderella"/>
    <s v="River City Theatre Company needs your support as we embark on our thirteenth production, CINDERELLA!"/>
    <x v="28"/>
    <n v="1"/>
    <x v="4"/>
    <n v="1101"/>
    <x v="0"/>
    <s v="US"/>
    <s v="USD"/>
    <n v="1409720340"/>
    <d v="2014-09-03T04:59:00"/>
    <n v="1408129822"/>
    <d v="2014-08-15T19:10:22"/>
    <x v="10"/>
    <x v="3"/>
    <b v="0"/>
    <n v="27"/>
    <b v="1"/>
    <s v="theater/plays"/>
    <x v="1"/>
  </r>
  <r>
    <n v="3599"/>
    <s v="Promised Land"/>
    <s v="Help Chrysalis get this production off the ground!  An original play, we only need $500 to get this production on its feet!"/>
    <x v="2"/>
    <n v="0.5"/>
    <x v="2"/>
    <n v="1010"/>
    <x v="0"/>
    <s v="US"/>
    <s v="USD"/>
    <n v="1440892800"/>
    <d v="2015-08-30T00:00:00"/>
    <n v="1438715077"/>
    <d v="2015-08-04T19:04:37"/>
    <x v="10"/>
    <x v="0"/>
    <b v="0"/>
    <n v="17"/>
    <b v="1"/>
    <s v="theater/plays"/>
    <x v="1"/>
  </r>
  <r>
    <n v="3600"/>
    <s v="Pariah"/>
    <s v="The First Play From The Man Who Brought You The Black James Bond!"/>
    <x v="185"/>
    <n v="0.01"/>
    <x v="2"/>
    <n v="13"/>
    <x v="0"/>
    <s v="US"/>
    <s v="USD"/>
    <n v="1476390164"/>
    <d v="2016-10-13T20:22:44"/>
    <n v="1473970964"/>
    <d v="2016-09-15T20:22:44"/>
    <x v="8"/>
    <x v="2"/>
    <b v="0"/>
    <n v="4"/>
    <b v="1"/>
    <s v="theater/plays"/>
    <x v="1"/>
  </r>
  <r>
    <n v="3601"/>
    <s v="Pink Confetti at The Courtyard Theatre, Hoxton"/>
    <s v="New play 'Pink Confetti' by Paul Roberts at The Courtyard Theatre produced by Etch and directed by Oliver Dawe."/>
    <x v="13"/>
    <n v="2"/>
    <x v="4"/>
    <n v="2087"/>
    <x v="0"/>
    <s v="GB"/>
    <s v="GBP"/>
    <n v="1421452682"/>
    <d v="2015-01-16T23:58:02"/>
    <n v="1418860682"/>
    <d v="2014-12-17T23:58:02"/>
    <x v="11"/>
    <x v="3"/>
    <b v="0"/>
    <n v="53"/>
    <b v="1"/>
    <s v="theater/plays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"/>
    <x v="4"/>
    <n v="4002"/>
    <x v="0"/>
    <s v="US"/>
    <s v="USD"/>
    <n v="1463520479"/>
    <d v="2016-05-17T21:27:59"/>
    <n v="1458336479"/>
    <d v="2016-03-18T21:27:59"/>
    <x v="7"/>
    <x v="2"/>
    <b v="0"/>
    <n v="49"/>
    <b v="1"/>
    <s v="theater/plays"/>
    <x v="1"/>
  </r>
  <r>
    <n v="3603"/>
    <s v="Thank You For Waiting"/>
    <s v="Help produce &quot;Thank You For Waiting,&quot; a new play that explores friendship, loss, and mental illness, at the 2016 Frigid Festival!"/>
    <x v="15"/>
    <n v="1.5"/>
    <x v="4"/>
    <n v="2560"/>
    <x v="0"/>
    <s v="US"/>
    <s v="USD"/>
    <n v="1446759880"/>
    <d v="2015-11-05T21:44:40"/>
    <n v="1444164280"/>
    <d v="2015-10-06T20:44:40"/>
    <x v="9"/>
    <x v="0"/>
    <b v="0"/>
    <n v="57"/>
    <b v="1"/>
    <s v="theater/plays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"/>
    <x v="4"/>
    <n v="3385"/>
    <x v="0"/>
    <s v="US"/>
    <s v="USD"/>
    <n v="1461913140"/>
    <d v="2016-04-29T06:59:00"/>
    <n v="1461370956"/>
    <d v="2016-04-23T00:22:36"/>
    <x v="6"/>
    <x v="2"/>
    <b v="0"/>
    <n v="69"/>
    <b v="1"/>
    <s v="theater/plays"/>
    <x v="1"/>
  </r>
  <r>
    <n v="3605"/>
    <s v="Amateur production of The Blue Room by David Hare"/>
    <s v="We are a new Theatre Company who are fundraising to put on a new production of the play 'The Blue Room' in High Wycombe and Maidenhead"/>
    <x v="49"/>
    <n v="0.25"/>
    <x v="2"/>
    <n v="460"/>
    <x v="0"/>
    <s v="GB"/>
    <s v="GBP"/>
    <n v="1455390126"/>
    <d v="2016-02-13T19:02:06"/>
    <n v="1452798126"/>
    <d v="2016-01-14T19:02:06"/>
    <x v="1"/>
    <x v="2"/>
    <b v="0"/>
    <n v="15"/>
    <b v="1"/>
    <s v="theater/plays"/>
    <x v="1"/>
  </r>
  <r>
    <n v="3606"/>
    <s v="Critical Ambition - BLINK by Phil Porter"/>
    <s v="Support Swansea's youngest theatre company Critical Ambition, in their co-production of BLINK with Volcano and The Other Room."/>
    <x v="9"/>
    <n v="3"/>
    <x v="4"/>
    <n v="3908"/>
    <x v="0"/>
    <s v="GB"/>
    <s v="GBP"/>
    <n v="1471185057"/>
    <d v="2016-08-14T14:30:57"/>
    <n v="1468593057"/>
    <d v="2016-07-15T14:30:57"/>
    <x v="3"/>
    <x v="2"/>
    <b v="0"/>
    <n v="64"/>
    <b v="1"/>
    <s v="theater/plays"/>
    <x v="1"/>
  </r>
  <r>
    <n v="3607"/>
    <s v="E15 at The Pleasance and CPT"/>
    <s v="'E15' is a verbatim project that looks at the story of the Focus E15 Campaign"/>
    <x v="131"/>
    <n v="0.55000000000000004"/>
    <x v="2"/>
    <n v="580"/>
    <x v="0"/>
    <s v="GB"/>
    <s v="GBP"/>
    <n v="1450137600"/>
    <d v="2015-12-15T00:00:00"/>
    <n v="1448924882"/>
    <d v="2015-11-30T23:08:02"/>
    <x v="4"/>
    <x v="0"/>
    <b v="0"/>
    <n v="20"/>
    <b v="1"/>
    <s v="theater/plays"/>
    <x v="1"/>
  </r>
  <r>
    <n v="3608"/>
    <s v="Petrification"/>
    <s v="Help us get the show on the road! Petrification is a new play about home, memory and identity and we need your help to tour."/>
    <x v="134"/>
    <n v="0.8"/>
    <x v="2"/>
    <n v="800"/>
    <x v="0"/>
    <s v="GB"/>
    <s v="GBP"/>
    <n v="1466172000"/>
    <d v="2016-06-17T14:00:00"/>
    <n v="1463418090"/>
    <d v="2016-05-16T17:01:30"/>
    <x v="5"/>
    <x v="2"/>
    <b v="0"/>
    <n v="27"/>
    <b v="1"/>
    <s v="theater/plays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1.96"/>
    <x v="4"/>
    <n v="3005"/>
    <x v="0"/>
    <s v="GB"/>
    <s v="GBP"/>
    <n v="1459378085"/>
    <d v="2016-03-30T22:48:05"/>
    <n v="1456789685"/>
    <d v="2016-02-29T23:48:05"/>
    <x v="2"/>
    <x v="2"/>
    <b v="0"/>
    <n v="21"/>
    <b v="1"/>
    <s v="theater/plays"/>
    <x v="1"/>
  </r>
  <r>
    <n v="3610"/>
    <s v="The Florence Company presents 'America'"/>
    <s v="The Florence Company premieres its first stage play at the Chelsea Theatre in London with an original piece of writing"/>
    <x v="28"/>
    <n v="1"/>
    <x v="4"/>
    <n v="1623"/>
    <x v="0"/>
    <s v="GB"/>
    <s v="GBP"/>
    <n v="1439806936"/>
    <d v="2015-08-17T10:22:16"/>
    <n v="1437214936"/>
    <d v="2015-07-18T10:22:16"/>
    <x v="3"/>
    <x v="0"/>
    <b v="0"/>
    <n v="31"/>
    <b v="1"/>
    <s v="theater/plays"/>
    <x v="1"/>
  </r>
  <r>
    <n v="3611"/>
    <s v="Xavier Project: Leftovers"/>
    <s v="How do you retain a sense identity after losing your home, your family and your country? Leftovers is a play about refugees in Nairobi."/>
    <x v="30"/>
    <n v="2.5"/>
    <x v="4"/>
    <n v="3400"/>
    <x v="0"/>
    <s v="GB"/>
    <s v="GBP"/>
    <n v="1428483201"/>
    <d v="2015-04-08T08:53:21"/>
    <n v="1425891201"/>
    <d v="2015-03-09T08:53:21"/>
    <x v="7"/>
    <x v="0"/>
    <b v="0"/>
    <n v="51"/>
    <b v="1"/>
    <s v="theater/plays"/>
    <x v="1"/>
  </r>
  <r>
    <n v="3612"/>
    <s v="Welcome Back To Harlem: A Hellfighter's Story"/>
    <s v="A Harlem Hellfighter struggles to re-integrate into his community after heroically fighting for his country in WW1."/>
    <x v="10"/>
    <n v="5"/>
    <x v="0"/>
    <n v="7220"/>
    <x v="0"/>
    <s v="CA"/>
    <s v="CAD"/>
    <n v="1402334811"/>
    <d v="2014-06-09T17:26:51"/>
    <n v="1401470811"/>
    <d v="2014-05-30T17:26:51"/>
    <x v="5"/>
    <x v="3"/>
    <b v="0"/>
    <n v="57"/>
    <b v="1"/>
    <s v="theater/plays"/>
    <x v="1"/>
  </r>
  <r>
    <n v="3613"/>
    <s v="HIS NAME IS ARTHUR HOLMBERG"/>
    <s v="a woman walks into a bar except she looks like a man and no one's serving drinks. one night only"/>
    <x v="21"/>
    <n v="1.25"/>
    <x v="4"/>
    <n v="1250"/>
    <x v="0"/>
    <s v="US"/>
    <s v="USD"/>
    <n v="1403964574"/>
    <d v="2014-06-28T14:09:34"/>
    <n v="1401372574"/>
    <d v="2014-05-29T14:09:34"/>
    <x v="5"/>
    <x v="3"/>
    <b v="0"/>
    <n v="20"/>
    <b v="1"/>
    <s v="theater/plays"/>
    <x v="1"/>
  </r>
  <r>
    <n v="3614"/>
    <s v="Gruesome Playground Injuries"/>
    <s v="A production of &quot;Gruesome Playground Injuries&quot; by Rajiv Joseph July 24th-August 9th at The Bakery in Denver, CO."/>
    <x v="30"/>
    <n v="2.5"/>
    <x v="4"/>
    <n v="2520"/>
    <x v="0"/>
    <s v="US"/>
    <s v="USD"/>
    <n v="1434675616"/>
    <d v="2015-06-19T01:00:16"/>
    <n v="1432083616"/>
    <d v="2015-05-20T01:00:16"/>
    <x v="5"/>
    <x v="0"/>
    <b v="0"/>
    <n v="71"/>
    <b v="1"/>
    <s v="theater/plays"/>
    <x v="1"/>
  </r>
  <r>
    <n v="3615"/>
    <s v="See Bob Run by Daniel MacIvor"/>
    <s v="Bob is on the road. Bob is on the run. But from what? Will she make it to her destination and what will she find whens she gets there?"/>
    <x v="30"/>
    <n v="2.5"/>
    <x v="4"/>
    <n v="2670"/>
    <x v="0"/>
    <s v="GB"/>
    <s v="GBP"/>
    <n v="1449756896"/>
    <d v="2015-12-10T14:14:56"/>
    <n v="1447164896"/>
    <d v="2015-11-10T14:14:56"/>
    <x v="4"/>
    <x v="0"/>
    <b v="0"/>
    <n v="72"/>
    <b v="1"/>
    <s v="theater/plays"/>
    <x v="1"/>
  </r>
  <r>
    <n v="3616"/>
    <s v="Taming of the Shrew - New Wimbledon Theatre"/>
    <s v="A vibrant, gender-inverted film-noir adaptation of Shakespeare's brutal comedy Taming of the Shrew, a visceral physical spectacle."/>
    <x v="30"/>
    <n v="2.5"/>
    <x v="4"/>
    <n v="3120"/>
    <x v="0"/>
    <s v="GB"/>
    <s v="GBP"/>
    <n v="1426801664"/>
    <d v="2015-03-19T21:47:44"/>
    <n v="1424213264"/>
    <d v="2015-02-17T22:47:44"/>
    <x v="2"/>
    <x v="0"/>
    <b v="0"/>
    <n v="45"/>
    <b v="1"/>
    <s v="theater/plays"/>
    <x v="1"/>
  </r>
  <r>
    <n v="3617"/>
    <s v="One Good Night by Aisling Caffrey"/>
    <s v="Venue hire and payment of designer for a darkly comic, all female play about power - losing it, wanting it and fighting to get it back"/>
    <x v="417"/>
    <n v="0.74"/>
    <x v="2"/>
    <n v="880"/>
    <x v="0"/>
    <s v="GB"/>
    <s v="GBP"/>
    <n v="1488240000"/>
    <d v="2017-02-28T00:00:00"/>
    <n v="1486996729"/>
    <d v="2017-02-13T14:38:49"/>
    <x v="2"/>
    <x v="1"/>
    <b v="0"/>
    <n v="51"/>
    <b v="1"/>
    <s v="theater/plays"/>
    <x v="1"/>
  </r>
  <r>
    <n v="3618"/>
    <s v="Checkpoint 22"/>
    <s v="The play yet to be described as &quot;A surefire Edinburgh Fringe Festival Cult Hit&quot;. Coming to the Underbelly, Edinburgh, 5th-30th August."/>
    <x v="13"/>
    <n v="2"/>
    <x v="4"/>
    <n v="2020"/>
    <x v="0"/>
    <s v="GB"/>
    <s v="GBP"/>
    <n v="1433343850"/>
    <d v="2015-06-03T15:04:10"/>
    <n v="1430751850"/>
    <d v="2015-05-04T15:04:10"/>
    <x v="5"/>
    <x v="0"/>
    <b v="0"/>
    <n v="56"/>
    <b v="1"/>
    <s v="theater/plays"/>
    <x v="1"/>
  </r>
  <r>
    <n v="3619"/>
    <s v="VST presents Sincerity Forever"/>
    <s v="We are a fledgling theatre company based in Atlanta looking to fund our first show, Sincerity Forever by playwright Mac Wellman."/>
    <x v="28"/>
    <n v="1"/>
    <x v="4"/>
    <n v="1130"/>
    <x v="0"/>
    <s v="US"/>
    <s v="USD"/>
    <n v="1479592800"/>
    <d v="2016-11-19T22:00:00"/>
    <n v="1476760226"/>
    <d v="2016-10-18T03:10:26"/>
    <x v="9"/>
    <x v="2"/>
    <b v="0"/>
    <n v="17"/>
    <b v="1"/>
    <s v="theater/plays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0.5"/>
    <x v="1"/>
    <n v="11045"/>
    <x v="0"/>
    <s v="US"/>
    <s v="USD"/>
    <n v="1425528000"/>
    <d v="2015-03-05T04:00:00"/>
    <n v="1422916261"/>
    <d v="2015-02-02T22:31:01"/>
    <x v="2"/>
    <x v="0"/>
    <b v="0"/>
    <n v="197"/>
    <b v="1"/>
    <s v="theater/plays"/>
    <x v="1"/>
  </r>
  <r>
    <n v="3621"/>
    <s v="EverScape"/>
    <s v="Bare Theatre and Sonorous Road collaborate on the NC debut of  Allan Maule's gamer fantasy play that was extended in New York."/>
    <x v="9"/>
    <n v="3"/>
    <x v="4"/>
    <n v="3292"/>
    <x v="0"/>
    <s v="US"/>
    <s v="USD"/>
    <n v="1475269200"/>
    <d v="2016-09-30T21:00:00"/>
    <n v="1473200844"/>
    <d v="2016-09-06T22:27:24"/>
    <x v="8"/>
    <x v="2"/>
    <b v="0"/>
    <n v="70"/>
    <b v="1"/>
    <s v="theater/plays"/>
    <x v="1"/>
  </r>
  <r>
    <n v="3622"/>
    <s v="Shakespeare's Pericles, Prince of Tyre"/>
    <s v="5 actors. 39 characters. 1 epic adventure. Presented by the Cradle Theatre Company."/>
    <x v="28"/>
    <n v="1"/>
    <x v="4"/>
    <n v="1000.99"/>
    <x v="0"/>
    <s v="US"/>
    <s v="USD"/>
    <n v="1411874580"/>
    <d v="2014-09-28T03:23:00"/>
    <n v="1409030371"/>
    <d v="2014-08-26T05:19:31"/>
    <x v="10"/>
    <x v="3"/>
    <b v="0"/>
    <n v="21"/>
    <b v="1"/>
    <s v="theater/plays"/>
    <x v="1"/>
  </r>
  <r>
    <n v="3623"/>
    <s v="Since I've Been Here"/>
    <s v="An original play exploring the complications of romantic relationships in all forms."/>
    <x v="30"/>
    <n v="2.5"/>
    <x v="4"/>
    <n v="3000"/>
    <x v="0"/>
    <s v="US"/>
    <s v="USD"/>
    <n v="1406358000"/>
    <d v="2014-07-26T07:00:00"/>
    <n v="1404841270"/>
    <d v="2014-07-08T17:41:10"/>
    <x v="3"/>
    <x v="3"/>
    <b v="0"/>
    <n v="34"/>
    <b v="1"/>
    <s v="theater/plays"/>
    <x v="1"/>
  </r>
  <r>
    <n v="3624"/>
    <s v="&quot;The Next Event&quot;"/>
    <s v="â€œThe Event of a Lifetimeâ€¦â€_x000a__x000a_After the books stopped selling, and family disappears..the next event is closer than expected for him."/>
    <x v="9"/>
    <n v="3"/>
    <x v="4"/>
    <n v="3148"/>
    <x v="0"/>
    <s v="US"/>
    <s v="USD"/>
    <n v="1471977290"/>
    <d v="2016-08-23T18:34:50"/>
    <n v="1466793290"/>
    <d v="2016-06-24T18:34:50"/>
    <x v="0"/>
    <x v="2"/>
    <b v="0"/>
    <n v="39"/>
    <b v="1"/>
    <s v="theater/plays"/>
    <x v="1"/>
  </r>
  <r>
    <n v="3625"/>
    <s v="Village Pub Theatre- FRINGE 2015"/>
    <s v="Help us run Leithâ€™s acclaimed, year round pub theatre VPT as part of Edinburgh Fringe 2015. Presenting 72 short plays over two weeks."/>
    <x v="9"/>
    <n v="3"/>
    <x v="4"/>
    <n v="3080"/>
    <x v="0"/>
    <s v="GB"/>
    <s v="GBP"/>
    <n v="1435851577"/>
    <d v="2015-07-02T15:39:37"/>
    <n v="1433259577"/>
    <d v="2015-06-02T15:39:37"/>
    <x v="0"/>
    <x v="0"/>
    <b v="0"/>
    <n v="78"/>
    <b v="1"/>
    <s v="theater/plays"/>
    <x v="1"/>
  </r>
  <r>
    <n v="3626"/>
    <s v="These are your lives."/>
    <s v="The first four-week performance run for our dance-theatre company, Geste Records, to be performed at The Yard Theatre in September."/>
    <x v="23"/>
    <n v="4"/>
    <x v="4"/>
    <n v="4073"/>
    <x v="0"/>
    <s v="GB"/>
    <s v="GBP"/>
    <n v="1408204857"/>
    <d v="2014-08-16T16:00:57"/>
    <n v="1406390457"/>
    <d v="2014-07-26T16:00:57"/>
    <x v="3"/>
    <x v="3"/>
    <b v="0"/>
    <n v="48"/>
    <b v="1"/>
    <s v="theater/plays"/>
    <x v="1"/>
  </r>
  <r>
    <n v="3627"/>
    <s v="One Shot Theatre Company"/>
    <s v="One Shot Theatre Company is an organization that promotes youth theatre for social change, putting on shows that open a social dialogue"/>
    <x v="13"/>
    <n v="2"/>
    <x v="4"/>
    <n v="2000"/>
    <x v="0"/>
    <s v="US"/>
    <s v="USD"/>
    <n v="1463803140"/>
    <d v="2016-05-21T03:59:00"/>
    <n v="1459446487"/>
    <d v="2016-03-31T17:48:07"/>
    <x v="7"/>
    <x v="2"/>
    <b v="0"/>
    <n v="29"/>
    <b v="1"/>
    <s v="theater/plays"/>
    <x v="1"/>
  </r>
  <r>
    <n v="3628"/>
    <s v="Blast From the Past"/>
    <s v="I am asking for public funding to help put together a musical tribute titled &quot;Blast From The Past&quot; reenacting famous HipHop, RnB acts."/>
    <x v="57"/>
    <n v="100"/>
    <x v="10"/>
    <n v="0"/>
    <x v="2"/>
    <s v="US"/>
    <s v="USD"/>
    <n v="1450040396"/>
    <d v="2015-12-13T20:59:56"/>
    <n v="1444852796"/>
    <d v="2015-10-14T19:59:56"/>
    <x v="9"/>
    <x v="0"/>
    <b v="0"/>
    <n v="0"/>
    <b v="0"/>
    <s v="theater/musical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1000"/>
    <x v="10"/>
    <n v="2"/>
    <x v="2"/>
    <s v="US"/>
    <s v="USD"/>
    <n v="1462467600"/>
    <d v="2016-05-05T17:00:00"/>
    <n v="1457403364"/>
    <d v="2016-03-08T02:16:04"/>
    <x v="7"/>
    <x v="2"/>
    <b v="0"/>
    <n v="2"/>
    <b v="0"/>
    <s v="theater/musical"/>
    <x v="1"/>
  </r>
  <r>
    <n v="3630"/>
    <s v="Jeremy Kyle- The Opera"/>
    <s v="The Jeremy Kyle Show offers so much subject matter to create an opera with.  Along with his brilliant put downs it could be excellent!"/>
    <x v="9"/>
    <n v="3"/>
    <x v="4"/>
    <n v="1"/>
    <x v="2"/>
    <s v="GB"/>
    <s v="GBP"/>
    <n v="1417295990"/>
    <d v="2014-11-29T21:19:50"/>
    <n v="1414700390"/>
    <d v="2014-10-30T20:19:50"/>
    <x v="9"/>
    <x v="3"/>
    <b v="0"/>
    <n v="1"/>
    <b v="0"/>
    <s v="theater/musical"/>
    <x v="1"/>
  </r>
  <r>
    <n v="3631"/>
    <s v="Evo: An Original Rock Opera"/>
    <s v="A revival of Shadowbox Live's Off-Broadway Rock Opera to uncompromisingly explore the darker urges of humankind. But we need your help!"/>
    <x v="418"/>
    <n v="17.100000000000001"/>
    <x v="6"/>
    <n v="8725"/>
    <x v="2"/>
    <s v="US"/>
    <s v="USD"/>
    <n v="1411444740"/>
    <d v="2014-09-23T03:59:00"/>
    <n v="1409335497"/>
    <d v="2014-08-29T18:04:57"/>
    <x v="10"/>
    <x v="3"/>
    <b v="0"/>
    <n v="59"/>
    <b v="0"/>
    <s v="theater/musical"/>
    <x v="1"/>
  </r>
  <r>
    <n v="3632"/>
    <s v="Some Enchanted Evening UK TOUR"/>
    <s v="A professional musical revue. First performed in 2013 as a short tour, to be embarking on a full length tour across the UK in 2015!"/>
    <x v="2"/>
    <n v="0.5"/>
    <x v="2"/>
    <n v="100"/>
    <x v="2"/>
    <s v="GB"/>
    <s v="GBP"/>
    <n v="1416781749"/>
    <d v="2014-11-23T22:29:09"/>
    <n v="1415053749"/>
    <d v="2014-11-03T22:29:09"/>
    <x v="4"/>
    <x v="3"/>
    <b v="0"/>
    <n v="1"/>
    <b v="0"/>
    <s v="theater/musical"/>
    <x v="1"/>
  </r>
  <r>
    <n v="3633"/>
    <s v="SMOKEY AND THE BANDIT: THE MUSICAL"/>
    <s v="SMOKEY AND THE BANDIT: THE MUSICAL_x000a_The classic film, characters and music you love, on stage, LIVE!"/>
    <x v="10"/>
    <n v="5"/>
    <x v="0"/>
    <n v="1762"/>
    <x v="2"/>
    <s v="US"/>
    <s v="USD"/>
    <n v="1479517200"/>
    <d v="2016-11-19T01:00:00"/>
    <n v="1475765867"/>
    <d v="2016-10-06T14:57:47"/>
    <x v="9"/>
    <x v="2"/>
    <b v="0"/>
    <n v="31"/>
    <b v="0"/>
    <s v="theater/musical"/>
    <x v="1"/>
  </r>
  <r>
    <n v="3634"/>
    <s v="Alice - A New Musical"/>
    <s v="Alice is an original musical for all ages with a unique new story based on Alice's Adventures in Wonderland, premiering in summer 2017."/>
    <x v="96"/>
    <n v="75"/>
    <x v="10"/>
    <n v="3185"/>
    <x v="2"/>
    <s v="CA"/>
    <s v="CAD"/>
    <n v="1484366340"/>
    <d v="2017-01-14T03:59:00"/>
    <n v="1480219174"/>
    <d v="2016-11-27T03:59:34"/>
    <x v="4"/>
    <x v="2"/>
    <b v="0"/>
    <n v="18"/>
    <b v="0"/>
    <s v="theater/musical"/>
    <x v="1"/>
  </r>
  <r>
    <n v="3635"/>
    <s v="Mary's Son"/>
    <s v="Mary's Son is a pop opera about Jesus and the hope he brings to all people."/>
    <x v="8"/>
    <n v="3.5"/>
    <x v="4"/>
    <n v="1276"/>
    <x v="2"/>
    <s v="US"/>
    <s v="USD"/>
    <n v="1461186676"/>
    <d v="2016-04-20T21:11:16"/>
    <n v="1458594676"/>
    <d v="2016-03-21T21:11:16"/>
    <x v="7"/>
    <x v="2"/>
    <b v="0"/>
    <n v="10"/>
    <b v="0"/>
    <s v="theater/musical"/>
    <x v="1"/>
  </r>
  <r>
    <n v="3636"/>
    <s v="The Brother's of B-Block"/>
    <s v="The Brotherâ€™s of B-block is a musical play. A new take on &quot;OZ&quot; _x000a_The Wizard of OZ meets HBO's OZ."/>
    <x v="60"/>
    <n v="150"/>
    <x v="10"/>
    <n v="0"/>
    <x v="2"/>
    <s v="US"/>
    <s v="USD"/>
    <n v="1442248829"/>
    <d v="2015-09-14T16:40:29"/>
    <n v="1439224829"/>
    <d v="2015-08-10T16:40:29"/>
    <x v="10"/>
    <x v="0"/>
    <b v="0"/>
    <n v="0"/>
    <b v="0"/>
    <s v="theater/musical"/>
    <x v="1"/>
  </r>
  <r>
    <n v="3637"/>
    <s v="The Ballad of Downtown Jake"/>
    <s v="THE BALLAD OF DOWNTOWN JAKE is a newly created contemporary music drama that is schedule to premiere in Phoenix, AZ in March 2015."/>
    <x v="9"/>
    <n v="3"/>
    <x v="4"/>
    <n v="926"/>
    <x v="2"/>
    <s v="US"/>
    <s v="USD"/>
    <n v="1420130935"/>
    <d v="2015-01-01T16:48:55"/>
    <n v="1417538935"/>
    <d v="2014-12-02T16:48:55"/>
    <x v="11"/>
    <x v="3"/>
    <b v="0"/>
    <n v="14"/>
    <b v="0"/>
    <s v="theater/musical"/>
    <x v="1"/>
  </r>
  <r>
    <n v="3638"/>
    <s v="Project Hedwig and the Angry Inch"/>
    <s v="A rock and roll journey that explores love, loss, redemption, duality and ascension."/>
    <x v="126"/>
    <n v="3.3"/>
    <x v="4"/>
    <n v="216"/>
    <x v="2"/>
    <s v="CA"/>
    <s v="CAD"/>
    <n v="1429456132"/>
    <d v="2015-04-19T15:08:52"/>
    <n v="1424275732"/>
    <d v="2015-02-18T16:08:52"/>
    <x v="2"/>
    <x v="0"/>
    <b v="0"/>
    <n v="2"/>
    <b v="0"/>
    <s v="theater/musical"/>
    <x v="1"/>
  </r>
  <r>
    <n v="3639"/>
    <s v="POE!"/>
    <s v="POE is a tragicomic musical about the life and works of Edgar Poe, with Death as his therapist helping him find peace in the beyond."/>
    <x v="31"/>
    <n v="25"/>
    <x v="9"/>
    <n v="1"/>
    <x v="2"/>
    <s v="US"/>
    <s v="USD"/>
    <n v="1475853060"/>
    <d v="2016-10-07T15:11:00"/>
    <n v="1470672906"/>
    <d v="2016-08-08T16:15:06"/>
    <x v="10"/>
    <x v="2"/>
    <b v="0"/>
    <n v="1"/>
    <b v="0"/>
    <s v="theater/musical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1"/>
    <x v="4"/>
    <n v="55"/>
    <x v="2"/>
    <s v="US"/>
    <s v="USD"/>
    <n v="1431283530"/>
    <d v="2015-05-10T18:45:30"/>
    <n v="1428691530"/>
    <d v="2015-04-10T18:45:30"/>
    <x v="6"/>
    <x v="0"/>
    <b v="0"/>
    <n v="3"/>
    <b v="0"/>
    <s v="theater/musical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3"/>
    <x v="4"/>
    <n v="0"/>
    <x v="2"/>
    <s v="US"/>
    <s v="USD"/>
    <n v="1412485200"/>
    <d v="2014-10-05T05:00:00"/>
    <n v="1410966179"/>
    <d v="2014-09-17T15:02:59"/>
    <x v="8"/>
    <x v="3"/>
    <b v="0"/>
    <n v="0"/>
    <b v="0"/>
    <s v="theater/musical"/>
    <x v="1"/>
  </r>
  <r>
    <n v="3642"/>
    <s v="My own musical"/>
    <s v="All the world's a stage..._x000a_It is my biggest dream to perform my own, selfcreated musical with lots of kids as big as I am able to."/>
    <x v="176"/>
    <n v="0.7"/>
    <x v="2"/>
    <n v="15"/>
    <x v="2"/>
    <s v="DE"/>
    <s v="EUR"/>
    <n v="1448902800"/>
    <d v="2015-11-30T17:00:00"/>
    <n v="1445369727"/>
    <d v="2015-10-20T19:35:27"/>
    <x v="9"/>
    <x v="0"/>
    <b v="0"/>
    <n v="2"/>
    <b v="0"/>
    <s v="theater/musical"/>
    <x v="1"/>
  </r>
  <r>
    <n v="3643"/>
    <s v="Puberty: The Musical"/>
    <s v="It feels like the first time. Like the very first time everyone's coming-of-age comes to the stage. Think 'Wicked', with bad acne."/>
    <x v="31"/>
    <n v="25"/>
    <x v="9"/>
    <n v="0"/>
    <x v="2"/>
    <s v="US"/>
    <s v="USD"/>
    <n v="1447734439"/>
    <d v="2015-11-17T04:27:19"/>
    <n v="1444274839"/>
    <d v="2015-10-08T03:27:19"/>
    <x v="9"/>
    <x v="0"/>
    <b v="0"/>
    <n v="0"/>
    <b v="0"/>
    <s v="theater/musical"/>
    <x v="1"/>
  </r>
  <r>
    <n v="3644"/>
    <s v="SHS presents Rodgers and Hammerstein's Cinderella"/>
    <s v="We are the Saugerties High School drama club. Please help us create our musical to keep theater alive!"/>
    <x v="10"/>
    <n v="5"/>
    <x v="0"/>
    <n v="821"/>
    <x v="2"/>
    <s v="US"/>
    <s v="USD"/>
    <n v="1457413140"/>
    <d v="2016-03-08T04:59:00"/>
    <n v="1454996887"/>
    <d v="2016-02-09T05:48:07"/>
    <x v="2"/>
    <x v="2"/>
    <b v="0"/>
    <n v="12"/>
    <b v="0"/>
    <s v="theater/musical"/>
    <x v="1"/>
  </r>
  <r>
    <n v="3645"/>
    <s v="If the Shoe Fits"/>
    <s v="This new musical comedy empowers women and girls of all ages to be themselves in their shoes, whatever shoes they choose."/>
    <x v="28"/>
    <n v="1"/>
    <x v="4"/>
    <n v="1"/>
    <x v="2"/>
    <s v="CA"/>
    <s v="CAD"/>
    <n v="1479773838"/>
    <d v="2016-11-22T00:17:18"/>
    <n v="1477178238"/>
    <d v="2016-10-22T23:17:18"/>
    <x v="9"/>
    <x v="2"/>
    <b v="0"/>
    <n v="1"/>
    <b v="0"/>
    <s v="theater/musical"/>
    <x v="1"/>
  </r>
  <r>
    <n v="3646"/>
    <s v="Our Sacred Honor"/>
    <s v="Develop demo materials for new, true story of teen Revolutionary War heroes - for hybrid film/live stage musical"/>
    <x v="3"/>
    <n v="10"/>
    <x v="1"/>
    <n v="481"/>
    <x v="2"/>
    <s v="US"/>
    <s v="USD"/>
    <n v="1434497400"/>
    <d v="2015-06-16T23:30:00"/>
    <n v="1431770802"/>
    <d v="2015-05-16T10:06:42"/>
    <x v="5"/>
    <x v="0"/>
    <b v="0"/>
    <n v="8"/>
    <b v="0"/>
    <s v="theater/musical"/>
    <x v="1"/>
  </r>
  <r>
    <n v="3647"/>
    <s v="Zachariah Sheldon: A musical to chill your blood"/>
    <s v="Zachariah Sheldon is a brilliant, darkly twisted brand new musical with music from Mark Newton and script by Anthony Wilkes"/>
    <x v="2"/>
    <n v="0.5"/>
    <x v="2"/>
    <n v="30"/>
    <x v="2"/>
    <s v="GB"/>
    <s v="GBP"/>
    <n v="1475258327"/>
    <d v="2016-09-30T17:58:47"/>
    <n v="1471370327"/>
    <d v="2016-08-16T17:58:47"/>
    <x v="10"/>
    <x v="2"/>
    <b v="0"/>
    <n v="2"/>
    <b v="0"/>
    <s v="theater/musical"/>
    <x v="1"/>
  </r>
  <r>
    <n v="3648"/>
    <s v="Moth Theater Lives"/>
    <s v="Help Moth Live! Support Moth and its artist collective to achieve its 2014/15 season."/>
    <x v="79"/>
    <n v="40"/>
    <x v="3"/>
    <n v="40153"/>
    <x v="0"/>
    <s v="US"/>
    <s v="USD"/>
    <n v="1412492445"/>
    <d v="2014-10-05T07:00:45"/>
    <n v="1409900445"/>
    <d v="2014-09-05T07:00:45"/>
    <x v="8"/>
    <x v="3"/>
    <b v="0"/>
    <n v="73"/>
    <b v="1"/>
    <s v="theater/plays"/>
    <x v="1"/>
  </r>
  <r>
    <n v="3649"/>
    <s v="Honest Aesop's Fables - Tall tales for short people"/>
    <s v="Monies raised will help offset production costs of  transportation of set and actors, theatre rental and advertising costs."/>
    <x v="47"/>
    <n v="0.75"/>
    <x v="2"/>
    <n v="780"/>
    <x v="0"/>
    <s v="CA"/>
    <s v="CAD"/>
    <n v="1402938394"/>
    <d v="2014-06-16T17:06:34"/>
    <n v="1400691994"/>
    <d v="2014-05-21T17:06:34"/>
    <x v="5"/>
    <x v="3"/>
    <b v="0"/>
    <n v="8"/>
    <b v="1"/>
    <s v="theater/plays"/>
    <x v="1"/>
  </r>
  <r>
    <n v="3650"/>
    <s v="Weald at The Finborough Theatre"/>
    <s v="A terse and delicate dissection of male emotions from a rural perspective: fathers and sons, legacy and heritage, molasses and mud."/>
    <x v="2"/>
    <n v="0.5"/>
    <x v="2"/>
    <n v="500"/>
    <x v="0"/>
    <s v="GB"/>
    <s v="GBP"/>
    <n v="1454412584"/>
    <d v="2016-02-02T11:29:44"/>
    <n v="1452598184"/>
    <d v="2016-01-12T11:29:44"/>
    <x v="1"/>
    <x v="2"/>
    <b v="0"/>
    <n v="17"/>
    <b v="1"/>
    <s v="theater/plays"/>
    <x v="1"/>
  </r>
  <r>
    <n v="3651"/>
    <s v="Staged Reading of &quot;The Rise and Fall of Little Voice&quot;"/>
    <s v="A Chicago staged reading of Jim Cartwright's 1992 play-with-music, &quot;The Rise and Fall of Little Voice.&quot;"/>
    <x v="2"/>
    <n v="0.5"/>
    <x v="2"/>
    <n v="520"/>
    <x v="0"/>
    <s v="US"/>
    <s v="USD"/>
    <n v="1407686340"/>
    <d v="2014-08-10T15:59:00"/>
    <n v="1404833442"/>
    <d v="2014-07-08T15:30:42"/>
    <x v="3"/>
    <x v="3"/>
    <b v="0"/>
    <n v="9"/>
    <b v="1"/>
    <s v="theater/plays"/>
    <x v="1"/>
  </r>
  <r>
    <n v="3652"/>
    <s v="A Midsummer Night's Dream"/>
    <s v="A new take on a classic. Under the direction of Rosanna Saracino, We are exploring the darker elements of A Midsummer Night's Dream."/>
    <x v="43"/>
    <n v="0.3"/>
    <x v="2"/>
    <n v="752"/>
    <x v="0"/>
    <s v="CA"/>
    <s v="CAD"/>
    <n v="1472097540"/>
    <d v="2016-08-25T03:59:00"/>
    <n v="1471188502"/>
    <d v="2016-08-14T15:28:22"/>
    <x v="10"/>
    <x v="2"/>
    <b v="0"/>
    <n v="17"/>
    <b v="1"/>
    <s v="theater/plays"/>
    <x v="1"/>
  </r>
  <r>
    <n v="3653"/>
    <s v="ALLIE"/>
    <s v="ALLIE is a new dark comedy play which will premiere at the Edinburgh Festival Fringe 2015. Written and produced by Ruaraidh Murray."/>
    <x v="13"/>
    <n v="2"/>
    <x v="4"/>
    <n v="2010"/>
    <x v="0"/>
    <s v="GB"/>
    <s v="GBP"/>
    <n v="1438764207"/>
    <d v="2015-08-05T08:43:27"/>
    <n v="1436172207"/>
    <d v="2015-07-06T08:43:27"/>
    <x v="3"/>
    <x v="0"/>
    <b v="0"/>
    <n v="33"/>
    <b v="1"/>
    <s v="theater/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1.5"/>
    <x v="4"/>
    <n v="2616"/>
    <x v="0"/>
    <s v="GB"/>
    <s v="GBP"/>
    <n v="1459702800"/>
    <d v="2016-04-03T17:00:00"/>
    <n v="1457690386"/>
    <d v="2016-03-11T09:59:46"/>
    <x v="7"/>
    <x v="2"/>
    <b v="0"/>
    <n v="38"/>
    <b v="1"/>
    <s v="theater/plays"/>
    <x v="1"/>
  </r>
  <r>
    <n v="3655"/>
    <s v="The Tumbleweed Zephyr"/>
    <s v="All aboard for the world premiere of a new steampunk-inspired train adventure play, written by Maggie Lee and directed by Amy Poisson!"/>
    <x v="10"/>
    <n v="5"/>
    <x v="0"/>
    <n v="5813"/>
    <x v="0"/>
    <s v="US"/>
    <s v="USD"/>
    <n v="1437202740"/>
    <d v="2015-07-18T06:59:00"/>
    <n v="1434654998"/>
    <d v="2015-06-18T19:16:38"/>
    <x v="0"/>
    <x v="0"/>
    <b v="0"/>
    <n v="79"/>
    <b v="1"/>
    <s v="theater/plays"/>
    <x v="1"/>
  </r>
  <r>
    <n v="3656"/>
    <s v="AG Theater RÃ¤mibÃ¼hl Projekt 2017"/>
    <s v="Auch dieses Jahr soll wieder unter der Leitung von Christian Seiler &amp; Bruno Catalano ein Projekt der AG Theater stattfinden."/>
    <x v="10"/>
    <n v="5"/>
    <x v="0"/>
    <n v="5291"/>
    <x v="0"/>
    <s v="CH"/>
    <s v="CHF"/>
    <n v="1485989940"/>
    <d v="2017-02-01T22:59:00"/>
    <n v="1483393836"/>
    <d v="2017-01-02T21:50:36"/>
    <x v="1"/>
    <x v="1"/>
    <b v="0"/>
    <n v="46"/>
    <b v="1"/>
    <s v="theater/plays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"/>
    <x v="4"/>
    <n v="2215"/>
    <x v="0"/>
    <s v="DK"/>
    <s v="DKK"/>
    <n v="1464817320"/>
    <d v="2016-06-01T21:42:00"/>
    <n v="1462806419"/>
    <d v="2016-05-09T15:06:59"/>
    <x v="5"/>
    <x v="2"/>
    <b v="0"/>
    <n v="20"/>
    <b v="1"/>
    <s v="theater/plays"/>
    <x v="1"/>
  </r>
  <r>
    <n v="3658"/>
    <s v="Mr. Marmalade"/>
    <s v="Life is hard when your own imaginary friend can't make time for you."/>
    <x v="15"/>
    <n v="1.5"/>
    <x v="4"/>
    <n v="1510"/>
    <x v="0"/>
    <s v="US"/>
    <s v="USD"/>
    <n v="1404273540"/>
    <d v="2014-07-02T03:59:00"/>
    <n v="1400272580"/>
    <d v="2014-05-16T20:36:20"/>
    <x v="5"/>
    <x v="3"/>
    <b v="0"/>
    <n v="20"/>
    <b v="1"/>
    <s v="theater/plays"/>
    <x v="1"/>
  </r>
  <r>
    <n v="3659"/>
    <s v="Reality of Love Remix (Love in Disguise)"/>
    <s v="We want you to analyze while we dramatize if people who romanticize can recognize true love in a disguise."/>
    <x v="9"/>
    <n v="3"/>
    <x v="4"/>
    <n v="3061"/>
    <x v="0"/>
    <s v="US"/>
    <s v="USD"/>
    <n v="1426775940"/>
    <d v="2015-03-19T14:39:00"/>
    <n v="1424414350"/>
    <d v="2015-02-20T06:39:10"/>
    <x v="2"/>
    <x v="0"/>
    <b v="0"/>
    <n v="13"/>
    <b v="1"/>
    <s v="theater/plays"/>
    <x v="1"/>
  </r>
  <r>
    <n v="3660"/>
    <s v="ThÃ©rÃ¨se Raquin at The Courtyard Theatre"/>
    <s v="We are a young company who have been accepted to put on our play at The Courtyard Theatre. We need Â£250 for flyers, props and costume!"/>
    <x v="49"/>
    <n v="0.25"/>
    <x v="2"/>
    <n v="250"/>
    <x v="0"/>
    <s v="GB"/>
    <s v="GBP"/>
    <n v="1419368925"/>
    <d v="2014-12-23T21:08:45"/>
    <n v="1417208925"/>
    <d v="2014-11-28T21:08:45"/>
    <x v="4"/>
    <x v="3"/>
    <b v="0"/>
    <n v="22"/>
    <b v="1"/>
    <s v="theater/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"/>
    <x v="4"/>
    <n v="3330"/>
    <x v="0"/>
    <s v="US"/>
    <s v="USD"/>
    <n v="1460260800"/>
    <d v="2016-04-10T04:00:00"/>
    <n v="1458336672"/>
    <d v="2016-03-18T21:31:12"/>
    <x v="7"/>
    <x v="2"/>
    <b v="0"/>
    <n v="36"/>
    <b v="1"/>
    <s v="theater/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"/>
    <x v="0"/>
    <n v="8114"/>
    <x v="0"/>
    <s v="CA"/>
    <s v="CAD"/>
    <n v="1427775414"/>
    <d v="2015-03-31T04:16:54"/>
    <n v="1425187014"/>
    <d v="2015-03-01T05:16:54"/>
    <x v="7"/>
    <x v="0"/>
    <b v="0"/>
    <n v="40"/>
    <b v="1"/>
    <s v="theater/plays"/>
    <x v="1"/>
  </r>
  <r>
    <n v="3663"/>
    <s v="IHDC's 2017 Pantomime - Jack and the Beanstalk"/>
    <s v="Each year our community comes together to put on a fun and funny family show. We need your help to keep our annual event going."/>
    <x v="419"/>
    <n v="0.22500000000000001"/>
    <x v="2"/>
    <n v="234"/>
    <x v="0"/>
    <s v="GB"/>
    <s v="GBP"/>
    <n v="1482321030"/>
    <d v="2016-12-21T11:50:30"/>
    <n v="1477133430"/>
    <d v="2016-10-22T10:50:30"/>
    <x v="9"/>
    <x v="2"/>
    <b v="0"/>
    <n v="9"/>
    <b v="1"/>
    <s v="theater/plays"/>
    <x v="1"/>
  </r>
  <r>
    <n v="3664"/>
    <s v="Cubs: an Original Work"/>
    <s v="An Original Short Play: two young women search for answers about sexuality, the history they are taught, and their animal instincts."/>
    <x v="134"/>
    <n v="0.8"/>
    <x v="2"/>
    <n v="875"/>
    <x v="0"/>
    <s v="US"/>
    <s v="USD"/>
    <n v="1466056689"/>
    <d v="2016-06-16T05:58:09"/>
    <n v="1464847089"/>
    <d v="2016-06-02T05:58:09"/>
    <x v="0"/>
    <x v="2"/>
    <b v="0"/>
    <n v="19"/>
    <b v="1"/>
    <s v="theater/plays"/>
    <x v="1"/>
  </r>
  <r>
    <n v="3665"/>
    <s v="Napoleon in Scotland / NapolÃ©on en Ecosse"/>
    <s v="A Fantastic creation about Napoleon, through his words and letters, sublimated by a musical score of rare beauty. Magnificent poetry!"/>
    <x v="420"/>
    <n v="0.62"/>
    <x v="2"/>
    <n v="714"/>
    <x v="0"/>
    <s v="FR"/>
    <s v="EUR"/>
    <n v="1446062040"/>
    <d v="2015-10-28T19:54:00"/>
    <n v="1445109822"/>
    <d v="2015-10-17T19:23:42"/>
    <x v="9"/>
    <x v="0"/>
    <b v="0"/>
    <n v="14"/>
    <b v="1"/>
    <s v="theater/plays"/>
    <x v="1"/>
  </r>
  <r>
    <n v="3666"/>
    <s v="Israel LÃ³pez @ Ojai Playwrights Conference"/>
    <s v="Artistic Internship @ Ojai Playwrights Conference"/>
    <x v="38"/>
    <n v="1.2"/>
    <x v="4"/>
    <n v="1200"/>
    <x v="0"/>
    <s v="US"/>
    <s v="USD"/>
    <n v="1406185200"/>
    <d v="2014-07-24T07:00:00"/>
    <n v="1404337382"/>
    <d v="2014-07-02T21:43:02"/>
    <x v="3"/>
    <x v="3"/>
    <b v="0"/>
    <n v="38"/>
    <b v="1"/>
    <s v="theater/plays"/>
    <x v="1"/>
  </r>
  <r>
    <n v="3667"/>
    <s v="The Stolen Inches, Edinburgh 2015"/>
    <s v="A short man takes his tall family to court for stealing his height. Help Small Things Theatre take this big story to EdFringe 2015!"/>
    <x v="9"/>
    <n v="3"/>
    <x v="4"/>
    <n v="3095.11"/>
    <x v="0"/>
    <s v="GB"/>
    <s v="GBP"/>
    <n v="1437261419"/>
    <d v="2015-07-18T23:16:59"/>
    <n v="1434669419"/>
    <d v="2015-06-18T23:16:59"/>
    <x v="0"/>
    <x v="0"/>
    <b v="0"/>
    <n v="58"/>
    <b v="1"/>
    <s v="theater/plays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"/>
    <x v="4"/>
    <n v="1035"/>
    <x v="0"/>
    <s v="US"/>
    <s v="USD"/>
    <n v="1437676380"/>
    <d v="2015-07-23T18:33:00"/>
    <n v="1435670452"/>
    <d v="2015-06-30T13:20:52"/>
    <x v="0"/>
    <x v="0"/>
    <b v="0"/>
    <n v="28"/>
    <b v="1"/>
    <s v="theater/plays"/>
    <x v="1"/>
  </r>
  <r>
    <n v="3669"/>
    <s v="Prowl Theatre Company"/>
    <s v="Prowl Theatre Company is brand new. We are putting on our first play 'Sexual perversity in Chicago', from the 10th to the 16th August"/>
    <x v="28"/>
    <n v="1"/>
    <x v="4"/>
    <n v="1382"/>
    <x v="0"/>
    <s v="GB"/>
    <s v="GBP"/>
    <n v="1434039137"/>
    <d v="2015-06-11T16:12:17"/>
    <n v="1431447137"/>
    <d v="2015-05-12T16:12:17"/>
    <x v="5"/>
    <x v="0"/>
    <b v="0"/>
    <n v="17"/>
    <b v="1"/>
    <s v="theater/plays"/>
    <x v="1"/>
  </r>
  <r>
    <n v="3670"/>
    <s v="Royal Holloway's Drama Society Presents 'Posh'"/>
    <s v="Debauchery, laughter, violence and politics. Why wouldn't you want help Drama Soc's production of 'Posh' be the best it can be?"/>
    <x v="421"/>
    <n v="0.22"/>
    <x v="2"/>
    <n v="241"/>
    <x v="0"/>
    <s v="GB"/>
    <s v="GBP"/>
    <n v="1433113200"/>
    <d v="2015-05-31T23:00:00"/>
    <n v="1431951611"/>
    <d v="2015-05-18T12:20:11"/>
    <x v="5"/>
    <x v="0"/>
    <b v="0"/>
    <n v="12"/>
    <b v="1"/>
    <s v="theater/plays"/>
    <x v="1"/>
  </r>
  <r>
    <n v="3671"/>
    <s v="Kylie for President"/>
    <s v="Bring a touring character education play about making wise choices to elementary students in Kentuckiana. Vote Kylie for President!"/>
    <x v="8"/>
    <n v="3.5"/>
    <x v="4"/>
    <n v="3530"/>
    <x v="0"/>
    <s v="US"/>
    <s v="USD"/>
    <n v="1405915140"/>
    <d v="2014-07-21T03:59:00"/>
    <n v="1404140667"/>
    <d v="2014-06-30T15:04:27"/>
    <x v="0"/>
    <x v="3"/>
    <b v="0"/>
    <n v="40"/>
    <b v="1"/>
    <s v="theater/plays"/>
    <x v="1"/>
  </r>
  <r>
    <n v="3672"/>
    <s v="The Bombing of the Grand Hotel. A compelling new play"/>
    <s v="1984. An IRA bomb explodes at the Grand Hotel. Years on, the bomber and a victim's daughter meet. The meeting changes both their lives."/>
    <x v="9"/>
    <n v="3"/>
    <x v="4"/>
    <n v="3046"/>
    <x v="0"/>
    <s v="GB"/>
    <s v="GBP"/>
    <n v="1411771384"/>
    <d v="2014-09-26T22:43:04"/>
    <n v="1409179384"/>
    <d v="2014-08-27T22:43:04"/>
    <x v="10"/>
    <x v="3"/>
    <b v="0"/>
    <n v="57"/>
    <b v="1"/>
    <s v="theater/plays"/>
    <x v="1"/>
  </r>
  <r>
    <n v="3673"/>
    <s v="CHILD Z"/>
    <s v="Zoe is a teenage girl growing up in a deeply disturbing society. If those paid to protect her aren't listening, then who is?"/>
    <x v="23"/>
    <n v="4"/>
    <x v="4"/>
    <n v="4545"/>
    <x v="0"/>
    <s v="GB"/>
    <s v="GBP"/>
    <n v="1415191920"/>
    <d v="2014-11-05T12:52:00"/>
    <n v="1412233497"/>
    <d v="2014-10-02T07:04:57"/>
    <x v="9"/>
    <x v="3"/>
    <b v="0"/>
    <n v="114"/>
    <b v="1"/>
    <s v="theater/plays"/>
    <x v="1"/>
  </r>
  <r>
    <n v="3674"/>
    <s v="FAUST.hier und jetzt"/>
    <s v="Theaterprojekt 12. Kl. Waldorfschule Essen. 2 junge Regisseure bringen volles Engagement &amp; Zeit ein. FÃ¼r ihre Finanzierung sammeln wir."/>
    <x v="37"/>
    <n v="4.5"/>
    <x v="4"/>
    <n v="4500"/>
    <x v="0"/>
    <s v="DE"/>
    <s v="EUR"/>
    <n v="1472936229"/>
    <d v="2016-09-03T20:57:09"/>
    <n v="1467752229"/>
    <d v="2016-07-05T20:57:09"/>
    <x v="3"/>
    <x v="2"/>
    <b v="0"/>
    <n v="31"/>
    <b v="1"/>
    <s v="theater/plays"/>
    <x v="1"/>
  </r>
  <r>
    <n v="3675"/>
    <s v="Memoir of a Forgotten Past"/>
    <s v="3 decades, 3 generations, 3 friends, one house. Real Eyes Theatre explore how our lives are influenced by the decades we grow up in."/>
    <x v="45"/>
    <n v="0.05"/>
    <x v="2"/>
    <n v="70"/>
    <x v="0"/>
    <s v="GB"/>
    <s v="GBP"/>
    <n v="1463353200"/>
    <d v="2016-05-15T23:00:00"/>
    <n v="1462285182"/>
    <d v="2016-05-03T14:19:42"/>
    <x v="5"/>
    <x v="2"/>
    <b v="0"/>
    <n v="3"/>
    <b v="1"/>
    <s v="theater/plays"/>
    <x v="1"/>
  </r>
  <r>
    <n v="3676"/>
    <s v="The Black and White Theatre Company Inc."/>
    <s v="The Black and White Theatre Company Inc. is a small company who loves to perform and entertain, but needs your support to succeed!"/>
    <x v="134"/>
    <n v="0.8"/>
    <x v="2"/>
    <n v="1030"/>
    <x v="0"/>
    <s v="US"/>
    <s v="USD"/>
    <n v="1410550484"/>
    <d v="2014-09-12T19:34:44"/>
    <n v="1408995284"/>
    <d v="2014-08-25T19:34:44"/>
    <x v="10"/>
    <x v="3"/>
    <b v="0"/>
    <n v="16"/>
    <b v="1"/>
    <s v="theater/plays"/>
    <x v="1"/>
  </r>
  <r>
    <n v="3677"/>
    <s v="Goldfish Memory Productions"/>
    <s v="Goldfish Memory Productions seeks at least $12,000 to begin their first 3 professional projects."/>
    <x v="14"/>
    <n v="12"/>
    <x v="1"/>
    <n v="12348.5"/>
    <x v="0"/>
    <s v="US"/>
    <s v="USD"/>
    <n v="1404359940"/>
    <d v="2014-07-03T03:59:00"/>
    <n v="1402580818"/>
    <d v="2014-06-12T13:46:58"/>
    <x v="0"/>
    <x v="3"/>
    <b v="0"/>
    <n v="199"/>
    <b v="1"/>
    <s v="theater/plays"/>
    <x v="1"/>
  </r>
  <r>
    <n v="3678"/>
    <s v="Some big Some bang"/>
    <s v="The Ugly Collective takes Some big Some bang to the Underbelly Venues at the Edinburgh Fringe!"/>
    <x v="13"/>
    <n v="2"/>
    <x v="4"/>
    <n v="2050"/>
    <x v="0"/>
    <s v="GB"/>
    <s v="GBP"/>
    <n v="1433076298"/>
    <d v="2015-05-31T12:44:58"/>
    <n v="1430052298"/>
    <d v="2015-04-26T12:44:58"/>
    <x v="6"/>
    <x v="0"/>
    <b v="0"/>
    <n v="31"/>
    <b v="1"/>
    <s v="theater/plays"/>
    <x v="1"/>
  </r>
  <r>
    <n v="3679"/>
    <s v="DOG SEES GOD: Confessions of a Teenage Blockhead"/>
    <s v="Bert V. Royal makes a strong statement about drug use, suicide, teen violence, rebellion and sexual identity in this powerful play."/>
    <x v="13"/>
    <n v="2"/>
    <x v="4"/>
    <n v="2202"/>
    <x v="0"/>
    <s v="US"/>
    <s v="USD"/>
    <n v="1404190740"/>
    <d v="2014-07-01T04:59:00"/>
    <n v="1401214581"/>
    <d v="2014-05-27T18:16:21"/>
    <x v="5"/>
    <x v="3"/>
    <b v="0"/>
    <n v="30"/>
    <b v="1"/>
    <s v="theater/plays"/>
    <x v="1"/>
  </r>
  <r>
    <n v="3680"/>
    <s v="Loading Dock Theatre Presents: The Dudleys! A Family Game"/>
    <s v="In The Dudleys! family memories are brought to life as a malfunctioning 8-bit video game. Press Start."/>
    <x v="9"/>
    <n v="3"/>
    <x v="4"/>
    <n v="3383"/>
    <x v="0"/>
    <s v="US"/>
    <s v="USD"/>
    <n v="1475664834"/>
    <d v="2016-10-05T10:53:54"/>
    <n v="1473850434"/>
    <d v="2016-09-14T10:53:54"/>
    <x v="8"/>
    <x v="2"/>
    <b v="0"/>
    <n v="34"/>
    <b v="1"/>
    <s v="theater/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"/>
    <x v="4"/>
    <n v="1119"/>
    <x v="0"/>
    <s v="US"/>
    <s v="USD"/>
    <n v="1452872290"/>
    <d v="2016-01-15T15:38:10"/>
    <n v="1452008290"/>
    <d v="2016-01-05T15:38:10"/>
    <x v="1"/>
    <x v="2"/>
    <b v="0"/>
    <n v="18"/>
    <b v="1"/>
    <s v="theater/plays"/>
    <x v="1"/>
  </r>
  <r>
    <n v="3682"/>
    <s v="&quot;Unexpectedly Expecting&quot; - A One-Woman Show"/>
    <s v="My one-woman show invites audiences to join me on my path to pregnancy as I share my neuroses, challenges and revelations."/>
    <x v="9"/>
    <n v="3"/>
    <x v="4"/>
    <n v="4176"/>
    <x v="0"/>
    <s v="US"/>
    <s v="USD"/>
    <n v="1402901940"/>
    <d v="2014-06-16T06:59:00"/>
    <n v="1399998418"/>
    <d v="2014-05-13T16:26:58"/>
    <x v="5"/>
    <x v="3"/>
    <b v="0"/>
    <n v="67"/>
    <b v="1"/>
    <s v="theater/plays"/>
    <x v="1"/>
  </r>
  <r>
    <n v="3683"/>
    <s v="A Krumpus Story - World Premiere"/>
    <s v="A Krumpus Story is a dark holiday comedy for anyone who wants a little more spice in their holiday fare."/>
    <x v="8"/>
    <n v="3.5"/>
    <x v="4"/>
    <n v="3880"/>
    <x v="0"/>
    <s v="US"/>
    <s v="USD"/>
    <n v="1476931696"/>
    <d v="2016-10-20T02:48:16"/>
    <n v="1474339696"/>
    <d v="2016-09-20T02:48:16"/>
    <x v="8"/>
    <x v="2"/>
    <b v="0"/>
    <n v="66"/>
    <b v="1"/>
    <s v="theater/plays"/>
    <x v="1"/>
  </r>
  <r>
    <n v="3684"/>
    <s v="Cassiopeia"/>
    <s v="Thespis Theater Festival presents Cassiopeia: A romantic tale of a bride finding her way to her unknown groom before it is too late."/>
    <x v="47"/>
    <n v="0.75"/>
    <x v="2"/>
    <n v="1043"/>
    <x v="0"/>
    <s v="US"/>
    <s v="USD"/>
    <n v="1441167586"/>
    <d v="2015-09-02T04:19:46"/>
    <n v="1438575586"/>
    <d v="2015-08-03T04:19:46"/>
    <x v="10"/>
    <x v="0"/>
    <b v="0"/>
    <n v="23"/>
    <b v="1"/>
    <s v="theater/plays"/>
    <x v="1"/>
  </r>
  <r>
    <n v="3685"/>
    <s v="Two Noble Kinsmen: Fire &amp; Shadows"/>
    <s v="Bare Theatre &amp; Cirque de Vol Studios are back for another outdoor adventure in the amphitheatre at Raleigh Little Theatre!"/>
    <x v="10"/>
    <n v="5"/>
    <x v="0"/>
    <n v="5285"/>
    <x v="0"/>
    <s v="US"/>
    <s v="USD"/>
    <n v="1400533200"/>
    <d v="2014-05-19T21:00:00"/>
    <n v="1398348859"/>
    <d v="2014-04-24T14:14:19"/>
    <x v="6"/>
    <x v="3"/>
    <b v="0"/>
    <n v="126"/>
    <b v="1"/>
    <s v="theater/plays"/>
    <x v="1"/>
  </r>
  <r>
    <n v="3686"/>
    <s v="Dog sees God by Bert V. Royal @ FSU"/>
    <s v="This October, in association with Rogue Productions at FSU, I will be directing a production of Dog sees God."/>
    <x v="18"/>
    <n v="0.35"/>
    <x v="2"/>
    <n v="355"/>
    <x v="0"/>
    <s v="US"/>
    <s v="USD"/>
    <n v="1440820740"/>
    <d v="2015-08-29T03:59:00"/>
    <n v="1439567660"/>
    <d v="2015-08-14T15:54:20"/>
    <x v="10"/>
    <x v="0"/>
    <b v="0"/>
    <n v="6"/>
    <b v="1"/>
    <s v="theater/plays"/>
    <x v="1"/>
  </r>
  <r>
    <n v="3687"/>
    <s v="death (and straight boys)"/>
    <s v="&quot;death (and straight boys)&quot; is a 5 play cycle, loosely founded on the KÃ¼bler-Ross model, more commonly known as the 5 stages of grief."/>
    <x v="10"/>
    <n v="5"/>
    <x v="0"/>
    <n v="5012.25"/>
    <x v="0"/>
    <s v="US"/>
    <s v="USD"/>
    <n v="1403846055"/>
    <d v="2014-06-27T05:14:15"/>
    <n v="1401254055"/>
    <d v="2014-05-28T05:14:15"/>
    <x v="5"/>
    <x v="3"/>
    <b v="0"/>
    <n v="25"/>
    <b v="1"/>
    <s v="theater/plays"/>
    <x v="1"/>
  </r>
  <r>
    <n v="3688"/>
    <s v="The Tulip Tree 2014"/>
    <s v="The Tulip Tree is a project I have been passionate about for 5 years. It is an unforgettable story that has never been told."/>
    <x v="9"/>
    <n v="3"/>
    <x v="4"/>
    <n v="3275"/>
    <x v="0"/>
    <s v="GB"/>
    <s v="GBP"/>
    <n v="1407524004"/>
    <d v="2014-08-08T18:53:24"/>
    <n v="1404932004"/>
    <d v="2014-07-09T18:53:24"/>
    <x v="3"/>
    <x v="3"/>
    <b v="0"/>
    <n v="39"/>
    <b v="1"/>
    <s v="theater/plays"/>
    <x v="1"/>
  </r>
  <r>
    <n v="3689"/>
    <s v="Random Us"/>
    <s v="A humorous, touching play about the joys and challenges of a married couple's tender, yet intense relationship &quot;Love is never random&quot;"/>
    <x v="9"/>
    <n v="3"/>
    <x v="4"/>
    <n v="3550"/>
    <x v="0"/>
    <s v="US"/>
    <s v="USD"/>
    <n v="1434925500"/>
    <d v="2015-06-21T22:25:00"/>
    <n v="1432410639"/>
    <d v="2015-05-23T19:50:39"/>
    <x v="5"/>
    <x v="0"/>
    <b v="0"/>
    <n v="62"/>
    <b v="1"/>
    <s v="theater/plays"/>
    <x v="1"/>
  </r>
  <r>
    <n v="3690"/>
    <s v="We Rise"/>
    <s v="A play honoring the lives and legacies of the activists and those remembered at the 1992 ACT UP Ashes Action at The White House"/>
    <x v="15"/>
    <n v="1.5"/>
    <x v="4"/>
    <n v="1800"/>
    <x v="0"/>
    <s v="US"/>
    <s v="USD"/>
    <n v="1417101683"/>
    <d v="2014-11-27T15:21:23"/>
    <n v="1414506083"/>
    <d v="2014-10-28T14:21:23"/>
    <x v="9"/>
    <x v="3"/>
    <b v="0"/>
    <n v="31"/>
    <b v="1"/>
    <s v="theater/plays"/>
    <x v="1"/>
  </r>
  <r>
    <n v="3691"/>
    <s v="Most Dangerous Man in America (WEB DuBois) by Amiri  Baraka"/>
    <s v="World Premiere of last play written by Amiri Baraka"/>
    <x v="79"/>
    <n v="40"/>
    <x v="3"/>
    <n v="51184"/>
    <x v="0"/>
    <s v="US"/>
    <s v="USD"/>
    <n v="1425272340"/>
    <d v="2015-03-02T04:59:00"/>
    <n v="1421426929"/>
    <d v="2015-01-16T16:48:49"/>
    <x v="1"/>
    <x v="0"/>
    <b v="0"/>
    <n v="274"/>
    <b v="1"/>
    <s v="theater/plays"/>
    <x v="1"/>
  </r>
  <r>
    <n v="3692"/>
    <s v="An Evening With Durang"/>
    <s v="Help us independently produce two great comedies by Christopher Durang."/>
    <x v="28"/>
    <n v="1"/>
    <x v="4"/>
    <n v="1260"/>
    <x v="0"/>
    <s v="US"/>
    <s v="USD"/>
    <n v="1411084800"/>
    <d v="2014-09-19T00:00:00"/>
    <n v="1410304179"/>
    <d v="2014-09-09T23:09:39"/>
    <x v="8"/>
    <x v="3"/>
    <b v="0"/>
    <n v="17"/>
    <b v="1"/>
    <s v="theater/plays"/>
    <x v="1"/>
  </r>
  <r>
    <n v="3693"/>
    <s v="Jason (Georgia on My Mind)"/>
    <s v="Jason (Georgia on My Mind), a solo play about a modern quest to the Republic of Georgia in the ancient steps of Jason &amp; the Argonauts"/>
    <x v="422"/>
    <n v="0.33300000000000002"/>
    <x v="2"/>
    <n v="430"/>
    <x v="0"/>
    <s v="GB"/>
    <s v="GBP"/>
    <n v="1448922600"/>
    <d v="2015-11-30T22:30:00"/>
    <n v="1446352529"/>
    <d v="2015-11-01T04:35:29"/>
    <x v="4"/>
    <x v="0"/>
    <b v="0"/>
    <n v="14"/>
    <b v="1"/>
    <s v="theater/plays"/>
    <x v="1"/>
  </r>
  <r>
    <n v="3694"/>
    <s v="Three Christs - Presented at Dixon Place"/>
    <s v="A new play exploring themes of reverence, belief, and certainty. _x000a_&quot;Because what is is, and what is cannot not be...&quot;"/>
    <x v="8"/>
    <n v="3.5"/>
    <x v="4"/>
    <n v="3760"/>
    <x v="0"/>
    <s v="US"/>
    <s v="USD"/>
    <n v="1465178400"/>
    <d v="2016-06-06T02:00:00"/>
    <n v="1461985967"/>
    <d v="2016-04-30T03:12:47"/>
    <x v="6"/>
    <x v="2"/>
    <b v="0"/>
    <n v="60"/>
    <b v="1"/>
    <s v="theater/plays"/>
    <x v="1"/>
  </r>
  <r>
    <n v="3695"/>
    <s v="The History Boys at USC"/>
    <s v="Tony-Award Winning Play, The History Boys brought to you by the Independent Student Production Company Narrative Series: Page to Stage!"/>
    <x v="23"/>
    <n v="4"/>
    <x v="4"/>
    <n v="4005"/>
    <x v="0"/>
    <s v="US"/>
    <s v="USD"/>
    <n v="1421009610"/>
    <d v="2015-01-11T20:53:30"/>
    <n v="1419281610"/>
    <d v="2014-12-22T20:53:30"/>
    <x v="11"/>
    <x v="3"/>
    <b v="0"/>
    <n v="33"/>
    <b v="1"/>
    <s v="theater/plays"/>
    <x v="1"/>
  </r>
  <r>
    <n v="3696"/>
    <s v="&quot;Lifted&quot; - The Theatre Shed's 10 Year Anniversary Show"/>
    <s v="We are 10 years old - please help us celebrate the last 10 years and secure our future for the next 10 years."/>
    <x v="13"/>
    <n v="2"/>
    <x v="4"/>
    <n v="3100"/>
    <x v="0"/>
    <s v="GB"/>
    <s v="GBP"/>
    <n v="1423838916"/>
    <d v="2015-02-13T14:48:36"/>
    <n v="1418654916"/>
    <d v="2014-12-15T14:48:36"/>
    <x v="11"/>
    <x v="3"/>
    <b v="0"/>
    <n v="78"/>
    <b v="1"/>
    <s v="theater/plays"/>
    <x v="1"/>
  </r>
  <r>
    <n v="3697"/>
    <s v="Sid the tour 2016"/>
    <s v="With your support this one-man show will tour various theatres in the UK - it's a story of hero worship and love beyond the grave."/>
    <x v="13"/>
    <n v="2"/>
    <x v="4"/>
    <n v="2160"/>
    <x v="0"/>
    <s v="GB"/>
    <s v="GBP"/>
    <n v="1462878648"/>
    <d v="2016-05-10T11:10:48"/>
    <n v="1461064248"/>
    <d v="2016-04-19T11:10:48"/>
    <x v="6"/>
    <x v="2"/>
    <b v="0"/>
    <n v="30"/>
    <b v="1"/>
    <s v="theater/plays"/>
    <x v="1"/>
  </r>
  <r>
    <n v="3698"/>
    <s v="CORIOLANUS | THE NORMAL HEART @ The Lab Theater"/>
    <s v="Two great political plays, separated in authorship by four hundred years but united in their urgency."/>
    <x v="10"/>
    <n v="5"/>
    <x v="0"/>
    <n v="5526"/>
    <x v="0"/>
    <s v="US"/>
    <s v="USD"/>
    <n v="1456946487"/>
    <d v="2016-03-02T19:21:27"/>
    <n v="1454354487"/>
    <d v="2016-02-01T19:21:27"/>
    <x v="2"/>
    <x v="2"/>
    <b v="0"/>
    <n v="136"/>
    <b v="1"/>
    <s v="theater/plays"/>
    <x v="1"/>
  </r>
  <r>
    <n v="3699"/>
    <s v="Tell Me That You Love Me"/>
    <s v="Tell Me That You Love Me, a new play about the love affair between Actress and Writer, with the novel Arch of Triumph as the backdrop"/>
    <x v="30"/>
    <n v="2.5"/>
    <x v="4"/>
    <n v="2520"/>
    <x v="0"/>
    <s v="US"/>
    <s v="USD"/>
    <n v="1413383216"/>
    <d v="2014-10-15T14:26:56"/>
    <n v="1410791216"/>
    <d v="2014-09-15T14:26:56"/>
    <x v="8"/>
    <x v="3"/>
    <b v="0"/>
    <n v="40"/>
    <b v="1"/>
    <s v="theater/plays"/>
    <x v="1"/>
  </r>
  <r>
    <n v="3700"/>
    <s v="Generations (Senior Project)"/>
    <s v="Help me produce the play I have written for my senior project!"/>
    <x v="2"/>
    <n v="0.5"/>
    <x v="2"/>
    <n v="606"/>
    <x v="0"/>
    <s v="US"/>
    <s v="USD"/>
    <n v="1412092800"/>
    <d v="2014-09-30T16:00:00"/>
    <n v="1409493800"/>
    <d v="2014-08-31T14:03:20"/>
    <x v="10"/>
    <x v="3"/>
    <b v="0"/>
    <n v="18"/>
    <b v="1"/>
    <s v="theater/plays"/>
    <x v="1"/>
  </r>
  <r>
    <n v="3701"/>
    <s v="Dog Show"/>
    <s v="Part-silent film, part-thriller, Dog Show sees four actors play a community of dogs and their owners. One autumn, a killer strikes."/>
    <x v="15"/>
    <n v="1.5"/>
    <x v="4"/>
    <n v="1505"/>
    <x v="0"/>
    <s v="GB"/>
    <s v="GBP"/>
    <n v="1433422793"/>
    <d v="2015-06-04T12:59:53"/>
    <n v="1430830793"/>
    <d v="2015-05-05T12:59:53"/>
    <x v="5"/>
    <x v="0"/>
    <b v="0"/>
    <n v="39"/>
    <b v="1"/>
    <s v="theater/plays"/>
    <x v="1"/>
  </r>
  <r>
    <n v="3702"/>
    <s v="SANKARA"/>
    <s v="Shakespeare's &quot;Julius Caesar&quot; inspires the unforgettable story of the &quot;African Che Guevara&quot; Thomas Sankara, President of Burkina Faso."/>
    <x v="9"/>
    <n v="3"/>
    <x v="4"/>
    <n v="3275"/>
    <x v="0"/>
    <s v="GB"/>
    <s v="GBP"/>
    <n v="1468191540"/>
    <d v="2016-07-10T22:59:00"/>
    <n v="1464958484"/>
    <d v="2016-06-03T12:54:44"/>
    <x v="0"/>
    <x v="2"/>
    <b v="0"/>
    <n v="21"/>
    <b v="1"/>
    <s v="theater/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.05"/>
    <x v="4"/>
    <n v="1296"/>
    <x v="0"/>
    <s v="US"/>
    <s v="USD"/>
    <n v="1471071540"/>
    <d v="2016-08-13T06:59:00"/>
    <n v="1467720388"/>
    <d v="2016-07-05T12:06:28"/>
    <x v="3"/>
    <x v="2"/>
    <b v="0"/>
    <n v="30"/>
    <b v="1"/>
    <s v="theater/plays"/>
    <x v="1"/>
  </r>
  <r>
    <n v="3704"/>
    <s v="Constellations by Nick Payne at the Nottingham New Theatre"/>
    <s v="The award-winning Nottingham New Theatre presents an exciting experimental play about the multi-universe theory and love."/>
    <x v="43"/>
    <n v="0.3"/>
    <x v="2"/>
    <n v="409.01"/>
    <x v="0"/>
    <s v="GB"/>
    <s v="GBP"/>
    <n v="1464712394"/>
    <d v="2016-05-31T16:33:14"/>
    <n v="1459528394"/>
    <d v="2016-04-01T16:33:14"/>
    <x v="6"/>
    <x v="2"/>
    <b v="0"/>
    <n v="27"/>
    <b v="1"/>
    <s v="theater/plays"/>
    <x v="1"/>
  </r>
  <r>
    <n v="3705"/>
    <s v="Pennywinkle: A New Chicago Comedy"/>
    <s v="The play satirizes the Chicago improvisation scene exposing the rules of the craft and the eccentricities of its participants"/>
    <x v="423"/>
    <n v="2.827"/>
    <x v="4"/>
    <n v="2925"/>
    <x v="0"/>
    <s v="US"/>
    <s v="USD"/>
    <n v="1403546400"/>
    <d v="2014-06-23T18:00:00"/>
    <n v="1401714114"/>
    <d v="2014-06-02T13:01:54"/>
    <x v="0"/>
    <x v="3"/>
    <b v="0"/>
    <n v="35"/>
    <b v="1"/>
    <s v="theater/plays"/>
    <x v="1"/>
  </r>
  <r>
    <n v="3706"/>
    <s v="The Drama Factory presents : The Magic Flute"/>
    <s v="Our original dramatic adaption of this Mozart opera is staged to create visually stunning fun with live music."/>
    <x v="15"/>
    <n v="1.5"/>
    <x v="4"/>
    <n v="1820"/>
    <x v="0"/>
    <s v="US"/>
    <s v="USD"/>
    <n v="1410558949"/>
    <d v="2014-09-12T21:55:49"/>
    <n v="1409262949"/>
    <d v="2014-08-28T21:55:49"/>
    <x v="10"/>
    <x v="3"/>
    <b v="0"/>
    <n v="13"/>
    <b v="1"/>
    <s v="theater/plays"/>
    <x v="1"/>
  </r>
  <r>
    <n v="3707"/>
    <s v="A KC Fringe World Premiere: DESPERATE ACTS"/>
    <s v="Support this collection of new plays by Kansas City writers and the artists who are bringing it to life!"/>
    <x v="28"/>
    <n v="1"/>
    <x v="4"/>
    <n v="1860"/>
    <x v="0"/>
    <s v="US"/>
    <s v="USD"/>
    <n v="1469165160"/>
    <d v="2016-07-22T05:26:00"/>
    <n v="1467335378"/>
    <d v="2016-07-01T01:09:38"/>
    <x v="3"/>
    <x v="2"/>
    <b v="0"/>
    <n v="23"/>
    <b v="1"/>
    <s v="theater/plays"/>
    <x v="1"/>
  </r>
  <r>
    <n v="3708"/>
    <s v="Much Ado About Nothing"/>
    <s v="Dear Stone Theater Company brings its inaugural production of Much Ado About Nothing to Logan Square, Chicago. Thanks for watching!"/>
    <x v="176"/>
    <n v="0.7"/>
    <x v="2"/>
    <n v="2100"/>
    <x v="0"/>
    <s v="US"/>
    <s v="USD"/>
    <n v="1404444286"/>
    <d v="2014-07-04T03:24:46"/>
    <n v="1403234686"/>
    <d v="2014-06-20T03:24:46"/>
    <x v="0"/>
    <x v="3"/>
    <b v="0"/>
    <n v="39"/>
    <b v="1"/>
    <s v="theater/plays"/>
    <x v="1"/>
  </r>
  <r>
    <n v="3709"/>
    <s v="The Ruby Darlings Show"/>
    <s v="The filthily talented Ruby and Darling, take you on a raunch-tastic musical discovery of life with a vagina. #sayno"/>
    <x v="28"/>
    <n v="1"/>
    <x v="4"/>
    <n v="1082.5"/>
    <x v="0"/>
    <s v="GB"/>
    <s v="GBP"/>
    <n v="1403715546"/>
    <d v="2014-06-25T16:59:06"/>
    <n v="1401123546"/>
    <d v="2014-05-26T16:59:06"/>
    <x v="5"/>
    <x v="3"/>
    <b v="0"/>
    <n v="35"/>
    <b v="1"/>
    <s v="theater/plays"/>
    <x v="1"/>
  </r>
  <r>
    <n v="3710"/>
    <s v="&quot;Loving Alanis&quot; Rocky Mountain Regional Premier"/>
    <s v="A comedy about, life, death, men, women, and the power of a good Kegel."/>
    <x v="46"/>
    <n v="1.3"/>
    <x v="4"/>
    <n v="1835"/>
    <x v="0"/>
    <s v="US"/>
    <s v="USD"/>
    <n v="1428068988"/>
    <d v="2015-04-03T13:49:48"/>
    <n v="1425908988"/>
    <d v="2015-03-09T13:49:48"/>
    <x v="7"/>
    <x v="0"/>
    <b v="0"/>
    <n v="27"/>
    <b v="1"/>
    <s v="theater/plays"/>
    <x v="1"/>
  </r>
  <r>
    <n v="3711"/>
    <s v="The Youth Shakespeare Project 2014"/>
    <s v="Two teachers and twenty kids bring one of Shakespeare's plays to life!"/>
    <x v="2"/>
    <n v="0.5"/>
    <x v="2"/>
    <n v="570"/>
    <x v="0"/>
    <s v="US"/>
    <s v="USD"/>
    <n v="1402848000"/>
    <d v="2014-06-15T16:00:00"/>
    <n v="1400606573"/>
    <d v="2014-05-20T17:22:53"/>
    <x v="5"/>
    <x v="3"/>
    <b v="0"/>
    <n v="21"/>
    <b v="1"/>
    <s v="theater/plays"/>
    <x v="1"/>
  </r>
  <r>
    <n v="3712"/>
    <s v="IT'S JUST MY LIFE"/>
    <s v="Married, Single, Divorced, Straight, Gay, Transgendered, Birth Mother, Adoptive Mother.... Everyone has a story.  These are ours."/>
    <x v="51"/>
    <n v="7.5"/>
    <x v="0"/>
    <n v="11530"/>
    <x v="0"/>
    <s v="US"/>
    <s v="USD"/>
    <n v="1433055540"/>
    <d v="2015-05-31T06:59:00"/>
    <n v="1431230867"/>
    <d v="2015-05-10T04:07:47"/>
    <x v="5"/>
    <x v="0"/>
    <b v="0"/>
    <n v="104"/>
    <b v="1"/>
    <s v="theater/plays"/>
    <x v="1"/>
  </r>
  <r>
    <n v="3713"/>
    <s v="Bring Matt Fotis's Nights on the Couch to NYC!"/>
    <s v="Matt Fotis's play, Nights on the Couch, was accepted to the 28th Annual Strawberry One Act Festival! Show your support!"/>
    <x v="13"/>
    <n v="2"/>
    <x v="4"/>
    <n v="2030"/>
    <x v="0"/>
    <s v="US"/>
    <s v="USD"/>
    <n v="1465062166"/>
    <d v="2016-06-04T17:42:46"/>
    <n v="1463334166"/>
    <d v="2016-05-15T17:42:46"/>
    <x v="5"/>
    <x v="2"/>
    <b v="0"/>
    <n v="19"/>
    <b v="1"/>
    <s v="theater/plays"/>
    <x v="1"/>
  </r>
  <r>
    <n v="3714"/>
    <s v="Expedition (to NYC)"/>
    <s v="This summer, help some of the top high school theater students from across the country come to NYC to create a world premiere play."/>
    <x v="3"/>
    <n v="10"/>
    <x v="1"/>
    <n v="10235"/>
    <x v="0"/>
    <s v="US"/>
    <s v="USD"/>
    <n v="1432612740"/>
    <d v="2015-05-26T03:59:00"/>
    <n v="1429881667"/>
    <d v="2015-04-24T13:21:07"/>
    <x v="6"/>
    <x v="0"/>
    <b v="0"/>
    <n v="97"/>
    <b v="1"/>
    <s v="theater/plays"/>
    <x v="1"/>
  </r>
  <r>
    <n v="3715"/>
    <s v="The Inspectors Call"/>
    <s v="Vibrant contemporary political theatre, exploring the professional and human impact of the growing corporate culture in education."/>
    <x v="8"/>
    <n v="3.5"/>
    <x v="4"/>
    <n v="3590"/>
    <x v="0"/>
    <s v="GB"/>
    <s v="GBP"/>
    <n v="1427806320"/>
    <d v="2015-03-31T12:52:00"/>
    <n v="1422834819"/>
    <d v="2015-02-01T23:53:39"/>
    <x v="2"/>
    <x v="0"/>
    <b v="0"/>
    <n v="27"/>
    <b v="1"/>
    <s v="theater/plays"/>
    <x v="1"/>
  </r>
  <r>
    <n v="3716"/>
    <s v="Sylvia (a benefit show)"/>
    <s v="I am raising money to pay for the rights to produce Sylvia by A.R. Gurney. The show will be a fundraiser for Wayside Waifs."/>
    <x v="134"/>
    <n v="0.8"/>
    <x v="2"/>
    <n v="1246"/>
    <x v="0"/>
    <s v="US"/>
    <s v="USD"/>
    <n v="1453411109"/>
    <d v="2016-01-21T21:18:29"/>
    <n v="1450819109"/>
    <d v="2015-12-22T21:18:29"/>
    <x v="11"/>
    <x v="0"/>
    <b v="0"/>
    <n v="24"/>
    <b v="1"/>
    <s v="theater/plays"/>
    <x v="1"/>
  </r>
  <r>
    <n v="3717"/>
    <s v="Told Look Younger at Jermyn Street Theatre"/>
    <s v="A heart-warming comedy by award-winning writer about Love, Sex, Friendship of three old gay men in their 60s'!"/>
    <x v="23"/>
    <n v="4"/>
    <x v="4"/>
    <n v="4030"/>
    <x v="0"/>
    <s v="GB"/>
    <s v="GBP"/>
    <n v="1431204449"/>
    <d v="2015-05-09T20:47:29"/>
    <n v="1428526049"/>
    <d v="2015-04-08T20:47:29"/>
    <x v="6"/>
    <x v="0"/>
    <b v="0"/>
    <n v="13"/>
    <b v="1"/>
    <s v="theater/plays"/>
    <x v="1"/>
  </r>
  <r>
    <n v="3718"/>
    <s v="PUNK ROCK"/>
    <s v="William Carlisle has the world at his feet but its weight on his shoulders. He is intelligent, articulate and fucked."/>
    <x v="2"/>
    <n v="0.5"/>
    <x v="2"/>
    <n v="1197"/>
    <x v="0"/>
    <s v="GB"/>
    <s v="GBP"/>
    <n v="1425057075"/>
    <d v="2015-02-27T17:11:15"/>
    <n v="1422465075"/>
    <d v="2015-01-28T17:11:15"/>
    <x v="1"/>
    <x v="0"/>
    <b v="0"/>
    <n v="46"/>
    <b v="1"/>
    <s v="theater/plays"/>
    <x v="1"/>
  </r>
  <r>
    <n v="3719"/>
    <s v="Corium"/>
    <s v="A new piece of physical theatre about love, regret and longing."/>
    <x v="48"/>
    <n v="0.2"/>
    <x v="2"/>
    <n v="420"/>
    <x v="0"/>
    <s v="GB"/>
    <s v="GBP"/>
    <n v="1434994266"/>
    <d v="2015-06-22T17:31:06"/>
    <n v="1432402266"/>
    <d v="2015-05-23T17:31:06"/>
    <x v="5"/>
    <x v="0"/>
    <b v="0"/>
    <n v="4"/>
    <b v="1"/>
    <s v="theater/plays"/>
    <x v="1"/>
  </r>
  <r>
    <n v="3720"/>
    <s v="Lakotas and the American Theatre"/>
    <s v="Breaking the American Indian stereotype in the American Theatre."/>
    <x v="126"/>
    <n v="3.3"/>
    <x v="4"/>
    <n v="3449"/>
    <x v="0"/>
    <s v="US"/>
    <s v="USD"/>
    <n v="1435881006"/>
    <d v="2015-07-02T23:50:06"/>
    <n v="1433980206"/>
    <d v="2015-06-10T23:50:06"/>
    <x v="0"/>
    <x v="0"/>
    <b v="0"/>
    <n v="40"/>
    <b v="1"/>
    <s v="theater/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"/>
    <x v="0"/>
    <n v="5040"/>
    <x v="0"/>
    <s v="US"/>
    <s v="USD"/>
    <n v="1415230084"/>
    <d v="2014-11-05T23:28:04"/>
    <n v="1413412084"/>
    <d v="2014-10-15T22:28:04"/>
    <x v="9"/>
    <x v="3"/>
    <b v="0"/>
    <n v="44"/>
    <b v="1"/>
    <s v="theater/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.5"/>
    <x v="4"/>
    <n v="1668"/>
    <x v="0"/>
    <s v="CA"/>
    <s v="CAD"/>
    <n v="1455231540"/>
    <d v="2016-02-11T22:59:00"/>
    <n v="1452614847"/>
    <d v="2016-01-12T16:07:27"/>
    <x v="1"/>
    <x v="2"/>
    <b v="0"/>
    <n v="35"/>
    <b v="1"/>
    <s v="theater/plays"/>
    <x v="1"/>
  </r>
  <r>
    <n v="3723"/>
    <s v="Beauty and the Beast"/>
    <s v="Saltmine Theatre Company present Beauty and the Beast:"/>
    <x v="37"/>
    <n v="4.5"/>
    <x v="4"/>
    <n v="4592"/>
    <x v="0"/>
    <s v="GB"/>
    <s v="GBP"/>
    <n v="1417374262"/>
    <d v="2014-11-30T19:04:22"/>
    <n v="1414778662"/>
    <d v="2014-10-31T18:04:22"/>
    <x v="9"/>
    <x v="3"/>
    <b v="0"/>
    <n v="63"/>
    <b v="1"/>
    <s v="theater/plays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.3"/>
    <x v="4"/>
    <n v="4409.55"/>
    <x v="0"/>
    <s v="GB"/>
    <s v="GBP"/>
    <n v="1462402800"/>
    <d v="2016-05-04T23:00:00"/>
    <n v="1459856860"/>
    <d v="2016-04-05T11:47:40"/>
    <x v="6"/>
    <x v="2"/>
    <b v="0"/>
    <n v="89"/>
    <b v="1"/>
    <s v="theater/plays"/>
    <x v="1"/>
  </r>
  <r>
    <n v="3725"/>
    <s v="Mine by Polly Teale A Paper Parachutes Production"/>
    <s v="A small theatre company taking 'Mine' on tour in early 2016. 'Mine' is a modern play and we hope to break on to the stage with a bang."/>
    <x v="43"/>
    <n v="0.3"/>
    <x v="2"/>
    <n v="381"/>
    <x v="0"/>
    <s v="GB"/>
    <s v="GBP"/>
    <n v="1455831000"/>
    <d v="2016-02-18T21:30:00"/>
    <n v="1454366467"/>
    <d v="2016-02-01T22:41:07"/>
    <x v="2"/>
    <x v="2"/>
    <b v="0"/>
    <n v="15"/>
    <b v="1"/>
    <s v="theater/plays"/>
    <x v="1"/>
  </r>
  <r>
    <n v="3726"/>
    <s v="Howard's End 3.0"/>
    <s v="A week of rehearsal culminating in a staged reading of our three-actor adaptation of &quot;Howards End,&quot; for potential producers."/>
    <x v="16"/>
    <n v="0.85"/>
    <x v="2"/>
    <n v="2879"/>
    <x v="0"/>
    <s v="US"/>
    <s v="USD"/>
    <n v="1461963600"/>
    <d v="2016-04-29T21:00:00"/>
    <n v="1459567371"/>
    <d v="2016-04-02T03:22:51"/>
    <x v="6"/>
    <x v="2"/>
    <b v="0"/>
    <n v="46"/>
    <b v="1"/>
    <s v="theater/plays"/>
    <x v="1"/>
  </r>
  <r>
    <n v="3727"/>
    <s v="Star-Spangled Sitcoms: Huzzah &amp; John Adams"/>
    <s v="It's exactly what you think it is: a historical parody of your favorite sitcom about a bar and its psychiatrist spinoff!"/>
    <x v="13"/>
    <n v="2"/>
    <x v="4"/>
    <n v="2015"/>
    <x v="0"/>
    <s v="US"/>
    <s v="USD"/>
    <n v="1476939300"/>
    <d v="2016-10-20T04:55:00"/>
    <n v="1474273294"/>
    <d v="2016-09-19T08:21:34"/>
    <x v="8"/>
    <x v="2"/>
    <b v="0"/>
    <n v="33"/>
    <b v="1"/>
    <s v="theater/plays"/>
    <x v="1"/>
  </r>
  <r>
    <n v="3728"/>
    <s v="Bare Bones Shakespeare 2015-16 Season"/>
    <s v="Bare Bones Shakespeare's first season will start with a DFW school touring show: Romeo and Juliet."/>
    <x v="22"/>
    <n v="20"/>
    <x v="8"/>
    <n v="1862"/>
    <x v="2"/>
    <s v="US"/>
    <s v="USD"/>
    <n v="1439957176"/>
    <d v="2015-08-19T04:06:16"/>
    <n v="1437365176"/>
    <d v="2015-07-20T04:06:16"/>
    <x v="3"/>
    <x v="0"/>
    <b v="0"/>
    <n v="31"/>
    <b v="0"/>
    <s v="theater/plays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5"/>
    <x v="0"/>
    <n v="362"/>
    <x v="2"/>
    <s v="US"/>
    <s v="USD"/>
    <n v="1427082912"/>
    <d v="2015-03-23T03:55:12"/>
    <n v="1423198512"/>
    <d v="2015-02-06T04:55:12"/>
    <x v="2"/>
    <x v="0"/>
    <b v="0"/>
    <n v="5"/>
    <b v="0"/>
    <s v="theater/plays"/>
    <x v="1"/>
  </r>
  <r>
    <n v="3730"/>
    <s v="Mark Twain is Hell for the Company - Original Play"/>
    <s v="&quot;MARK TWAIN IS HELL FOR THE COMPANY&quot; is an original theatrical production created and under development by Jeff Lowe."/>
    <x v="28"/>
    <n v="1"/>
    <x v="4"/>
    <n v="100"/>
    <x v="2"/>
    <s v="US"/>
    <s v="USD"/>
    <n v="1439828159"/>
    <d v="2015-08-17T16:15:59"/>
    <n v="1437236159"/>
    <d v="2015-07-18T16:15:59"/>
    <x v="3"/>
    <x v="0"/>
    <b v="0"/>
    <n v="1"/>
    <b v="0"/>
    <s v="theater/plays"/>
    <x v="1"/>
  </r>
  <r>
    <n v="3731"/>
    <s v="The Rabbit on the Moon"/>
    <s v="A long distance wrong number leads to love, but with Emily flying in to finally meet, Nick somehow forgot to mention he's blind."/>
    <x v="62"/>
    <n v="5.5"/>
    <x v="0"/>
    <n v="620"/>
    <x v="2"/>
    <s v="US"/>
    <s v="USD"/>
    <n v="1420860180"/>
    <d v="2015-01-10T03:23:00"/>
    <n v="1418234646"/>
    <d v="2014-12-10T18:04:06"/>
    <x v="11"/>
    <x v="3"/>
    <b v="0"/>
    <n v="12"/>
    <b v="0"/>
    <s v="theater/plays"/>
    <x v="1"/>
  </r>
  <r>
    <n v="3732"/>
    <s v="Elektra Bekent - Afstudeervoorstelling"/>
    <s v="Mijn solo voorstelling gaat over Elektra (Sophokles) en hoe zij als jongere alles beleeft en meemaakt!"/>
    <x v="16"/>
    <n v="0.85"/>
    <x v="2"/>
    <n v="131"/>
    <x v="2"/>
    <s v="NL"/>
    <s v="EUR"/>
    <n v="1422100800"/>
    <d v="2015-01-24T12:00:00"/>
    <n v="1416932133"/>
    <d v="2014-11-25T16:15:33"/>
    <x v="4"/>
    <x v="3"/>
    <b v="0"/>
    <n v="4"/>
    <b v="0"/>
    <s v="theater/plays"/>
    <x v="1"/>
  </r>
  <r>
    <n v="3733"/>
    <s v="laughter in the hood"/>
    <s v="want to donate tickets to residents who live in the community that cant afford the 35.00 price of ticket"/>
    <x v="15"/>
    <n v="1.5"/>
    <x v="4"/>
    <n v="0"/>
    <x v="2"/>
    <s v="US"/>
    <s v="USD"/>
    <n v="1429396200"/>
    <d v="2015-04-18T22:30:00"/>
    <n v="1428539708"/>
    <d v="2015-04-09T00:35:08"/>
    <x v="6"/>
    <x v="0"/>
    <b v="0"/>
    <n v="0"/>
    <b v="0"/>
    <s v="theater/plays"/>
    <x v="1"/>
  </r>
  <r>
    <n v="3734"/>
    <s v="Shakespeare in Sarajevo"/>
    <s v="Shakespeare's plays have an important message for the world. Bosnia needs to hear. Bring Shakespeare to Sarajevo! Fund performances!"/>
    <x v="15"/>
    <n v="1.5"/>
    <x v="4"/>
    <n v="427"/>
    <x v="2"/>
    <s v="US"/>
    <s v="USD"/>
    <n v="1432589896"/>
    <d v="2015-05-25T21:38:16"/>
    <n v="1427405896"/>
    <d v="2015-03-26T21:38:16"/>
    <x v="7"/>
    <x v="0"/>
    <b v="0"/>
    <n v="7"/>
    <b v="0"/>
    <s v="theater/plays"/>
    <x v="1"/>
  </r>
  <r>
    <n v="3735"/>
    <s v="Women Beware Women"/>
    <s v="Young Actor's taking on a Jacobean tragedy. Family, betrayal, love, lust, sex and death."/>
    <x v="325"/>
    <n v="0.15"/>
    <x v="2"/>
    <n v="20"/>
    <x v="2"/>
    <s v="GB"/>
    <s v="GBP"/>
    <n v="1432831089"/>
    <d v="2015-05-28T16:38:09"/>
    <n v="1430239089"/>
    <d v="2015-04-28T16:38:09"/>
    <x v="6"/>
    <x v="0"/>
    <b v="0"/>
    <n v="2"/>
    <b v="0"/>
    <s v="theater/plays"/>
    <x v="1"/>
  </r>
  <r>
    <n v="3736"/>
    <s v="Hot Dogs a new play by Suhayla El-Bushra"/>
    <s v="Hot Dogs is a new play that tackles sexism in schools and addresses issues that current sex/relationship education fails to."/>
    <x v="15"/>
    <n v="1.5"/>
    <x v="4"/>
    <n v="10"/>
    <x v="2"/>
    <s v="GB"/>
    <s v="GBP"/>
    <n v="1427133600"/>
    <d v="2015-03-23T18:00:00"/>
    <n v="1423847093"/>
    <d v="2015-02-13T17:04:53"/>
    <x v="2"/>
    <x v="0"/>
    <b v="0"/>
    <n v="1"/>
    <b v="0"/>
    <s v="theater/plays"/>
    <x v="1"/>
  </r>
  <r>
    <n v="3737"/>
    <s v="Measure For Measure"/>
    <s v="The ASU Theatre and Shakespeare Club presents Measure For Measure directed by Jordyn Ochser."/>
    <x v="176"/>
    <n v="0.7"/>
    <x v="2"/>
    <n v="150"/>
    <x v="2"/>
    <s v="US"/>
    <s v="USD"/>
    <n v="1447311540"/>
    <d v="2015-11-12T06:59:00"/>
    <n v="1445358903"/>
    <d v="2015-10-20T16:35:03"/>
    <x v="9"/>
    <x v="0"/>
    <b v="0"/>
    <n v="4"/>
    <b v="0"/>
    <s v="theater/plays"/>
    <x v="1"/>
  </r>
  <r>
    <n v="3738"/>
    <s v="'GULF' - a new play by PIVOT THEATRE"/>
    <s v="A filmic, fast-paced exploration of trust, making its debut at Camden People's Theatre this July."/>
    <x v="15"/>
    <n v="1.5"/>
    <x v="4"/>
    <n v="270"/>
    <x v="2"/>
    <s v="GB"/>
    <s v="GBP"/>
    <n v="1405461600"/>
    <d v="2014-07-15T22:00:00"/>
    <n v="1403562705"/>
    <d v="2014-06-23T22:31:45"/>
    <x v="0"/>
    <x v="3"/>
    <b v="0"/>
    <n v="6"/>
    <b v="0"/>
    <s v="theater/plays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4"/>
    <x v="4"/>
    <n v="805"/>
    <x v="2"/>
    <s v="GB"/>
    <s v="GBP"/>
    <n v="1468752468"/>
    <d v="2016-07-17T10:47:48"/>
    <n v="1467024468"/>
    <d v="2016-06-27T10:47:48"/>
    <x v="0"/>
    <x v="2"/>
    <b v="0"/>
    <n v="8"/>
    <b v="0"/>
    <s v="theater/plays"/>
    <x v="1"/>
  </r>
  <r>
    <n v="3740"/>
    <s v="dasGROUP Theatre: Savage in Limbo"/>
    <s v="Savage in Limbo is the pilot production of dasGROUP Theatre; a Dallas-based production company with an eye for grit &amp; love of theatre."/>
    <x v="13"/>
    <n v="2"/>
    <x v="4"/>
    <n v="358"/>
    <x v="2"/>
    <s v="US"/>
    <s v="USD"/>
    <n v="1407808438"/>
    <d v="2014-08-12T01:53:58"/>
    <n v="1405217355"/>
    <d v="2014-07-13T02:09:15"/>
    <x v="3"/>
    <x v="3"/>
    <b v="0"/>
    <n v="14"/>
    <b v="0"/>
    <s v="theater/plays"/>
    <x v="1"/>
  </r>
  <r>
    <n v="3741"/>
    <s v="Open House Theater"/>
    <s v="A small community with a love for theater would like to continue. Help the children of this community continue."/>
    <x v="22"/>
    <n v="20"/>
    <x v="8"/>
    <n v="0"/>
    <x v="2"/>
    <s v="US"/>
    <s v="USD"/>
    <n v="1450389950"/>
    <d v="2015-12-17T22:05:50"/>
    <n v="1447797950"/>
    <d v="2015-11-17T22:05:50"/>
    <x v="4"/>
    <x v="0"/>
    <b v="0"/>
    <n v="0"/>
    <b v="0"/>
    <s v="theater/plays"/>
    <x v="1"/>
  </r>
  <r>
    <n v="3742"/>
    <s v="The Jennings Family Reunion"/>
    <s v="In the midst of dealing with sending their son off to the army, Mitch and Melanie Jennings plan a family reunion to ease their sorrow."/>
    <x v="10"/>
    <n v="5"/>
    <x v="0"/>
    <n v="100"/>
    <x v="2"/>
    <s v="US"/>
    <s v="USD"/>
    <n v="1409980144"/>
    <d v="2014-09-06T05:09:04"/>
    <n v="1407388144"/>
    <d v="2014-08-07T05:09:04"/>
    <x v="10"/>
    <x v="3"/>
    <b v="0"/>
    <n v="4"/>
    <b v="0"/>
    <s v="theater/plays"/>
    <x v="1"/>
  </r>
  <r>
    <n v="3743"/>
    <s v="Down the Mississippi"/>
    <s v="I'm taking the Adventures of Huckleberry Finn puppet show down the Mississippi River!"/>
    <x v="41"/>
    <n v="2.2000000000000002"/>
    <x v="4"/>
    <n v="0"/>
    <x v="2"/>
    <s v="US"/>
    <s v="USD"/>
    <n v="1404406964"/>
    <d v="2014-07-03T17:02:44"/>
    <n v="1401814964"/>
    <d v="2014-06-03T17:02:44"/>
    <x v="0"/>
    <x v="3"/>
    <b v="0"/>
    <n v="0"/>
    <b v="0"/>
    <s v="theater/plays"/>
    <x v="1"/>
  </r>
  <r>
    <n v="3744"/>
    <s v="The Game's Afoot - Spotlight"/>
    <s v="This summer, The Spotlight Players are celebrating Christmas in July with a presentation of Ken Ludwig's side splitting comedy."/>
    <x v="38"/>
    <n v="1.2"/>
    <x v="4"/>
    <n v="0"/>
    <x v="2"/>
    <s v="US"/>
    <s v="USD"/>
    <n v="1404532740"/>
    <d v="2014-07-05T03:59:00"/>
    <n v="1401823952"/>
    <d v="2014-06-03T19:32:32"/>
    <x v="0"/>
    <x v="3"/>
    <b v="0"/>
    <n v="0"/>
    <b v="0"/>
    <s v="theater/plays"/>
    <x v="1"/>
  </r>
  <r>
    <n v="3745"/>
    <s v="Tyke Theatre Web Show"/>
    <s v="Tyke wants to expand her puppet theater show to weekly online web shows and is looking for backers."/>
    <x v="213"/>
    <n v="0.1"/>
    <x v="2"/>
    <n v="10"/>
    <x v="2"/>
    <s v="US"/>
    <s v="USD"/>
    <n v="1407689102"/>
    <d v="2014-08-10T16:45:02"/>
    <n v="1405097102"/>
    <d v="2014-07-11T16:45:02"/>
    <x v="3"/>
    <x v="3"/>
    <b v="0"/>
    <n v="1"/>
    <b v="0"/>
    <s v="theater/plays"/>
    <x v="1"/>
  </r>
  <r>
    <n v="3746"/>
    <s v="Stage Play Production - &quot;I Love You to Death&quot;"/>
    <s v="Generational curses CAN be broken...right?"/>
    <x v="0"/>
    <n v="8.5"/>
    <x v="0"/>
    <n v="202"/>
    <x v="2"/>
    <s v="US"/>
    <s v="USD"/>
    <n v="1475918439"/>
    <d v="2016-10-08T09:20:39"/>
    <n v="1473326439"/>
    <d v="2016-09-08T09:20:39"/>
    <x v="8"/>
    <x v="2"/>
    <b v="0"/>
    <n v="1"/>
    <b v="0"/>
    <s v="theater/plays"/>
    <x v="1"/>
  </r>
  <r>
    <n v="3747"/>
    <s v="Counting Stars"/>
    <s v="The world premiere of an astonishing new play by acclaimed writer Atiha Sen Gupta."/>
    <x v="30"/>
    <n v="2.5"/>
    <x v="4"/>
    <n v="25"/>
    <x v="2"/>
    <s v="GB"/>
    <s v="GBP"/>
    <n v="1436137140"/>
    <d v="2015-07-05T22:59:00"/>
    <n v="1433833896"/>
    <d v="2015-06-09T07:11:36"/>
    <x v="0"/>
    <x v="0"/>
    <b v="0"/>
    <n v="1"/>
    <b v="0"/>
    <s v="theater/plays"/>
    <x v="1"/>
  </r>
  <r>
    <n v="3748"/>
    <s v="CAUCUS! THE MUSICAL"/>
    <s v="An irreverent look at the Iowa Caucuses and the oversized role this undersized state plays in the presidential election process."/>
    <x v="10"/>
    <n v="5"/>
    <x v="0"/>
    <n v="5176"/>
    <x v="0"/>
    <s v="US"/>
    <s v="USD"/>
    <n v="1455602340"/>
    <d v="2016-02-16T05:59:00"/>
    <n v="1453827436"/>
    <d v="2016-01-26T16:57:16"/>
    <x v="1"/>
    <x v="2"/>
    <b v="0"/>
    <n v="52"/>
    <b v="1"/>
    <s v="theater/musical"/>
    <x v="1"/>
  </r>
  <r>
    <n v="3749"/>
    <s v="Dante's Capstone Project: Who am I?"/>
    <s v="A night of music, fellowship, and a reflection of my experiences over the past 4 years at Ball State University."/>
    <x v="2"/>
    <n v="0.5"/>
    <x v="2"/>
    <n v="525"/>
    <x v="0"/>
    <s v="US"/>
    <s v="USD"/>
    <n v="1461902340"/>
    <d v="2016-04-29T03:59:00"/>
    <n v="1459220588"/>
    <d v="2016-03-29T03:03:08"/>
    <x v="7"/>
    <x v="2"/>
    <b v="0"/>
    <n v="7"/>
    <b v="1"/>
    <s v="theater/musical"/>
    <x v="1"/>
  </r>
  <r>
    <n v="3750"/>
    <s v="Stars on Stage, Kids be Heard!"/>
    <s v="Stars on Stage children's theatre program is in need of 6 new wireless body microphones!_x000a__x000a_#soskidsbeheard   _x000a__x000a_www.apatheplace.org"/>
    <x v="12"/>
    <n v="6"/>
    <x v="0"/>
    <n v="6027"/>
    <x v="0"/>
    <s v="US"/>
    <s v="USD"/>
    <n v="1423555140"/>
    <d v="2015-02-10T07:59:00"/>
    <n v="1421105608"/>
    <d v="2015-01-12T23:33:28"/>
    <x v="1"/>
    <x v="0"/>
    <b v="0"/>
    <n v="28"/>
    <b v="1"/>
    <s v="theater/musical"/>
    <x v="1"/>
  </r>
  <r>
    <n v="3751"/>
    <s v="GGC Productions 2016"/>
    <s v="I will be performing in TWO productions to kick off the 2016 season. NEED HELP TO FUND THESE GREAT SHOWS!"/>
    <x v="28"/>
    <n v="1"/>
    <x v="4"/>
    <n v="1326"/>
    <x v="0"/>
    <s v="US"/>
    <s v="USD"/>
    <n v="1459641073"/>
    <d v="2016-04-02T23:51:13"/>
    <n v="1454460673"/>
    <d v="2016-02-03T00:51:13"/>
    <x v="2"/>
    <x v="2"/>
    <b v="0"/>
    <n v="11"/>
    <b v="1"/>
    <s v="theater/musical"/>
    <x v="1"/>
  </r>
  <r>
    <n v="3752"/>
    <s v="POP! Community Cabaret Presents..."/>
    <s v="Welcome to POP! Community Cabaret: the &quot;friendliest mad bunch ever&quot;!_x000a_We are a cabaret group run by our community for our community."/>
    <x v="2"/>
    <n v="0.5"/>
    <x v="2"/>
    <n v="565"/>
    <x v="0"/>
    <s v="GB"/>
    <s v="GBP"/>
    <n v="1476651600"/>
    <d v="2016-10-16T21:00:00"/>
    <n v="1473189335"/>
    <d v="2016-09-06T19:15:35"/>
    <x v="8"/>
    <x v="2"/>
    <b v="0"/>
    <n v="15"/>
    <b v="1"/>
    <s v="theater/musical"/>
    <x v="1"/>
  </r>
  <r>
    <n v="3753"/>
    <s v="Wagner in English"/>
    <s v="An English-language production of the opera TannhÃ¤user. Some of the greatest songs ever composed, now with lyrics we can understand."/>
    <x v="10"/>
    <n v="5"/>
    <x v="0"/>
    <n v="5167"/>
    <x v="0"/>
    <s v="US"/>
    <s v="USD"/>
    <n v="1433289600"/>
    <d v="2015-06-03T00:00:00"/>
    <n v="1430768800"/>
    <d v="2015-05-04T19:46:40"/>
    <x v="5"/>
    <x v="0"/>
    <b v="0"/>
    <n v="30"/>
    <b v="1"/>
    <s v="theater/musical"/>
    <x v="1"/>
  </r>
  <r>
    <n v="3754"/>
    <s v="Little Shop of Horrors"/>
    <s v="CitÃ© des Arts needs your help in funding their fall production of the hit musical comedy &quot;Little Shop of Horrors.&quot;"/>
    <x v="30"/>
    <n v="2.5"/>
    <x v="4"/>
    <n v="3000"/>
    <x v="0"/>
    <s v="US"/>
    <s v="USD"/>
    <n v="1406350740"/>
    <d v="2014-07-26T04:59:00"/>
    <n v="1403125737"/>
    <d v="2014-06-18T21:08:57"/>
    <x v="0"/>
    <x v="3"/>
    <b v="0"/>
    <n v="27"/>
    <b v="1"/>
    <s v="theater/musical"/>
    <x v="1"/>
  </r>
  <r>
    <n v="3755"/>
    <s v="Retro Rhapsody"/>
    <s v="We have formed an innovative company that aims to create musical comedic performances suitable for a range of venues."/>
    <x v="131"/>
    <n v="0.55000000000000004"/>
    <x v="2"/>
    <n v="713"/>
    <x v="0"/>
    <s v="GB"/>
    <s v="GBP"/>
    <n v="1460753307"/>
    <d v="2016-04-15T20:48:27"/>
    <n v="1458161307"/>
    <d v="2016-03-16T20:48:27"/>
    <x v="7"/>
    <x v="2"/>
    <b v="0"/>
    <n v="28"/>
    <b v="1"/>
    <s v="theater/musical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.5"/>
    <x v="4"/>
    <n v="4550"/>
    <x v="0"/>
    <s v="US"/>
    <s v="USD"/>
    <n v="1402515198"/>
    <d v="2014-06-11T19:33:18"/>
    <n v="1399923198"/>
    <d v="2014-05-12T19:33:18"/>
    <x v="5"/>
    <x v="3"/>
    <b v="0"/>
    <n v="17"/>
    <b v="1"/>
    <s v="theater/musical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.5"/>
    <x v="4"/>
    <n v="3798"/>
    <x v="0"/>
    <s v="US"/>
    <s v="USD"/>
    <n v="1417465515"/>
    <d v="2014-12-01T20:25:15"/>
    <n v="1415737515"/>
    <d v="2014-11-11T20:25:15"/>
    <x v="4"/>
    <x v="3"/>
    <b v="0"/>
    <n v="50"/>
    <b v="1"/>
    <s v="theater/musical"/>
    <x v="1"/>
  </r>
  <r>
    <n v="3758"/>
    <s v="Luigi's Ladies"/>
    <s v="LUIGI'S LADIES: an original one-woman musical comedy"/>
    <x v="15"/>
    <n v="1.5"/>
    <x v="4"/>
    <n v="1535"/>
    <x v="0"/>
    <s v="US"/>
    <s v="USD"/>
    <n v="1400475600"/>
    <d v="2014-05-19T05:00:00"/>
    <n v="1397819938"/>
    <d v="2014-04-18T11:18:58"/>
    <x v="6"/>
    <x v="3"/>
    <b v="0"/>
    <n v="26"/>
    <b v="1"/>
    <s v="theater/musical"/>
    <x v="1"/>
  </r>
  <r>
    <n v="3759"/>
    <s v="Pared Down Productions"/>
    <s v="A production company specializing in small-scale musicals"/>
    <x v="23"/>
    <n v="4"/>
    <x v="4"/>
    <n v="4409.7700000000004"/>
    <x v="0"/>
    <s v="US"/>
    <s v="USD"/>
    <n v="1440556553"/>
    <d v="2015-08-26T02:35:53"/>
    <n v="1435372553"/>
    <d v="2015-06-27T02:35:53"/>
    <x v="0"/>
    <x v="0"/>
    <b v="0"/>
    <n v="88"/>
    <b v="1"/>
    <s v="theater/musical"/>
    <x v="1"/>
  </r>
  <r>
    <n v="3760"/>
    <s v="Song of the Sea"/>
    <s v="Two Shows: SIRENS and The Girl From Bare Cove. A community of artists determined to give voice to survivors of sexual violence."/>
    <x v="10"/>
    <n v="5"/>
    <x v="0"/>
    <n v="5050.7700000000004"/>
    <x v="0"/>
    <s v="US"/>
    <s v="USD"/>
    <n v="1399293386"/>
    <d v="2014-05-05T12:36:26"/>
    <n v="1397133386"/>
    <d v="2014-04-10T12:36:26"/>
    <x v="6"/>
    <x v="3"/>
    <b v="0"/>
    <n v="91"/>
    <b v="1"/>
    <s v="theater/musical"/>
    <x v="1"/>
  </r>
  <r>
    <n v="3761"/>
    <s v="MARSHA - a girl who does bad things"/>
    <s v="liveartshow returns with a new work at the Arcola this summer. Marsha is a story combining opera, dance and theatre... with a unicorn"/>
    <x v="2"/>
    <n v="0.5"/>
    <x v="2"/>
    <n v="500"/>
    <x v="0"/>
    <s v="GB"/>
    <s v="GBP"/>
    <n v="1439247600"/>
    <d v="2015-08-10T23:00:00"/>
    <n v="1434625937"/>
    <d v="2015-06-18T11:12:17"/>
    <x v="0"/>
    <x v="0"/>
    <b v="0"/>
    <n v="3"/>
    <b v="1"/>
    <s v="theater/musical"/>
    <x v="1"/>
  </r>
  <r>
    <n v="3762"/>
    <s v="iolite the musical"/>
    <s v="We are trying to raise money to perform a musical we have written, called &quot;Iolite&quot;, at the Edinburgh Fringe in 2015."/>
    <x v="21"/>
    <n v="1.25"/>
    <x v="4"/>
    <n v="1328"/>
    <x v="0"/>
    <s v="GB"/>
    <s v="GBP"/>
    <n v="1438543889"/>
    <d v="2015-08-02T19:31:29"/>
    <n v="1436383889"/>
    <d v="2015-07-08T19:31:29"/>
    <x v="3"/>
    <x v="0"/>
    <b v="0"/>
    <n v="28"/>
    <b v="1"/>
    <s v="theater/musical"/>
    <x v="1"/>
  </r>
  <r>
    <n v="3763"/>
    <s v="[title of show] â€” The Chicago Storefront Premiere"/>
    <s v="A musical about two guys writing a musical about...two guys writing a musical."/>
    <x v="10"/>
    <n v="5"/>
    <x v="0"/>
    <n v="5000"/>
    <x v="0"/>
    <s v="US"/>
    <s v="USD"/>
    <n v="1427907626"/>
    <d v="2015-04-01T17:00:26"/>
    <n v="1425319226"/>
    <d v="2015-03-02T18:00:26"/>
    <x v="7"/>
    <x v="0"/>
    <b v="0"/>
    <n v="77"/>
    <b v="1"/>
    <s v="theater/musical"/>
    <x v="1"/>
  </r>
  <r>
    <n v="3764"/>
    <s v="Agape Performing Arts Company, a Ministry of OLG"/>
    <s v="Talented, hard-working performers for Into the Woods JR need your help in renting microphones for our show!"/>
    <x v="15"/>
    <n v="1.5"/>
    <x v="4"/>
    <n v="1500"/>
    <x v="0"/>
    <s v="US"/>
    <s v="USD"/>
    <n v="1464482160"/>
    <d v="2016-05-29T00:36:00"/>
    <n v="1462824832"/>
    <d v="2016-05-09T20:13:52"/>
    <x v="5"/>
    <x v="2"/>
    <b v="0"/>
    <n v="27"/>
    <b v="1"/>
    <s v="theater/musical"/>
    <x v="1"/>
  </r>
  <r>
    <n v="3765"/>
    <s v="Before and After"/>
    <s v="An new musical from Laura Grill &amp; Misha Chowdhury about relationships, Relationships, and the moments that change everything."/>
    <x v="39"/>
    <n v="7"/>
    <x v="0"/>
    <n v="7942"/>
    <x v="0"/>
    <s v="US"/>
    <s v="USD"/>
    <n v="1406745482"/>
    <d v="2014-07-30T18:38:02"/>
    <n v="1404153482"/>
    <d v="2014-06-30T18:38:02"/>
    <x v="0"/>
    <x v="3"/>
    <b v="0"/>
    <n v="107"/>
    <b v="1"/>
    <s v="theater/musical"/>
    <x v="1"/>
  </r>
  <r>
    <n v="3766"/>
    <s v="Held Momentarily The Musical Takes FringeNYC"/>
    <s v="Trapped on a stalled New York subway, seven strangers realize it's not just the train that's stuck."/>
    <x v="3"/>
    <n v="10"/>
    <x v="1"/>
    <n v="10265.01"/>
    <x v="0"/>
    <s v="US"/>
    <s v="USD"/>
    <n v="1404360045"/>
    <d v="2014-07-03T04:00:45"/>
    <n v="1401336045"/>
    <d v="2014-05-29T04:00:45"/>
    <x v="5"/>
    <x v="3"/>
    <b v="0"/>
    <n v="96"/>
    <b v="1"/>
    <s v="theater/musical"/>
    <x v="1"/>
  </r>
  <r>
    <n v="3767"/>
    <s v="Accidental Artists Lab"/>
    <s v="A ragtag crew collaborating on a live performance for the first time, with music as their medium and NYC as their inspiration."/>
    <x v="13"/>
    <n v="2"/>
    <x v="4"/>
    <n v="2335"/>
    <x v="0"/>
    <s v="US"/>
    <s v="USD"/>
    <n v="1425185940"/>
    <d v="2015-03-01T04:59:00"/>
    <n v="1423960097"/>
    <d v="2015-02-15T00:28:17"/>
    <x v="2"/>
    <x v="0"/>
    <b v="0"/>
    <n v="56"/>
    <b v="1"/>
    <s v="theater/musical"/>
    <x v="1"/>
  </r>
  <r>
    <n v="3768"/>
    <s v="Unexpected Stage's Dani Girl, A New Musical"/>
    <s v="Meet Dani, a 9 year old battling leukemia. This witty musical inspires us to believe in the indomitable power of human imagination."/>
    <x v="23"/>
    <n v="4"/>
    <x v="4"/>
    <n v="4306.1099999999997"/>
    <x v="0"/>
    <s v="US"/>
    <s v="USD"/>
    <n v="1402594090"/>
    <d v="2014-06-12T17:28:10"/>
    <n v="1400002090"/>
    <d v="2014-05-13T17:28:10"/>
    <x v="5"/>
    <x v="3"/>
    <b v="0"/>
    <n v="58"/>
    <b v="1"/>
    <s v="theater/musical"/>
    <x v="1"/>
  </r>
  <r>
    <n v="3769"/>
    <s v="The Last Five Years Distinction Project"/>
    <s v="&quot;I wanted to tell the story of two people in love, who were never in the same place at the same time.&quot;- Jason Robert Brown"/>
    <x v="184"/>
    <n v="1.1000000000000001"/>
    <x v="4"/>
    <n v="1100"/>
    <x v="0"/>
    <s v="US"/>
    <s v="USD"/>
    <n v="1460730079"/>
    <d v="2016-04-15T14:21:19"/>
    <n v="1458138079"/>
    <d v="2016-03-16T14:21:19"/>
    <x v="7"/>
    <x v="2"/>
    <b v="0"/>
    <n v="15"/>
    <b v="1"/>
    <s v="theater/musical"/>
    <x v="1"/>
  </r>
  <r>
    <n v="3770"/>
    <s v="The White Feather: a new musical"/>
    <s v="The incredible story of woman's fight to clear her brother from the charge of cowardice in the Great War, brought to life musically"/>
    <x v="13"/>
    <n v="2"/>
    <x v="4"/>
    <n v="2000"/>
    <x v="0"/>
    <s v="GB"/>
    <s v="GBP"/>
    <n v="1434234010"/>
    <d v="2015-06-13T22:20:10"/>
    <n v="1431642010"/>
    <d v="2015-05-14T22:20:10"/>
    <x v="5"/>
    <x v="0"/>
    <b v="0"/>
    <n v="20"/>
    <b v="1"/>
    <s v="theater/musical"/>
    <x v="1"/>
  </r>
  <r>
    <n v="3771"/>
    <s v="COME OUT SWINGIN'!"/>
    <s v="I would like to make a demo recording of six songs from COME OUT SWINGIN'!"/>
    <x v="28"/>
    <n v="1"/>
    <x v="4"/>
    <n v="1460"/>
    <x v="0"/>
    <s v="US"/>
    <s v="USD"/>
    <n v="1463529600"/>
    <d v="2016-05-18T00:00:00"/>
    <n v="1462307652"/>
    <d v="2016-05-03T20:34:12"/>
    <x v="5"/>
    <x v="2"/>
    <b v="0"/>
    <n v="38"/>
    <b v="1"/>
    <s v="theater/musical"/>
    <x v="1"/>
  </r>
  <r>
    <n v="3772"/>
    <s v="Make &quot;Tonya and Nancy&quot; a Rock Opera!"/>
    <s v="A dark comedy about two girls, one knee, and the 1994 Olympics. Help us make sure &quot;Tonya and Nancy&quot; rocks!"/>
    <x v="10"/>
    <n v="5"/>
    <x v="0"/>
    <n v="5510"/>
    <x v="0"/>
    <s v="US"/>
    <s v="USD"/>
    <n v="1480399200"/>
    <d v="2016-11-29T06:00:00"/>
    <n v="1478616506"/>
    <d v="2016-11-08T14:48:26"/>
    <x v="4"/>
    <x v="2"/>
    <b v="0"/>
    <n v="33"/>
    <b v="1"/>
    <s v="theater/musical"/>
    <x v="1"/>
  </r>
  <r>
    <n v="3773"/>
    <s v="Dundee: A Hip-Hopera"/>
    <s v="A dramatic hip-hopera, inspired from monologues written by the performers."/>
    <x v="10"/>
    <n v="5"/>
    <x v="0"/>
    <n v="5410"/>
    <x v="0"/>
    <s v="US"/>
    <s v="USD"/>
    <n v="1479175680"/>
    <d v="2016-11-15T02:08:00"/>
    <n v="1476317247"/>
    <d v="2016-10-13T00:07:27"/>
    <x v="9"/>
    <x v="2"/>
    <b v="0"/>
    <n v="57"/>
    <b v="1"/>
    <s v="theater/musical"/>
    <x v="1"/>
  </r>
  <r>
    <n v="3774"/>
    <s v="Mabel Moon Goes to Earth!"/>
    <s v="Mabel Moon and her co-pilot Silvertoes are coming to earth in the form of a 35 minute interactive and educational musical adventure  !"/>
    <x v="30"/>
    <n v="2.5"/>
    <x v="4"/>
    <n v="2500"/>
    <x v="0"/>
    <s v="CA"/>
    <s v="CAD"/>
    <n v="1428606055"/>
    <d v="2015-04-09T19:00:55"/>
    <n v="1427223655"/>
    <d v="2015-03-24T19:00:55"/>
    <x v="7"/>
    <x v="0"/>
    <b v="0"/>
    <n v="25"/>
    <b v="1"/>
    <s v="theater/musical"/>
    <x v="1"/>
  </r>
  <r>
    <n v="3775"/>
    <s v="TRAVIS KENT : MY FIRST TIME live and unprotected at 54 BELOW"/>
    <s v="Travis Kent joins forces with some of today's brightest contemporary composers for an evening full of firsts at 54 Below."/>
    <x v="13"/>
    <n v="2"/>
    <x v="4"/>
    <n v="2005"/>
    <x v="0"/>
    <s v="US"/>
    <s v="USD"/>
    <n v="1428552000"/>
    <d v="2015-04-09T04:00:00"/>
    <n v="1426199843"/>
    <d v="2015-03-12T22:37:23"/>
    <x v="7"/>
    <x v="0"/>
    <b v="0"/>
    <n v="14"/>
    <b v="1"/>
    <s v="theater/musical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"/>
    <x v="0"/>
    <n v="8537"/>
    <x v="0"/>
    <s v="US"/>
    <s v="USD"/>
    <n v="1406854800"/>
    <d v="2014-08-01T01:00:00"/>
    <n v="1403599778"/>
    <d v="2014-06-24T08:49:38"/>
    <x v="0"/>
    <x v="3"/>
    <b v="0"/>
    <n v="94"/>
    <b v="1"/>
    <s v="theater/musical"/>
    <x v="1"/>
  </r>
  <r>
    <n v="3777"/>
    <s v="The Musical Adventure of Mimi and the Ghosts"/>
    <s v="This musical adventure is a funny and heartwarming story of Mimi, a rebellious young girl who is spirited to Ghostlynd."/>
    <x v="13"/>
    <n v="2"/>
    <x v="4"/>
    <n v="2864"/>
    <x v="0"/>
    <s v="US"/>
    <s v="USD"/>
    <n v="1411790400"/>
    <d v="2014-09-27T04:00:00"/>
    <n v="1409884821"/>
    <d v="2014-09-05T02:40:21"/>
    <x v="8"/>
    <x v="3"/>
    <b v="0"/>
    <n v="59"/>
    <b v="1"/>
    <s v="theater/musical"/>
    <x v="1"/>
  </r>
  <r>
    <n v="3778"/>
    <s v="Give a Puppet a Hand"/>
    <s v="Sponsor an AVENUE Q puppet for The Barn Players April 2015 production."/>
    <x v="262"/>
    <n v="2.4"/>
    <x v="4"/>
    <n v="2521"/>
    <x v="0"/>
    <s v="US"/>
    <s v="USD"/>
    <n v="1423942780"/>
    <d v="2015-02-14T19:39:40"/>
    <n v="1418758780"/>
    <d v="2014-12-16T19:39:40"/>
    <x v="11"/>
    <x v="3"/>
    <b v="0"/>
    <n v="36"/>
    <b v="1"/>
    <s v="theater/musical"/>
    <x v="1"/>
  </r>
  <r>
    <n v="3779"/>
    <s v="&quot;The Last Adam&quot; A New Musical, NYC reading"/>
    <s v="A fresh, re-telling of the Jesus story for a new generation."/>
    <x v="36"/>
    <n v="15"/>
    <x v="6"/>
    <n v="15597"/>
    <x v="0"/>
    <s v="US"/>
    <s v="USD"/>
    <n v="1459010340"/>
    <d v="2016-03-26T16:39:00"/>
    <n v="1456421940"/>
    <d v="2016-02-25T17:39:00"/>
    <x v="2"/>
    <x v="2"/>
    <b v="0"/>
    <n v="115"/>
    <b v="1"/>
    <s v="theater/musical"/>
    <x v="1"/>
  </r>
  <r>
    <n v="3780"/>
    <s v="Melissa Youth OnSTAGE Season 5. Act Like you Mean it!"/>
    <s v="Melissa Youth OnSTAGE (MYO) provides kids in North Collin County with the very best in youth theatre opportunities."/>
    <x v="30"/>
    <n v="2.5"/>
    <x v="4"/>
    <n v="3000"/>
    <x v="0"/>
    <s v="US"/>
    <s v="USD"/>
    <n v="1436817960"/>
    <d v="2015-07-13T20:06:00"/>
    <n v="1433999785"/>
    <d v="2015-06-11T05:16:25"/>
    <x v="0"/>
    <x v="0"/>
    <b v="0"/>
    <n v="30"/>
    <b v="1"/>
    <s v="theater/musical"/>
    <x v="1"/>
  </r>
  <r>
    <n v="3781"/>
    <s v="I GOT FIRED - Keith and Jenny are back!"/>
    <s v="Support Keith in his journey from unemployment to Off-Broadway in the triumphant return of I GOT FIRED: A SORT-OF-TRUE REVENGE MUSICAL."/>
    <x v="37"/>
    <n v="4.5"/>
    <x v="4"/>
    <n v="4935"/>
    <x v="0"/>
    <s v="US"/>
    <s v="USD"/>
    <n v="1410210685"/>
    <d v="2014-09-08T21:11:25"/>
    <n v="1408050685"/>
    <d v="2014-08-14T21:11:25"/>
    <x v="10"/>
    <x v="3"/>
    <b v="0"/>
    <n v="52"/>
    <b v="1"/>
    <s v="theater/musical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"/>
    <x v="4"/>
    <n v="2035"/>
    <x v="0"/>
    <s v="GB"/>
    <s v="GBP"/>
    <n v="1469401200"/>
    <d v="2016-07-24T23:00:00"/>
    <n v="1466887297"/>
    <d v="2016-06-25T20:41:37"/>
    <x v="0"/>
    <x v="2"/>
    <b v="0"/>
    <n v="27"/>
    <b v="1"/>
    <s v="theater/musical"/>
    <x v="1"/>
  </r>
  <r>
    <n v="3783"/>
    <s v="Help DORO &amp; DIEGA find their way to the Orlando FRINGE 2016"/>
    <s v="Help fund Doro &amp; Diega's journey to the Orlando Fringe 2016. A brand new choose-your-own adventure musical!"/>
    <x v="38"/>
    <n v="1.2"/>
    <x v="4"/>
    <n v="1547"/>
    <x v="0"/>
    <s v="US"/>
    <s v="USD"/>
    <n v="1458057600"/>
    <d v="2016-03-15T16:00:00"/>
    <n v="1455938520"/>
    <d v="2016-02-20T03:22:00"/>
    <x v="2"/>
    <x v="2"/>
    <b v="0"/>
    <n v="24"/>
    <b v="1"/>
    <s v="theater/musical"/>
    <x v="1"/>
  </r>
  <r>
    <n v="3784"/>
    <s v="Whitehall Theatre Presents: Little Shop of Horrors"/>
    <s v="This year, we will be producing the cult classic Little Shop of Horrors with your proceeds going towards venue and production costs."/>
    <x v="28"/>
    <n v="1"/>
    <x v="4"/>
    <n v="1150"/>
    <x v="0"/>
    <s v="CA"/>
    <s v="CAD"/>
    <n v="1468193532"/>
    <d v="2016-07-10T23:32:12"/>
    <n v="1465601532"/>
    <d v="2016-06-10T23:32:12"/>
    <x v="0"/>
    <x v="2"/>
    <b v="0"/>
    <n v="10"/>
    <b v="1"/>
    <s v="theater/musical"/>
    <x v="1"/>
  </r>
  <r>
    <n v="3785"/>
    <s v="Send &quot;Pawn&quot; to Edinburgh!"/>
    <s v="Chess. Betrayal. Blueberry yoghurts. &quot;Pawn&quot; - a new musical by Oxford students - needs funding to go to the Edinburgh Fringe!"/>
    <x v="13"/>
    <n v="2"/>
    <x v="4"/>
    <n v="3015"/>
    <x v="0"/>
    <s v="GB"/>
    <s v="GBP"/>
    <n v="1470132180"/>
    <d v="2016-08-02T10:03:00"/>
    <n v="1467040769"/>
    <d v="2016-06-27T15:19:29"/>
    <x v="0"/>
    <x v="2"/>
    <b v="0"/>
    <n v="30"/>
    <b v="1"/>
    <s v="theater/musical"/>
    <x v="1"/>
  </r>
  <r>
    <n v="3786"/>
    <s v="Puberty the Musical: Original Cast Recording"/>
    <s v="The brainchild of Coleman Peterson and Janice Gilbert.  The funding will be used to professionally record the songs."/>
    <x v="12"/>
    <n v="6"/>
    <x v="0"/>
    <n v="6658"/>
    <x v="0"/>
    <s v="US"/>
    <s v="USD"/>
    <n v="1464310475"/>
    <d v="2016-05-27T00:54:35"/>
    <n v="1461718475"/>
    <d v="2016-04-27T00:54:35"/>
    <x v="6"/>
    <x v="2"/>
    <b v="0"/>
    <n v="71"/>
    <b v="1"/>
    <s v="theater/musical"/>
    <x v="1"/>
  </r>
  <r>
    <n v="3787"/>
    <s v="Happiest Show On Earth Production Sponsor"/>
    <s v="The Happiest Show on Earth is a Disney musical revue to benefit the Make-A-Wish foundation. Funds for production needed."/>
    <x v="18"/>
    <n v="0.35"/>
    <x v="2"/>
    <n v="351"/>
    <x v="0"/>
    <s v="US"/>
    <s v="USD"/>
    <n v="1436587140"/>
    <d v="2015-07-11T03:59:00"/>
    <n v="1434113406"/>
    <d v="2015-06-12T12:50:06"/>
    <x v="0"/>
    <x v="0"/>
    <b v="0"/>
    <n v="10"/>
    <b v="1"/>
    <s v="theater/musical"/>
    <x v="1"/>
  </r>
  <r>
    <n v="3788"/>
    <s v="WHAT'S A NICE JEWISH GIRL DOING IN A PLACE LIKE THIS?"/>
    <s v="A STORY OF BAGELS AND LOCKS!_x000a__x000a_A JEWISH GIRL FINDS HERSELF ON A UNEXPECTED TRIP TO_x000a_&quot;A SPIRITUAL EXPERIENCE&quot; !"/>
    <x v="96"/>
    <n v="75"/>
    <x v="10"/>
    <n v="500"/>
    <x v="2"/>
    <s v="US"/>
    <s v="USD"/>
    <n v="1450887480"/>
    <d v="2015-12-23T16:18:00"/>
    <n v="1448469719"/>
    <d v="2015-11-25T16:41:59"/>
    <x v="4"/>
    <x v="0"/>
    <b v="0"/>
    <n v="1"/>
    <b v="0"/>
    <s v="theater/musical"/>
    <x v="1"/>
  </r>
  <r>
    <n v="3789"/>
    <s v="Austen a New Musical Play"/>
    <s v="This fabulous new play explores the little known love life of England's most famous romantic novelist, Jane Austen."/>
    <x v="424"/>
    <n v="3.55"/>
    <x v="4"/>
    <n v="116"/>
    <x v="2"/>
    <s v="GB"/>
    <s v="GBP"/>
    <n v="1434395418"/>
    <d v="2015-06-15T19:10:18"/>
    <n v="1431630618"/>
    <d v="2015-05-14T19:10:18"/>
    <x v="5"/>
    <x v="0"/>
    <b v="0"/>
    <n v="4"/>
    <b v="0"/>
    <s v="theater/musical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15"/>
    <x v="6"/>
    <n v="0"/>
    <x v="2"/>
    <s v="US"/>
    <s v="USD"/>
    <n v="1479834023"/>
    <d v="2016-11-22T17:00:23"/>
    <n v="1477238423"/>
    <d v="2016-10-23T16:00:23"/>
    <x v="9"/>
    <x v="2"/>
    <b v="0"/>
    <n v="0"/>
    <b v="0"/>
    <s v="theater/musical"/>
    <x v="1"/>
  </r>
  <r>
    <n v="3791"/>
    <s v="Spin! at The Cumming Playhouse"/>
    <s v="Spin! is an original musical comedy-drama presented by Blue Palm Productions."/>
    <x v="15"/>
    <n v="1.5"/>
    <x v="4"/>
    <n v="0"/>
    <x v="2"/>
    <s v="US"/>
    <s v="USD"/>
    <n v="1404664592"/>
    <d v="2014-07-06T16:36:32"/>
    <n v="1399480592"/>
    <d v="2014-05-07T16:36:32"/>
    <x v="5"/>
    <x v="3"/>
    <b v="0"/>
    <n v="0"/>
    <b v="0"/>
    <s v="theater/musical"/>
    <x v="1"/>
  </r>
  <r>
    <n v="3792"/>
    <s v="BorikÃ©n: The Show"/>
    <s v="A cultural and historic journey through Puerto Rico's music and dance!"/>
    <x v="78"/>
    <n v="12.5"/>
    <x v="1"/>
    <n v="35"/>
    <x v="2"/>
    <s v="US"/>
    <s v="USD"/>
    <n v="1436957022"/>
    <d v="2015-07-15T10:43:42"/>
    <n v="1434365022"/>
    <d v="2015-06-15T10:43:42"/>
    <x v="0"/>
    <x v="0"/>
    <b v="0"/>
    <n v="2"/>
    <b v="0"/>
    <s v="theater/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7"/>
    <x v="0"/>
    <n v="4176"/>
    <x v="2"/>
    <s v="US"/>
    <s v="USD"/>
    <n v="1418769129"/>
    <d v="2014-12-16T22:32:09"/>
    <n v="1416954729"/>
    <d v="2014-11-25T22:32:09"/>
    <x v="4"/>
    <x v="3"/>
    <b v="0"/>
    <n v="24"/>
    <b v="0"/>
    <s v="theater/musical"/>
    <x v="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"/>
    <x v="0"/>
    <n v="50"/>
    <x v="2"/>
    <s v="GB"/>
    <s v="GBP"/>
    <n v="1433685354"/>
    <d v="2015-06-07T13:55:54"/>
    <n v="1431093354"/>
    <d v="2015-05-08T13:55:54"/>
    <x v="5"/>
    <x v="0"/>
    <b v="0"/>
    <n v="1"/>
    <b v="0"/>
    <s v="theater/musical"/>
    <x v="1"/>
  </r>
  <r>
    <n v="3795"/>
    <s v="Duodeca"/>
    <s v="Poppin Productions are currently entering the development stage of their very first production -  &quot;Duodeca&quot;."/>
    <x v="20"/>
    <n v="0.6"/>
    <x v="2"/>
    <n v="10"/>
    <x v="2"/>
    <s v="GB"/>
    <s v="GBP"/>
    <n v="1440801000"/>
    <d v="2015-08-28T22:30:00"/>
    <n v="1437042490"/>
    <d v="2015-07-16T10:28:10"/>
    <x v="3"/>
    <x v="0"/>
    <b v="0"/>
    <n v="2"/>
    <b v="0"/>
    <s v="theater/musical"/>
    <x v="1"/>
  </r>
  <r>
    <n v="3796"/>
    <s v="A Staged Reading of &quot;CALL ME TANIA&quot;"/>
    <s v="Part Psychological Thriller - Part Heartbreaking Drama - Part Spectacular Farce - 100% New American Musical Theatre"/>
    <x v="290"/>
    <n v="22.5"/>
    <x v="8"/>
    <n v="1"/>
    <x v="2"/>
    <s v="US"/>
    <s v="USD"/>
    <n v="1484354556"/>
    <d v="2017-01-14T00:42:36"/>
    <n v="1479170556"/>
    <d v="2016-11-15T00:42:36"/>
    <x v="4"/>
    <x v="2"/>
    <b v="0"/>
    <n v="1"/>
    <b v="0"/>
    <s v="theater/musical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6"/>
    <x v="0"/>
    <n v="5380"/>
    <x v="2"/>
    <s v="US"/>
    <s v="USD"/>
    <n v="1429564165"/>
    <d v="2015-04-20T21:09:25"/>
    <n v="1426972165"/>
    <d v="2015-03-21T21:09:25"/>
    <x v="7"/>
    <x v="0"/>
    <b v="0"/>
    <n v="37"/>
    <b v="0"/>
    <s v="theater/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70"/>
    <x v="10"/>
    <n v="1025"/>
    <x v="2"/>
    <s v="US"/>
    <s v="USD"/>
    <n v="1407691248"/>
    <d v="2014-08-10T17:20:48"/>
    <n v="1405099248"/>
    <d v="2014-07-11T17:20:48"/>
    <x v="3"/>
    <x v="3"/>
    <b v="0"/>
    <n v="5"/>
    <b v="0"/>
    <s v="theater/musical"/>
    <x v="1"/>
  </r>
  <r>
    <n v="3799"/>
    <s v="A Story Once Told"/>
    <s v="An original musical on it's way to the stage in Minneapolis, MN. Feel free to ask any questions."/>
    <x v="3"/>
    <n v="10"/>
    <x v="1"/>
    <n v="402"/>
    <x v="2"/>
    <s v="US"/>
    <s v="USD"/>
    <n v="1457734843"/>
    <d v="2016-03-11T22:20:43"/>
    <n v="1455142843"/>
    <d v="2016-02-10T22:20:43"/>
    <x v="2"/>
    <x v="2"/>
    <b v="0"/>
    <n v="4"/>
    <b v="0"/>
    <s v="theater/musical"/>
    <x v="1"/>
  </r>
  <r>
    <n v="3800"/>
    <s v="Be The Change ~ The Children's Campaign"/>
    <s v="Playground was established in 2007 on the back of paper napkins and has since provided opportunities for over 800 boys and girls."/>
    <x v="29"/>
    <n v="22"/>
    <x v="8"/>
    <n v="881"/>
    <x v="2"/>
    <s v="US"/>
    <s v="USD"/>
    <n v="1420952340"/>
    <d v="2015-01-11T04:59:00"/>
    <n v="1418146883"/>
    <d v="2014-12-09T17:41:23"/>
    <x v="11"/>
    <x v="3"/>
    <b v="0"/>
    <n v="16"/>
    <b v="0"/>
    <s v="theater/musical"/>
    <x v="1"/>
  </r>
  <r>
    <n v="3801"/>
    <s v="The Imaginary A Musical"/>
    <s v="The Imaginary : A Musical is a new musical adaptation based on the novel written by A.F. Harrold.       TheImaginaryAMusical.com"/>
    <x v="10"/>
    <n v="5"/>
    <x v="0"/>
    <n v="426"/>
    <x v="2"/>
    <s v="US"/>
    <s v="USD"/>
    <n v="1420215216"/>
    <d v="2015-01-02T16:13:36"/>
    <n v="1417536816"/>
    <d v="2014-12-02T16:13:36"/>
    <x v="11"/>
    <x v="3"/>
    <b v="0"/>
    <n v="9"/>
    <b v="0"/>
    <s v="theater/musical"/>
    <x v="1"/>
  </r>
  <r>
    <n v="3802"/>
    <s v="The Lost Play of William Shakespeare"/>
    <s v="A musical about how Shakespeare was inspired to write only his own plays after the co-authored play Henry VI was taken."/>
    <x v="9"/>
    <n v="3"/>
    <x v="4"/>
    <n v="0"/>
    <x v="2"/>
    <s v="US"/>
    <s v="USD"/>
    <n v="1445482906"/>
    <d v="2015-10-22T03:01:46"/>
    <n v="1442890906"/>
    <d v="2015-09-22T03:01:46"/>
    <x v="8"/>
    <x v="0"/>
    <b v="0"/>
    <n v="0"/>
    <b v="0"/>
    <s v="theater/musical"/>
    <x v="1"/>
  </r>
  <r>
    <n v="3803"/>
    <s v="Benjamin Button the Musical Concept Album"/>
    <s v="A fully orchestrated concept album of Benjamin Button the Musical!"/>
    <x v="14"/>
    <n v="12"/>
    <x v="1"/>
    <n v="2358"/>
    <x v="2"/>
    <s v="US"/>
    <s v="USD"/>
    <n v="1457133568"/>
    <d v="2016-03-04T23:19:28"/>
    <n v="1454541568"/>
    <d v="2016-02-03T23:19:28"/>
    <x v="2"/>
    <x v="2"/>
    <b v="0"/>
    <n v="40"/>
    <b v="0"/>
    <s v="theater/musical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8"/>
    <x v="0"/>
    <n v="0"/>
    <x v="2"/>
    <s v="US"/>
    <s v="USD"/>
    <n v="1469948400"/>
    <d v="2016-07-31T07:00:00"/>
    <n v="1465172024"/>
    <d v="2016-06-06T00:13:44"/>
    <x v="0"/>
    <x v="2"/>
    <b v="0"/>
    <n v="0"/>
    <b v="0"/>
    <s v="theater/musical"/>
    <x v="1"/>
  </r>
  <r>
    <n v="3805"/>
    <s v="&quot;Sounds By The River&quot; ( Original Musical)"/>
    <s v="&quot;Sounds By The River&quot; tells the story of a Detroit composer through_x000a_his music, poetry, and dance."/>
    <x v="60"/>
    <n v="150"/>
    <x v="10"/>
    <n v="3"/>
    <x v="2"/>
    <s v="US"/>
    <s v="USD"/>
    <n v="1411852640"/>
    <d v="2014-09-27T21:17:20"/>
    <n v="1406668640"/>
    <d v="2014-07-29T21:17:20"/>
    <x v="3"/>
    <x v="3"/>
    <b v="0"/>
    <n v="2"/>
    <b v="0"/>
    <s v="theater/musical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n v="7.5"/>
    <x v="0"/>
    <n v="5"/>
    <x v="2"/>
    <s v="AU"/>
    <s v="AUD"/>
    <n v="1404022381"/>
    <d v="2014-06-29T06:13:01"/>
    <n v="1402294381"/>
    <d v="2014-06-09T06:13:01"/>
    <x v="0"/>
    <x v="3"/>
    <b v="0"/>
    <n v="1"/>
    <b v="0"/>
    <s v="theater/musical"/>
    <x v="1"/>
  </r>
  <r>
    <n v="3807"/>
    <s v="&quot;In the Heights&quot; at The University of Michigan"/>
    <s v="A vibrant, street-wise, and musical performance that follows the lives of stories of the community of Washington Heights..."/>
    <x v="15"/>
    <n v="1.5"/>
    <x v="4"/>
    <n v="455"/>
    <x v="2"/>
    <s v="US"/>
    <s v="USD"/>
    <n v="1428097739"/>
    <d v="2015-04-03T21:48:59"/>
    <n v="1427492939"/>
    <d v="2015-03-27T21:48:59"/>
    <x v="7"/>
    <x v="0"/>
    <b v="0"/>
    <n v="9"/>
    <b v="0"/>
    <s v="theater/musical"/>
    <x v="1"/>
  </r>
  <r>
    <n v="3808"/>
    <s v="Time at the Bar! The road to Edinburgh"/>
    <s v="Following a sell-out run in Loughborough, Time at the Bar! is heading to this year's Fringe Festival... But we need your help!"/>
    <x v="28"/>
    <n v="1"/>
    <x v="4"/>
    <n v="1000"/>
    <x v="0"/>
    <s v="GB"/>
    <s v="GBP"/>
    <n v="1429955619"/>
    <d v="2015-04-25T09:53:39"/>
    <n v="1424775219"/>
    <d v="2015-02-24T10:53:39"/>
    <x v="2"/>
    <x v="0"/>
    <b v="0"/>
    <n v="24"/>
    <b v="1"/>
    <s v="theater/plays"/>
    <x v="1"/>
  </r>
  <r>
    <n v="3809"/>
    <s v="15% of The Seagull Flies to Edinburgh"/>
    <s v="The story of two women trying to produce their own version of Chekhov's The Seagull with limited resources and unfettered enthusiasm."/>
    <x v="13"/>
    <n v="2"/>
    <x v="4"/>
    <n v="2025"/>
    <x v="0"/>
    <s v="GB"/>
    <s v="GBP"/>
    <n v="1406761200"/>
    <d v="2014-07-30T23:00:00"/>
    <n v="1402403907"/>
    <d v="2014-06-10T12:38:27"/>
    <x v="0"/>
    <x v="3"/>
    <b v="0"/>
    <n v="38"/>
    <b v="1"/>
    <s v="theater/plays"/>
    <x v="1"/>
  </r>
  <r>
    <n v="3810"/>
    <s v="Romeo &amp; Juliet"/>
    <s v="Theater students of UMass present a large-scale theater collaboration that will revolutionize the way you see Shakespeare."/>
    <x v="15"/>
    <n v="1.5"/>
    <x v="4"/>
    <n v="1826"/>
    <x v="0"/>
    <s v="US"/>
    <s v="USD"/>
    <n v="1426965758"/>
    <d v="2015-03-21T19:22:38"/>
    <n v="1424377358"/>
    <d v="2015-02-19T20:22:38"/>
    <x v="2"/>
    <x v="0"/>
    <b v="0"/>
    <n v="26"/>
    <b v="1"/>
    <s v="theater/plays"/>
    <x v="1"/>
  </r>
  <r>
    <n v="3811"/>
    <s v="The Merchant of Venice"/>
    <s v="The University of Exeter Shakespeare Society is touring its acclaimed show The Merchant of Venice to Stratford-upon-Avon!"/>
    <x v="49"/>
    <n v="0.25"/>
    <x v="2"/>
    <n v="825"/>
    <x v="0"/>
    <s v="GB"/>
    <s v="GBP"/>
    <n v="1464692400"/>
    <d v="2016-05-31T11:00:00"/>
    <n v="1461769373"/>
    <d v="2016-04-27T15:02:53"/>
    <x v="6"/>
    <x v="2"/>
    <b v="0"/>
    <n v="19"/>
    <b v="1"/>
    <s v="theater/plays"/>
    <x v="1"/>
  </r>
  <r>
    <n v="3812"/>
    <s v="Save &quot;The Stage Door&quot;"/>
    <s v="We are raising funds for our local theatre group &quot;The Stage Door&quot;. Funding required for lighting, stage equipment and productions."/>
    <x v="13"/>
    <n v="2"/>
    <x v="4"/>
    <n v="2191"/>
    <x v="0"/>
    <s v="CA"/>
    <s v="CAD"/>
    <n v="1433131140"/>
    <d v="2015-06-01T03:59:00"/>
    <n v="1429120908"/>
    <d v="2015-04-15T18:01:48"/>
    <x v="6"/>
    <x v="0"/>
    <b v="0"/>
    <n v="11"/>
    <b v="1"/>
    <s v="theater/plays"/>
    <x v="1"/>
  </r>
  <r>
    <n v="3813"/>
    <s v="SUCKIN INJUN"/>
    <s v="A comedic play about hillbilly vampires and the absurdity of judging by appearances. Wanna live forever? Better watch what you drink."/>
    <x v="190"/>
    <n v="2.1"/>
    <x v="4"/>
    <n v="2119.9899999999998"/>
    <x v="0"/>
    <s v="US"/>
    <s v="USD"/>
    <n v="1465940580"/>
    <d v="2016-06-14T21:43:00"/>
    <n v="1462603021"/>
    <d v="2016-05-07T06:37:01"/>
    <x v="5"/>
    <x v="2"/>
    <b v="0"/>
    <n v="27"/>
    <b v="1"/>
    <s v="theater/plays"/>
    <x v="1"/>
  </r>
  <r>
    <n v="3814"/>
    <s v="Eyes Shut. Door Open - A New Play by Cassie M. Seinuk"/>
    <s v="Wax Wings is proud to be presenting the premiere of EYES. SHUT DOOR OPEN, a new play by Boston playwright Cassie M. Seinuk."/>
    <x v="15"/>
    <n v="1.5"/>
    <x v="4"/>
    <n v="2102"/>
    <x v="0"/>
    <s v="US"/>
    <s v="USD"/>
    <n v="1427860740"/>
    <d v="2015-04-01T03:59:00"/>
    <n v="1424727712"/>
    <d v="2015-02-23T21:41:52"/>
    <x v="2"/>
    <x v="0"/>
    <b v="0"/>
    <n v="34"/>
    <b v="1"/>
    <s v="theater/plays"/>
    <x v="1"/>
  </r>
  <r>
    <n v="3815"/>
    <s v="The Canterbury Shakespeare Festival - first season"/>
    <s v="Come and help us make the Canterbury Shakespeare Festival a reality"/>
    <x v="28"/>
    <n v="1"/>
    <x v="4"/>
    <n v="1000.01"/>
    <x v="0"/>
    <s v="GB"/>
    <s v="GBP"/>
    <n v="1440111600"/>
    <d v="2015-08-20T23:00:00"/>
    <n v="1437545657"/>
    <d v="2015-07-22T06:14:17"/>
    <x v="3"/>
    <x v="0"/>
    <b v="0"/>
    <n v="20"/>
    <b v="1"/>
    <s v="theater/plays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.5"/>
    <x v="4"/>
    <n v="1788.57"/>
    <x v="0"/>
    <s v="US"/>
    <s v="USD"/>
    <n v="1405614823"/>
    <d v="2014-07-17T16:33:43"/>
    <n v="1403022823"/>
    <d v="2014-06-17T16:33:43"/>
    <x v="0"/>
    <x v="3"/>
    <b v="0"/>
    <n v="37"/>
    <b v="1"/>
    <s v="theater/plays"/>
    <x v="1"/>
  </r>
  <r>
    <n v="3817"/>
    <s v="TWIST: adapted from the novel Oliver Twist"/>
    <s v="Using 9 actors, TWIST focuses on the horror and unjust in 1837 London.  Think Peter and the Starcatcher meets American Horror Story."/>
    <x v="13"/>
    <n v="2"/>
    <x v="4"/>
    <n v="2145"/>
    <x v="0"/>
    <s v="US"/>
    <s v="USD"/>
    <n v="1445659140"/>
    <d v="2015-10-24T03:59:00"/>
    <n v="1444236216"/>
    <d v="2015-10-07T16:43:36"/>
    <x v="9"/>
    <x v="0"/>
    <b v="0"/>
    <n v="20"/>
    <b v="1"/>
    <s v="theater/plays"/>
    <x v="1"/>
  </r>
  <r>
    <n v="3818"/>
    <s v="The AOA Presents: The Maiden of Orleans"/>
    <s v="The Arthurian Order of Avalon is attempting to raise funds to put on the annual Human Chessboard in March 2015!"/>
    <x v="49"/>
    <n v="0.25"/>
    <x v="2"/>
    <n v="570"/>
    <x v="0"/>
    <s v="US"/>
    <s v="USD"/>
    <n v="1426187582"/>
    <d v="2015-03-12T19:13:02"/>
    <n v="1423599182"/>
    <d v="2015-02-10T20:13:02"/>
    <x v="2"/>
    <x v="0"/>
    <b v="0"/>
    <n v="10"/>
    <b v="1"/>
    <s v="theater/plays"/>
    <x v="1"/>
  </r>
  <r>
    <n v="3819"/>
    <s v="A Kansas City Fringe Festival premiere: &quot;The Art is a Lie&quot;"/>
    <s v="Support this collection of new plays by Kansas City writers and the artists who are bringing it to life!"/>
    <x v="28"/>
    <n v="1"/>
    <x v="4"/>
    <n v="1064"/>
    <x v="0"/>
    <s v="US"/>
    <s v="USD"/>
    <n v="1437166920"/>
    <d v="2015-07-17T21:02:00"/>
    <n v="1435554104"/>
    <d v="2015-06-29T05:01:44"/>
    <x v="0"/>
    <x v="0"/>
    <b v="0"/>
    <n v="26"/>
    <b v="1"/>
    <s v="theater/plays"/>
    <x v="1"/>
  </r>
  <r>
    <n v="3820"/>
    <s v="TUSENTACK THEATRE"/>
    <s v="Tusentack Theatre is a professional theatre company providing opportunities to adults who access Mental Health Services."/>
    <x v="43"/>
    <n v="0.3"/>
    <x v="2"/>
    <n v="430"/>
    <x v="0"/>
    <s v="GB"/>
    <s v="GBP"/>
    <n v="1436110717"/>
    <d v="2015-07-05T15:38:37"/>
    <n v="1433518717"/>
    <d v="2015-06-05T15:38:37"/>
    <x v="0"/>
    <x v="0"/>
    <b v="0"/>
    <n v="20"/>
    <b v="1"/>
    <s v="theater/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.5"/>
    <x v="4"/>
    <n v="3659"/>
    <x v="0"/>
    <s v="US"/>
    <s v="USD"/>
    <n v="1451881207"/>
    <d v="2016-01-04T04:20:07"/>
    <n v="1449116407"/>
    <d v="2015-12-03T04:20:07"/>
    <x v="11"/>
    <x v="0"/>
    <b v="0"/>
    <n v="46"/>
    <b v="1"/>
    <s v="theater/plays"/>
    <x v="1"/>
  </r>
  <r>
    <n v="3822"/>
    <s v="Geschichten sollen leben"/>
    <s v="19 TheaterstÃ¼cke des Schnuppe Figurentheaters bei einem GroÃŸbrand zerstÃ¶rt - bitte unterstÃ¼tzt uns, den Wiederaufbau zu finanzieren"/>
    <x v="10"/>
    <n v="5"/>
    <x v="0"/>
    <n v="5501"/>
    <x v="0"/>
    <s v="DE"/>
    <s v="EUR"/>
    <n v="1453244340"/>
    <d v="2016-01-19T22:59:00"/>
    <n v="1448136417"/>
    <d v="2015-11-21T20:06:57"/>
    <x v="4"/>
    <x v="0"/>
    <b v="0"/>
    <n v="76"/>
    <b v="1"/>
    <s v="theater/plays"/>
    <x v="1"/>
  </r>
  <r>
    <n v="3823"/>
    <s v="FEED"/>
    <s v="Feed, a new play by Garrett Markgraf (based on the novel by M.T. Anderson), Directed by Anna Marck at Oakland University."/>
    <x v="30"/>
    <n v="2.5"/>
    <x v="4"/>
    <n v="2650"/>
    <x v="0"/>
    <s v="US"/>
    <s v="USD"/>
    <n v="1437364740"/>
    <d v="2015-07-20T03:59:00"/>
    <n v="1434405044"/>
    <d v="2015-06-15T21:50:44"/>
    <x v="0"/>
    <x v="0"/>
    <b v="0"/>
    <n v="41"/>
    <b v="1"/>
    <s v="theater/plays"/>
    <x v="1"/>
  </r>
  <r>
    <n v="3824"/>
    <s v="Count Your Blessings - A Verbatim Performance"/>
    <s v="the hardy presents a collaboration between Robbie Curran and Abram Rooney. Kemble House, 9th-14th August, every night at 8pm."/>
    <x v="49"/>
    <n v="0.25"/>
    <x v="2"/>
    <n v="270"/>
    <x v="0"/>
    <s v="GB"/>
    <s v="GBP"/>
    <n v="1470058860"/>
    <d v="2016-08-01T13:41:00"/>
    <n v="1469026903"/>
    <d v="2016-07-20T15:01:43"/>
    <x v="3"/>
    <x v="2"/>
    <b v="0"/>
    <n v="7"/>
    <b v="1"/>
    <s v="theater/plays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"/>
    <x v="0"/>
    <n v="5271"/>
    <x v="0"/>
    <s v="US"/>
    <s v="USD"/>
    <n v="1434505214"/>
    <d v="2015-06-17T01:40:14"/>
    <n v="1432690814"/>
    <d v="2015-05-27T01:40:14"/>
    <x v="5"/>
    <x v="0"/>
    <b v="0"/>
    <n v="49"/>
    <b v="1"/>
    <s v="theater/plays"/>
    <x v="1"/>
  </r>
  <r>
    <n v="3826"/>
    <s v="DAY OF THE DOG by Blue Sparrow Theatre Company"/>
    <s v="This is the story about the Westons. One family who live with mental illness on a daily basis."/>
    <x v="20"/>
    <n v="0.6"/>
    <x v="2"/>
    <n v="715"/>
    <x v="0"/>
    <s v="GB"/>
    <s v="GBP"/>
    <n v="1430993394"/>
    <d v="2015-05-07T10:09:54"/>
    <n v="1428401394"/>
    <d v="2015-04-07T10:09:54"/>
    <x v="6"/>
    <x v="0"/>
    <b v="0"/>
    <n v="26"/>
    <b v="1"/>
    <s v="theater/plays"/>
    <x v="1"/>
  </r>
  <r>
    <n v="3827"/>
    <s v="BROKEN BISCUITS EDINBURGH"/>
    <s v="IAM TRYING TO TAKE MY DEBUT PLAY BROKEN BISCUITS TO EDINGBURGH FESTIVAL 2015 AND REALLY NEED SOME FUNDING TO HELP ME ACHIEVE THIS GOAL"/>
    <x v="9"/>
    <n v="3"/>
    <x v="4"/>
    <n v="4580"/>
    <x v="0"/>
    <s v="GB"/>
    <s v="GBP"/>
    <n v="1427414400"/>
    <d v="2015-03-27T00:00:00"/>
    <n v="1422656201"/>
    <d v="2015-01-30T22:16:41"/>
    <x v="1"/>
    <x v="0"/>
    <b v="0"/>
    <n v="65"/>
    <b v="1"/>
    <s v="theater/plays"/>
    <x v="1"/>
  </r>
  <r>
    <n v="3828"/>
    <s v="A Few Brave Men: The Chosen Few"/>
    <s v="In 1942 three black and one Puerto Rican jazz musicians from Harlem join the segregated US Marines. We see &quot;Love In Time of War&quot;"/>
    <x v="10"/>
    <n v="5"/>
    <x v="0"/>
    <n v="5000"/>
    <x v="0"/>
    <s v="US"/>
    <s v="USD"/>
    <n v="1420033187"/>
    <d v="2014-12-31T13:39:47"/>
    <n v="1414845587"/>
    <d v="2014-11-01T12:39:47"/>
    <x v="4"/>
    <x v="3"/>
    <b v="0"/>
    <n v="28"/>
    <b v="1"/>
    <s v="theater/plays"/>
    <x v="1"/>
  </r>
  <r>
    <n v="3829"/>
    <s v="Returning Home."/>
    <s v="A play that illustrates the symptoms of PTSD, shows its effect on families, and demonstrates some of the difficulties of treating it."/>
    <x v="2"/>
    <n v="0.5"/>
    <x v="2"/>
    <n v="501"/>
    <x v="0"/>
    <s v="US"/>
    <s v="USD"/>
    <n v="1472676371"/>
    <d v="2016-08-31T20:46:11"/>
    <n v="1470948371"/>
    <d v="2016-08-11T20:46:11"/>
    <x v="10"/>
    <x v="2"/>
    <b v="0"/>
    <n v="8"/>
    <b v="1"/>
    <s v="theater/plays"/>
    <x v="1"/>
  </r>
  <r>
    <n v="3830"/>
    <s v="Run Away"/>
    <s v="The Aeon Theatre company is producing another original play by Parker Hale at the Manhattan Reportory Theatre"/>
    <x v="213"/>
    <n v="0.1"/>
    <x v="2"/>
    <n v="225"/>
    <x v="0"/>
    <s v="US"/>
    <s v="USD"/>
    <n v="1464371211"/>
    <d v="2016-05-27T17:46:51"/>
    <n v="1463161611"/>
    <d v="2016-05-13T17:46:51"/>
    <x v="5"/>
    <x v="2"/>
    <b v="0"/>
    <n v="3"/>
    <b v="1"/>
    <s v="theater/plays"/>
    <x v="1"/>
  </r>
  <r>
    <n v="3831"/>
    <s v="Adopt a School for Shared Shakes Artists in the Schools"/>
    <s v="Help Shared Shakes to adopt Murphey Academy, a Title I elementary school in Greensboro for a full day of performances and workshops."/>
    <x v="2"/>
    <n v="0.5"/>
    <x v="2"/>
    <n v="530.11"/>
    <x v="0"/>
    <s v="US"/>
    <s v="USD"/>
    <n v="1415222545"/>
    <d v="2014-11-05T21:22:25"/>
    <n v="1413404545"/>
    <d v="2014-10-15T20:22:25"/>
    <x v="9"/>
    <x v="3"/>
    <b v="0"/>
    <n v="9"/>
    <b v="1"/>
    <s v="theater/plays"/>
    <x v="1"/>
  </r>
  <r>
    <n v="3832"/>
    <s v="SBYET 2016 Hairspray at the Lobero Theatre!"/>
    <s v="Santa Barbara Youth Ensemble is performing Hairspray at the Lobero. Help create beautiful memories for these kids by pledging today!"/>
    <x v="38"/>
    <n v="1.2"/>
    <x v="4"/>
    <n v="1256"/>
    <x v="0"/>
    <s v="US"/>
    <s v="USD"/>
    <n v="1455936335"/>
    <d v="2016-02-20T02:45:35"/>
    <n v="1452048335"/>
    <d v="2016-01-06T02:45:35"/>
    <x v="1"/>
    <x v="2"/>
    <b v="0"/>
    <n v="9"/>
    <b v="1"/>
    <s v="theater/plays"/>
    <x v="1"/>
  </r>
  <r>
    <n v="3833"/>
    <s v="Shakespeare is Boffo! Teachers' Edition"/>
    <s v="Get more kids to love Shakespeare by developing the fun &amp; effective Shakespeare is Boffo! course as an replicable program for teachers."/>
    <x v="38"/>
    <n v="1.2"/>
    <x v="4"/>
    <n v="1400"/>
    <x v="0"/>
    <s v="CA"/>
    <s v="CAD"/>
    <n v="1417460940"/>
    <d v="2014-12-01T19:09:00"/>
    <n v="1416516972"/>
    <d v="2014-11-20T20:56:12"/>
    <x v="4"/>
    <x v="3"/>
    <b v="0"/>
    <n v="20"/>
    <b v="1"/>
    <s v="theater/plays"/>
    <x v="1"/>
  </r>
  <r>
    <n v="3834"/>
    <s v="Better to Have Loved...?"/>
    <s v="About the impact of addiction on relationships; my play hopes to inspire &amp; support those affected to connect with their own creativity"/>
    <x v="9"/>
    <n v="3"/>
    <x v="4"/>
    <n v="3271"/>
    <x v="0"/>
    <s v="GB"/>
    <s v="GBP"/>
    <n v="1434624067"/>
    <d v="2015-06-18T10:41:07"/>
    <n v="1432032067"/>
    <d v="2015-05-19T10:41:07"/>
    <x v="5"/>
    <x v="0"/>
    <b v="0"/>
    <n v="57"/>
    <b v="1"/>
    <s v="theater/plays"/>
    <x v="1"/>
  </r>
  <r>
    <n v="3835"/>
    <s v="Support new theatre piece IT DOESN'T MATTER"/>
    <s v="IT DOESN'T MATTER is a new comedic piece of political theatre written by three enthusiastic students. Help us produce it at LIPA!"/>
    <x v="48"/>
    <n v="0.2"/>
    <x v="2"/>
    <n v="320"/>
    <x v="0"/>
    <s v="GB"/>
    <s v="GBP"/>
    <n v="1461278208"/>
    <d v="2016-04-21T22:36:48"/>
    <n v="1459463808"/>
    <d v="2016-03-31T22:36:48"/>
    <x v="7"/>
    <x v="2"/>
    <b v="0"/>
    <n v="8"/>
    <b v="1"/>
    <s v="theater/plays"/>
    <x v="1"/>
  </r>
  <r>
    <n v="3836"/>
    <s v="Home (The Place Where My Stuff Resides)"/>
    <s v="&quot;The surveyor said the foundation was shaky&quot;. A woman finds what it means to rebuild her marriage."/>
    <x v="134"/>
    <n v="0.8"/>
    <x v="2"/>
    <n v="900"/>
    <x v="0"/>
    <s v="US"/>
    <s v="USD"/>
    <n v="1470197340"/>
    <d v="2016-08-03T04:09:00"/>
    <n v="1467497652"/>
    <d v="2016-07-02T22:14:12"/>
    <x v="3"/>
    <x v="2"/>
    <b v="0"/>
    <n v="14"/>
    <b v="1"/>
    <s v="theater/plays"/>
    <x v="1"/>
  </r>
  <r>
    <n v="3837"/>
    <s v="Farcical Elements Presents Boeing-Boeing"/>
    <s v="A high-flying French farce with the thrust of a well-tuned jet engine"/>
    <x v="13"/>
    <n v="2"/>
    <x v="4"/>
    <n v="2042"/>
    <x v="0"/>
    <s v="GB"/>
    <s v="GBP"/>
    <n v="1435947758"/>
    <d v="2015-07-03T18:22:38"/>
    <n v="1432837358"/>
    <d v="2015-05-28T18:22:38"/>
    <x v="5"/>
    <x v="0"/>
    <b v="0"/>
    <n v="17"/>
    <b v="1"/>
    <s v="theater/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"/>
    <x v="10"/>
    <n v="100824"/>
    <x v="0"/>
    <s v="SE"/>
    <s v="SEK"/>
    <n v="1432314209"/>
    <d v="2015-05-22T17:03:29"/>
    <n v="1429722209"/>
    <d v="2015-04-22T17:03:29"/>
    <x v="6"/>
    <x v="0"/>
    <b v="0"/>
    <n v="100"/>
    <b v="1"/>
    <s v="theater/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"/>
    <x v="4"/>
    <n v="2025"/>
    <x v="0"/>
    <s v="US"/>
    <s v="USD"/>
    <n v="1438226724"/>
    <d v="2015-07-30T03:25:24"/>
    <n v="1433042724"/>
    <d v="2015-05-31T03:25:24"/>
    <x v="5"/>
    <x v="0"/>
    <b v="0"/>
    <n v="32"/>
    <b v="1"/>
    <s v="theater/plays"/>
    <x v="1"/>
  </r>
  <r>
    <n v="3840"/>
    <s v="Tonight I'll be April"/>
    <s v="A gritty play looking at a modern day relationship, highlighting issues of mental health and abuse suffered by men."/>
    <x v="332"/>
    <n v="1E-3"/>
    <x v="2"/>
    <n v="65"/>
    <x v="0"/>
    <s v="GB"/>
    <s v="GBP"/>
    <n v="1459180229"/>
    <d v="2016-03-28T15:50:29"/>
    <n v="1457023829"/>
    <d v="2016-03-03T16:50:29"/>
    <x v="7"/>
    <x v="2"/>
    <b v="0"/>
    <n v="3"/>
    <b v="1"/>
    <s v="theater/plays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10"/>
    <x v="1"/>
    <n v="872"/>
    <x v="2"/>
    <s v="US"/>
    <s v="USD"/>
    <n v="1405882287"/>
    <d v="2014-07-20T18:51:27"/>
    <n v="1400698287"/>
    <d v="2014-05-21T18:51:27"/>
    <x v="5"/>
    <x v="3"/>
    <b v="1"/>
    <n v="34"/>
    <b v="0"/>
    <s v="theater/plays"/>
    <x v="1"/>
  </r>
  <r>
    <n v="3842"/>
    <s v="Shakespeare's The Tempest: In-The-Round"/>
    <s v="Follow the sell-out Tree Folk Theatre, as we lead you through The Tempest with masks, puppetry and live music! 15th July - 3rd August"/>
    <x v="10"/>
    <n v="5"/>
    <x v="0"/>
    <n v="1097"/>
    <x v="2"/>
    <s v="GB"/>
    <s v="GBP"/>
    <n v="1399809052"/>
    <d v="2014-05-11T11:50:52"/>
    <n v="1397217052"/>
    <d v="2014-04-11T11:50:52"/>
    <x v="6"/>
    <x v="3"/>
    <b v="1"/>
    <n v="23"/>
    <b v="0"/>
    <s v="theater/plays"/>
    <x v="1"/>
  </r>
  <r>
    <n v="3843"/>
    <s v="Vengeance Can Wait"/>
    <s v="Vengeance Can Wait navigates Japanese sub-culture as it charts a dark, twisted and touching, â€œdifferentâ€ kind of love story."/>
    <x v="10"/>
    <n v="5"/>
    <x v="0"/>
    <n v="1065"/>
    <x v="2"/>
    <s v="US"/>
    <s v="USD"/>
    <n v="1401587064"/>
    <d v="2014-06-01T01:44:24"/>
    <n v="1399427064"/>
    <d v="2014-05-07T01:44:24"/>
    <x v="5"/>
    <x v="3"/>
    <b v="1"/>
    <n v="19"/>
    <b v="0"/>
    <s v="theater/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9.8000000000000007"/>
    <x v="0"/>
    <n v="4066"/>
    <x v="2"/>
    <s v="US"/>
    <s v="USD"/>
    <n v="1401778740"/>
    <d v="2014-06-03T06:59:00"/>
    <n v="1399474134"/>
    <d v="2014-05-07T14:48:54"/>
    <x v="5"/>
    <x v="3"/>
    <b v="1"/>
    <n v="50"/>
    <b v="0"/>
    <s v="theater/plays"/>
    <x v="1"/>
  </r>
  <r>
    <n v="3845"/>
    <s v="Marilyn Madness &amp; Me"/>
    <s v="He met Marilyn. He became obsessed with Norma Jean. That changed everything._x000a__x000a_                                A play by Frank Furino"/>
    <x v="79"/>
    <n v="40"/>
    <x v="3"/>
    <n v="842"/>
    <x v="2"/>
    <s v="US"/>
    <s v="USD"/>
    <n v="1443711774"/>
    <d v="2015-10-01T15:02:54"/>
    <n v="1441119774"/>
    <d v="2015-09-01T15:02:54"/>
    <x v="8"/>
    <x v="0"/>
    <b v="1"/>
    <n v="12"/>
    <b v="0"/>
    <s v="theater/plays"/>
    <x v="1"/>
  </r>
  <r>
    <n v="3846"/>
    <s v="My Insane Shakespeare"/>
    <s v="My Insane Shakespeare. An original play by Arthur Elbakyan premiering October 13th at United Solo, New York City."/>
    <x v="39"/>
    <n v="7"/>
    <x v="0"/>
    <n v="189"/>
    <x v="2"/>
    <s v="US"/>
    <s v="USD"/>
    <n v="1412405940"/>
    <d v="2014-10-04T06:59:00"/>
    <n v="1409721542"/>
    <d v="2014-09-03T05:19:02"/>
    <x v="8"/>
    <x v="3"/>
    <b v="1"/>
    <n v="8"/>
    <b v="0"/>
    <s v="theater/plays"/>
    <x v="1"/>
  </r>
  <r>
    <n v="3847"/>
    <s v="Madame X"/>
    <s v="The production of the original play &quot;Madame X&quot; by Amanda Davison. Inspired by the painting by John Singer Sargent."/>
    <x v="124"/>
    <n v="10.5"/>
    <x v="1"/>
    <n v="1697"/>
    <x v="2"/>
    <s v="US"/>
    <s v="USD"/>
    <n v="1437283391"/>
    <d v="2015-07-19T05:23:11"/>
    <n v="1433395391"/>
    <d v="2015-06-04T05:23:11"/>
    <x v="0"/>
    <x v="0"/>
    <b v="1"/>
    <n v="9"/>
    <b v="0"/>
    <s v="theater/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13"/>
    <x v="1"/>
    <n v="2129"/>
    <x v="2"/>
    <s v="US"/>
    <s v="USD"/>
    <n v="1445196989"/>
    <d v="2015-10-18T19:36:29"/>
    <n v="1442604989"/>
    <d v="2015-09-18T19:36:29"/>
    <x v="8"/>
    <x v="0"/>
    <b v="1"/>
    <n v="43"/>
    <b v="0"/>
    <s v="theater/plays"/>
    <x v="1"/>
  </r>
  <r>
    <n v="3849"/>
    <s v="Auf geht's beim Schichtl"/>
    <s v="Bayerische KomÃ¶die im Schaustellermillieu vor historischem Hintergrund des Oktoberfestes von Winfried Frey. UrauffÃ¼hrung September 2015"/>
    <x v="11"/>
    <n v="30"/>
    <x v="5"/>
    <n v="2113"/>
    <x v="2"/>
    <s v="DE"/>
    <s v="EUR"/>
    <n v="1434047084"/>
    <d v="2015-06-11T18:24:44"/>
    <n v="1431455084"/>
    <d v="2015-05-12T18:24:44"/>
    <x v="5"/>
    <x v="0"/>
    <b v="1"/>
    <n v="28"/>
    <b v="0"/>
    <s v="theater/plays"/>
    <x v="1"/>
  </r>
  <r>
    <n v="3850"/>
    <s v="The Vagina Monologues 2015"/>
    <s v="V-Day is a global activist movement to end violence against women and girls."/>
    <x v="28"/>
    <n v="1"/>
    <x v="4"/>
    <n v="38"/>
    <x v="2"/>
    <s v="US"/>
    <s v="USD"/>
    <n v="1420081143"/>
    <d v="2015-01-01T02:59:03"/>
    <n v="1417489143"/>
    <d v="2014-12-02T02:59:03"/>
    <x v="11"/>
    <x v="3"/>
    <b v="1"/>
    <n v="4"/>
    <b v="0"/>
    <s v="theater/plays"/>
    <x v="1"/>
  </r>
  <r>
    <n v="3851"/>
    <s v="Waving Goodbye"/>
    <s v="A play about the horrible choices we have to make every day. Should we take a risk, or take the road most travelled?"/>
    <x v="30"/>
    <n v="2.5"/>
    <x v="4"/>
    <n v="852"/>
    <x v="2"/>
    <s v="GB"/>
    <s v="GBP"/>
    <n v="1437129179"/>
    <d v="2015-07-17T10:32:59"/>
    <n v="1434537179"/>
    <d v="2015-06-17T10:32:59"/>
    <x v="0"/>
    <x v="0"/>
    <b v="1"/>
    <n v="24"/>
    <b v="0"/>
    <s v="theater/plays"/>
    <x v="1"/>
  </r>
  <r>
    <n v="3852"/>
    <s v="Rob Base Presents Unequally Yoked The Stage Play"/>
    <s v="Writer/Director Lynette J. Blackwell presents the hilarious entangled love story of when evil and good attempt to coexist."/>
    <x v="3"/>
    <n v="10"/>
    <x v="1"/>
    <n v="20"/>
    <x v="2"/>
    <s v="US"/>
    <s v="USD"/>
    <n v="1427427276"/>
    <d v="2015-03-27T03:34:36"/>
    <n v="1425270876"/>
    <d v="2015-03-02T04:34:36"/>
    <x v="7"/>
    <x v="0"/>
    <b v="0"/>
    <n v="2"/>
    <b v="0"/>
    <s v="theater/plays"/>
    <x v="1"/>
  </r>
  <r>
    <n v="3853"/>
    <s v="The Original Laughter Therapist"/>
    <s v="A dose of One-woman &quot;Dramedy&quot; to cure those daily blues is just what the doctor ordered!"/>
    <x v="57"/>
    <n v="100"/>
    <x v="10"/>
    <n v="26"/>
    <x v="2"/>
    <s v="US"/>
    <s v="USD"/>
    <n v="1409602178"/>
    <d v="2014-09-01T20:09:38"/>
    <n v="1406578178"/>
    <d v="2014-07-28T20:09:38"/>
    <x v="3"/>
    <x v="3"/>
    <b v="0"/>
    <n v="2"/>
    <b v="0"/>
    <s v="theater/plays"/>
    <x v="1"/>
  </r>
  <r>
    <n v="3854"/>
    <s v="The Case Of Soghomon Tehlirian"/>
    <s v="A play dedicated to the 100th anniversary of the Armenian Genocide."/>
    <x v="34"/>
    <n v="11"/>
    <x v="1"/>
    <n v="1788"/>
    <x v="2"/>
    <s v="US"/>
    <s v="USD"/>
    <n v="1431206058"/>
    <d v="2015-05-09T21:14:18"/>
    <n v="1428614058"/>
    <d v="2015-04-09T21:14:18"/>
    <x v="6"/>
    <x v="0"/>
    <b v="0"/>
    <n v="20"/>
    <b v="0"/>
    <s v="theater/plays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1"/>
    <x v="4"/>
    <n v="25"/>
    <x v="2"/>
    <s v="US"/>
    <s v="USD"/>
    <n v="1427408271"/>
    <d v="2015-03-26T22:17:51"/>
    <n v="1424819871"/>
    <d v="2015-02-24T23:17:51"/>
    <x v="2"/>
    <x v="0"/>
    <b v="0"/>
    <n v="1"/>
    <b v="0"/>
    <s v="theater/plays"/>
    <x v="1"/>
  </r>
  <r>
    <n v="3856"/>
    <s v="&quot;Trouble at the Gate&quot; play"/>
    <s v="Thought-provoking drama about one who gets so caught up in churchwork, loses the true meaning of serving God, &amp; has TROUBLE AT THE GATE"/>
    <x v="10"/>
    <n v="5"/>
    <x v="0"/>
    <n v="1"/>
    <x v="2"/>
    <s v="US"/>
    <s v="USD"/>
    <n v="1425833403"/>
    <d v="2015-03-08T16:50:03"/>
    <n v="1423245003"/>
    <d v="2015-02-06T17:50:03"/>
    <x v="2"/>
    <x v="0"/>
    <b v="0"/>
    <n v="1"/>
    <b v="0"/>
    <s v="theater/plays"/>
    <x v="1"/>
  </r>
  <r>
    <n v="3857"/>
    <s v="I support Molding Heartz"/>
    <s v="The Ultimate Screenwriting Conference_x000a_is the experience showing screenwriters how to write and sell a screenplay in hollywood!"/>
    <x v="10"/>
    <n v="5"/>
    <x v="0"/>
    <n v="260"/>
    <x v="2"/>
    <s v="US"/>
    <s v="USD"/>
    <n v="1406913120"/>
    <d v="2014-08-01T17:12:00"/>
    <n v="1404927690"/>
    <d v="2014-07-09T17:41:30"/>
    <x v="3"/>
    <x v="3"/>
    <b v="0"/>
    <n v="4"/>
    <b v="0"/>
    <s v="theater/plays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0.5"/>
    <x v="2"/>
    <n v="10"/>
    <x v="2"/>
    <s v="GB"/>
    <s v="GBP"/>
    <n v="1432328400"/>
    <d v="2015-05-22T21:00:00"/>
    <n v="1430734844"/>
    <d v="2015-05-04T10:20:44"/>
    <x v="5"/>
    <x v="0"/>
    <b v="0"/>
    <n v="1"/>
    <b v="0"/>
    <s v="theater/plays"/>
    <x v="1"/>
  </r>
  <r>
    <n v="3859"/>
    <s v="What Dreams Were Made Of"/>
    <s v="This is a play that will have each and everyone that sees it thinking about the dreams they had growing up. It's a dramady"/>
    <x v="30"/>
    <n v="2.5"/>
    <x v="4"/>
    <n v="1"/>
    <x v="2"/>
    <s v="US"/>
    <s v="USD"/>
    <n v="1403730000"/>
    <d v="2014-06-25T21:00:00"/>
    <n v="1401485207"/>
    <d v="2014-05-30T21:26:47"/>
    <x v="5"/>
    <x v="3"/>
    <b v="0"/>
    <n v="1"/>
    <b v="0"/>
    <s v="theater/plays"/>
    <x v="1"/>
  </r>
  <r>
    <n v="3860"/>
    <s v="Tennessee Williams' ONE ARM @ Minnesota Fringe"/>
    <s v="The unproduced screenplay by Tennessee Williams is given life for the first time on a Twin Cities stage by an ensemble of local actors."/>
    <x v="12"/>
    <n v="6"/>
    <x v="0"/>
    <n v="1060"/>
    <x v="2"/>
    <s v="US"/>
    <s v="USD"/>
    <n v="1407858710"/>
    <d v="2014-08-12T15:51:50"/>
    <n v="1405266710"/>
    <d v="2014-07-13T15:51:50"/>
    <x v="3"/>
    <x v="3"/>
    <b v="0"/>
    <n v="13"/>
    <b v="0"/>
    <s v="theater/plays"/>
    <x v="1"/>
  </r>
  <r>
    <n v="3861"/>
    <s v="READY OR NOT HERE I COME"/>
    <s v="THE COMING OF THE LORD!"/>
    <x v="13"/>
    <n v="2"/>
    <x v="4"/>
    <n v="100"/>
    <x v="2"/>
    <s v="US"/>
    <s v="USD"/>
    <n v="1415828820"/>
    <d v="2014-11-12T21:47:00"/>
    <n v="1412258977"/>
    <d v="2014-10-02T14:09:37"/>
    <x v="9"/>
    <x v="3"/>
    <b v="0"/>
    <n v="1"/>
    <b v="0"/>
    <s v="theater/plays"/>
    <x v="1"/>
  </r>
  <r>
    <n v="3862"/>
    <s v="The Container Play"/>
    <s v="The hit immersive theatre experience of England comes to Corpus Christi!"/>
    <x v="51"/>
    <n v="7.5"/>
    <x v="0"/>
    <n v="1"/>
    <x v="2"/>
    <s v="US"/>
    <s v="USD"/>
    <n v="1473699540"/>
    <d v="2016-09-12T16:59:00"/>
    <n v="1472451356"/>
    <d v="2016-08-29T06:15:56"/>
    <x v="10"/>
    <x v="2"/>
    <b v="0"/>
    <n v="1"/>
    <b v="0"/>
    <s v="theater/plays"/>
    <x v="1"/>
  </r>
  <r>
    <n v="3863"/>
    <s v="Umma Yemaya"/>
    <s v="Umma Yemaya is  a play that examines the challenges of unconventional love. The Lady  and the Artist create their own world for love."/>
    <x v="12"/>
    <n v="6"/>
    <x v="0"/>
    <n v="0"/>
    <x v="2"/>
    <s v="US"/>
    <s v="USD"/>
    <n v="1446739905"/>
    <d v="2015-11-05T16:11:45"/>
    <n v="1441552305"/>
    <d v="2015-09-06T15:11:45"/>
    <x v="8"/>
    <x v="0"/>
    <b v="0"/>
    <n v="0"/>
    <b v="0"/>
    <s v="theater/plays"/>
    <x v="1"/>
  </r>
  <r>
    <n v="3864"/>
    <s v="Grammar Land Performances"/>
    <s v="I want to create a theatrical performance of the book Grammar Land and present it at schools to help children learn proper grammar."/>
    <x v="10"/>
    <n v="5"/>
    <x v="0"/>
    <n v="60"/>
    <x v="2"/>
    <s v="US"/>
    <s v="USD"/>
    <n v="1447799054"/>
    <d v="2015-11-17T22:24:14"/>
    <n v="1445203454"/>
    <d v="2015-10-18T21:24:14"/>
    <x v="9"/>
    <x v="0"/>
    <b v="0"/>
    <n v="3"/>
    <b v="0"/>
    <s v="theater/plays"/>
    <x v="1"/>
  </r>
  <r>
    <n v="3865"/>
    <s v="Fellatia's-Fantastic-Fun-Time-Show"/>
    <s v="Sissy Entertainment delivers a delicious cabaret that blends comedic monologue, song, and traditional sketch comedy."/>
    <x v="425"/>
    <n v="2.4129999999999998"/>
    <x v="4"/>
    <n v="650"/>
    <x v="2"/>
    <s v="CA"/>
    <s v="CAD"/>
    <n v="1409376600"/>
    <d v="2014-08-30T05:30:00"/>
    <n v="1405957098"/>
    <d v="2014-07-21T15:38:18"/>
    <x v="3"/>
    <x v="3"/>
    <b v="0"/>
    <n v="14"/>
    <b v="0"/>
    <s v="theater/plays"/>
    <x v="1"/>
  </r>
  <r>
    <n v="3866"/>
    <s v="a feminine ending, brought to you by the East End Theatre Co"/>
    <s v="A funny, moving, witty piece about a girl, her oboe, and her dreams."/>
    <x v="13"/>
    <n v="2"/>
    <x v="4"/>
    <n v="11"/>
    <x v="2"/>
    <s v="US"/>
    <s v="USD"/>
    <n v="1458703740"/>
    <d v="2016-03-23T03:29:00"/>
    <n v="1454453021"/>
    <d v="2016-02-02T22:43:41"/>
    <x v="2"/>
    <x v="2"/>
    <b v="0"/>
    <n v="2"/>
    <b v="0"/>
    <s v="theater/plays"/>
    <x v="1"/>
  </r>
  <r>
    <n v="3867"/>
    <s v="RUSSIAN PLAY &quot;HOW TO BE BRAVE&quot;"/>
    <s v="What do you know about Russian Culture? Our project helps the American children to find out about Russian literature."/>
    <x v="13"/>
    <n v="2"/>
    <x v="4"/>
    <n v="251"/>
    <x v="2"/>
    <s v="US"/>
    <s v="USD"/>
    <n v="1466278339"/>
    <d v="2016-06-18T19:32:19"/>
    <n v="1463686339"/>
    <d v="2016-05-19T19:32:19"/>
    <x v="5"/>
    <x v="2"/>
    <b v="0"/>
    <n v="5"/>
    <b v="0"/>
    <s v="theater/plays"/>
    <x v="1"/>
  </r>
  <r>
    <n v="3868"/>
    <s v="1000 words (Canceled)"/>
    <s v="New collection of music by Scott Evan Davis!"/>
    <x v="10"/>
    <n v="5"/>
    <x v="0"/>
    <n v="10"/>
    <x v="1"/>
    <s v="GB"/>
    <s v="GBP"/>
    <n v="1410191405"/>
    <d v="2014-09-08T15:50:05"/>
    <n v="1408031405"/>
    <d v="2014-08-14T15:50:05"/>
    <x v="10"/>
    <x v="3"/>
    <b v="0"/>
    <n v="1"/>
    <b v="0"/>
    <s v="theater/musical"/>
    <x v="1"/>
  </r>
  <r>
    <n v="3869"/>
    <s v="The Masturbation Musical (Canceled)"/>
    <s v="A Musical about 3 women who pursue their Pleasure and end up finding themselves."/>
    <x v="426"/>
    <n v="13.111000000000001"/>
    <x v="1"/>
    <n v="452"/>
    <x v="1"/>
    <s v="US"/>
    <s v="USD"/>
    <n v="1426302660"/>
    <d v="2015-03-14T03:11:00"/>
    <n v="1423761792"/>
    <d v="2015-02-12T17:23:12"/>
    <x v="2"/>
    <x v="0"/>
    <b v="0"/>
    <n v="15"/>
    <b v="0"/>
    <s v="theater/musical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0"/>
    <x v="1"/>
    <n v="1500"/>
    <x v="1"/>
    <s v="US"/>
    <s v="USD"/>
    <n v="1404360478"/>
    <d v="2014-07-03T04:07:58"/>
    <n v="1401768478"/>
    <d v="2014-06-03T04:07:58"/>
    <x v="0"/>
    <x v="3"/>
    <b v="0"/>
    <n v="10"/>
    <b v="0"/>
    <s v="theater/musical"/>
    <x v="1"/>
  </r>
  <r>
    <n v="3871"/>
    <s v="Pocket Monsters: A Musical Parody (Canceled)"/>
    <s v="Our musical is finally ready to come to life, and we're raising funds to help make that happen!"/>
    <x v="15"/>
    <n v="1.5"/>
    <x v="4"/>
    <n v="40"/>
    <x v="1"/>
    <s v="US"/>
    <s v="USD"/>
    <n v="1490809450"/>
    <d v="2017-03-29T17:44:10"/>
    <n v="1485629050"/>
    <d v="2017-01-28T18:44:10"/>
    <x v="1"/>
    <x v="1"/>
    <b v="0"/>
    <n v="3"/>
    <b v="0"/>
    <s v="theater/musical"/>
    <x v="1"/>
  </r>
  <r>
    <n v="3872"/>
    <s v="Shining Star Players (Canceled)"/>
    <s v="We are a brand new theatrical teen production company, and we need enough money to put on our first musical production."/>
    <x v="36"/>
    <n v="15"/>
    <x v="6"/>
    <n v="0"/>
    <x v="1"/>
    <s v="US"/>
    <s v="USD"/>
    <n v="1439522996"/>
    <d v="2015-08-14T03:29:56"/>
    <n v="1435202996"/>
    <d v="2015-06-25T03:29:56"/>
    <x v="0"/>
    <x v="0"/>
    <b v="0"/>
    <n v="0"/>
    <b v="0"/>
    <s v="theater/musical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5.5"/>
    <x v="0"/>
    <n v="0"/>
    <x v="1"/>
    <s v="US"/>
    <s v="USD"/>
    <n v="1444322535"/>
    <d v="2015-10-08T16:42:15"/>
    <n v="1441730535"/>
    <d v="2015-09-08T16:42:15"/>
    <x v="8"/>
    <x v="0"/>
    <b v="0"/>
    <n v="0"/>
    <b v="0"/>
    <s v="theater/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.62"/>
    <x v="2"/>
    <n v="0"/>
    <x v="1"/>
    <s v="NZ"/>
    <s v="NZD"/>
    <n v="1422061200"/>
    <d v="2015-01-24T01:00:00"/>
    <n v="1420244622"/>
    <d v="2015-01-03T00:23:42"/>
    <x v="1"/>
    <x v="0"/>
    <b v="0"/>
    <n v="0"/>
    <b v="0"/>
    <s v="theater/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30"/>
    <x v="5"/>
    <n v="0"/>
    <x v="1"/>
    <s v="DK"/>
    <s v="DKK"/>
    <n v="1472896800"/>
    <d v="2016-09-03T10:00:00"/>
    <n v="1472804365"/>
    <d v="2016-09-02T08:19:25"/>
    <x v="8"/>
    <x v="2"/>
    <b v="0"/>
    <n v="0"/>
    <b v="0"/>
    <s v="theater/musical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3.9"/>
    <x v="4"/>
    <n v="2059"/>
    <x v="1"/>
    <s v="GB"/>
    <s v="GBP"/>
    <n v="1454425128"/>
    <d v="2016-02-02T14:58:48"/>
    <n v="1451833128"/>
    <d v="2016-01-03T14:58:48"/>
    <x v="1"/>
    <x v="2"/>
    <b v="0"/>
    <n v="46"/>
    <b v="0"/>
    <s v="theater/musical"/>
    <x v="1"/>
  </r>
  <r>
    <n v="3877"/>
    <s v="Does NY Heart Me? The Musical (Canceled)"/>
    <s v="Help us record the concept album and stage grand concerts with a fantastic cast and orchestra. Get your tickets, music and more!"/>
    <x v="31"/>
    <n v="25"/>
    <x v="9"/>
    <n v="1241"/>
    <x v="1"/>
    <s v="US"/>
    <s v="USD"/>
    <n v="1481213752"/>
    <d v="2016-12-08T16:15:52"/>
    <n v="1478621752"/>
    <d v="2016-11-08T16:15:52"/>
    <x v="4"/>
    <x v="2"/>
    <b v="0"/>
    <n v="14"/>
    <b v="0"/>
    <s v="theater/musical"/>
    <x v="1"/>
  </r>
  <r>
    <n v="3878"/>
    <s v="Boys In The Arts Scholarship Program (Canceled)"/>
    <s v="Encouraging young males to engage in vocational development in the art of musical theater and related dance classes."/>
    <x v="102"/>
    <n v="18"/>
    <x v="6"/>
    <n v="10"/>
    <x v="1"/>
    <s v="US"/>
    <s v="USD"/>
    <n v="1435636740"/>
    <d v="2015-06-30T03:59:00"/>
    <n v="1433014746"/>
    <d v="2015-05-30T19:39:06"/>
    <x v="5"/>
    <x v="0"/>
    <b v="0"/>
    <n v="1"/>
    <b v="0"/>
    <s v="theater/musical"/>
    <x v="1"/>
  </r>
  <r>
    <n v="3879"/>
    <s v="Theatre 'Portable' Royal (Canceled)"/>
    <s v="Theatre â€˜Portableâ€™ Royal is a portable, fully working, 40 seater theatre which will tour the UK and beyond!"/>
    <x v="36"/>
    <n v="15"/>
    <x v="6"/>
    <n v="0"/>
    <x v="1"/>
    <s v="GB"/>
    <s v="GBP"/>
    <n v="1422218396"/>
    <d v="2015-01-25T20:39:56"/>
    <n v="1419626396"/>
    <d v="2014-12-26T20:39:56"/>
    <x v="11"/>
    <x v="3"/>
    <b v="0"/>
    <n v="0"/>
    <b v="0"/>
    <s v="theater/musical"/>
    <x v="1"/>
  </r>
  <r>
    <n v="3880"/>
    <s v="Thoroughly Modern Millie (Canceled)"/>
    <s v="With Russell Grant as Mrs Meers, this classic musical taps into London's Theatro Technis 1-25 October 2014 for its UK fringe premiere!"/>
    <x v="51"/>
    <n v="7.5"/>
    <x v="0"/>
    <n v="980"/>
    <x v="1"/>
    <s v="GB"/>
    <s v="GBP"/>
    <n v="1406761200"/>
    <d v="2014-07-30T23:00:00"/>
    <n v="1403724820"/>
    <d v="2014-06-25T19:33:40"/>
    <x v="0"/>
    <x v="3"/>
    <b v="0"/>
    <n v="17"/>
    <b v="0"/>
    <s v="theater/musical"/>
    <x v="1"/>
  </r>
  <r>
    <n v="3881"/>
    <s v="My Real Mother's Name is... (Canceled)"/>
    <s v="A musical journey coming to the Blue Venue at the 2017 Orlando Fringe Festival!"/>
    <x v="2"/>
    <n v="0.5"/>
    <x v="2"/>
    <n v="25"/>
    <x v="1"/>
    <s v="US"/>
    <s v="USD"/>
    <n v="1487550399"/>
    <d v="2017-02-20T00:26:39"/>
    <n v="1484958399"/>
    <d v="2017-01-21T00:26:39"/>
    <x v="1"/>
    <x v="1"/>
    <b v="0"/>
    <n v="1"/>
    <b v="0"/>
    <s v="theater/musical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30"/>
    <x v="5"/>
    <n v="0"/>
    <x v="1"/>
    <s v="AU"/>
    <s v="AUD"/>
    <n v="1454281380"/>
    <d v="2016-01-31T23:03:00"/>
    <n v="1451950570"/>
    <d v="2016-01-04T23:36:10"/>
    <x v="1"/>
    <x v="2"/>
    <b v="0"/>
    <n v="0"/>
    <b v="0"/>
    <s v="theater/musical"/>
    <x v="1"/>
  </r>
  <r>
    <n v="3883"/>
    <s v="CAGED - A New Musical (Canceled)"/>
    <s v="CAGED - A New Musical is the story of One Passion, One Voice, One Dream. - One man's quest to become the woman he always wanted to be."/>
    <x v="36"/>
    <n v="15"/>
    <x v="6"/>
    <n v="0"/>
    <x v="1"/>
    <s v="GB"/>
    <s v="GBP"/>
    <n v="1409668069"/>
    <d v="2014-09-02T14:27:49"/>
    <n v="1407076069"/>
    <d v="2014-08-03T14:27:49"/>
    <x v="10"/>
    <x v="3"/>
    <b v="0"/>
    <n v="0"/>
    <b v="0"/>
    <s v="theater/musical"/>
    <x v="1"/>
  </r>
  <r>
    <n v="3884"/>
    <s v="Alive Portrait Of Christ in Pembroke Township, IL (Canceled)"/>
    <s v="The Group M3 is striving to give one of the poorest towns in the country hope again this Easter Holiday."/>
    <x v="3"/>
    <n v="10"/>
    <x v="1"/>
    <n v="0"/>
    <x v="1"/>
    <s v="US"/>
    <s v="USD"/>
    <n v="1427479192"/>
    <d v="2015-03-27T17:59:52"/>
    <n v="1425322792"/>
    <d v="2015-03-02T18:59:52"/>
    <x v="7"/>
    <x v="0"/>
    <b v="0"/>
    <n v="0"/>
    <b v="0"/>
    <s v="theater/musical"/>
    <x v="1"/>
  </r>
  <r>
    <n v="3885"/>
    <s v="THE SESSIONS - The Beatles at Abbey Road Studios (Canceled)"/>
    <s v="A LIVE musical spectacular theatrical experience of The Beatles recording sessions at Abbey Road Studios."/>
    <x v="427"/>
    <n v="375"/>
    <x v="10"/>
    <n v="0"/>
    <x v="1"/>
    <s v="US"/>
    <s v="USD"/>
    <n v="1462834191"/>
    <d v="2016-05-09T22:49:51"/>
    <n v="1460242191"/>
    <d v="2016-04-09T22:49:51"/>
    <x v="6"/>
    <x v="2"/>
    <b v="0"/>
    <n v="0"/>
    <b v="0"/>
    <s v="theater/musical"/>
    <x v="1"/>
  </r>
  <r>
    <n v="3886"/>
    <s v="a (Canceled)"/>
    <n v="1"/>
    <x v="3"/>
    <n v="10"/>
    <x v="1"/>
    <n v="0"/>
    <x v="1"/>
    <s v="AU"/>
    <s v="AUD"/>
    <n v="1418275702"/>
    <d v="2014-12-11T05:28:22"/>
    <n v="1415683702"/>
    <d v="2014-11-11T05:28:22"/>
    <x v="4"/>
    <x v="3"/>
    <b v="0"/>
    <n v="0"/>
    <b v="0"/>
    <s v="theater/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2"/>
    <x v="4"/>
    <n v="35"/>
    <x v="1"/>
    <s v="US"/>
    <s v="USD"/>
    <n v="1430517600"/>
    <d v="2015-05-01T22:00:00"/>
    <n v="1426538129"/>
    <d v="2015-03-16T20:35:29"/>
    <x v="7"/>
    <x v="0"/>
    <b v="0"/>
    <n v="2"/>
    <b v="0"/>
    <s v="theater/musical"/>
    <x v="1"/>
  </r>
  <r>
    <n v="3888"/>
    <s v="Popinjay Productions' The Odyssey"/>
    <s v="We are devising a vibrant new adaptation of Homer's The Odyssey featuring dynamic storytelling, stunning visuals and original music."/>
    <x v="13"/>
    <n v="2"/>
    <x v="4"/>
    <n v="542"/>
    <x v="2"/>
    <s v="GB"/>
    <s v="GBP"/>
    <n v="1488114358"/>
    <d v="2017-02-26T13:05:58"/>
    <n v="1485522358"/>
    <d v="2017-01-27T13:05:58"/>
    <x v="1"/>
    <x v="1"/>
    <b v="0"/>
    <n v="14"/>
    <b v="0"/>
    <s v="theater/plays"/>
    <x v="1"/>
  </r>
  <r>
    <n v="3889"/>
    <s v="Sherri's Playhouse Present's A Heavenly Hand!"/>
    <s v="A romantic comedy about a girl trying to figure out what to do with her life and an angel who comes to help her."/>
    <x v="6"/>
    <n v="8"/>
    <x v="0"/>
    <n v="118"/>
    <x v="2"/>
    <s v="US"/>
    <s v="USD"/>
    <n v="1420413960"/>
    <d v="2015-01-04T23:26:00"/>
    <n v="1417651630"/>
    <d v="2014-12-04T00:07:10"/>
    <x v="11"/>
    <x v="3"/>
    <b v="0"/>
    <n v="9"/>
    <b v="0"/>
    <s v="theater/plays"/>
    <x v="1"/>
  </r>
  <r>
    <n v="3890"/>
    <s v="Something Wicked This Way Comes"/>
    <s v="Will Power Troupe is the only US group invited to perform in London's Shakespeare Festival. We need your help to bring the USA to UK!"/>
    <x v="36"/>
    <n v="15"/>
    <x v="6"/>
    <n v="2524"/>
    <x v="2"/>
    <s v="US"/>
    <s v="USD"/>
    <n v="1439662344"/>
    <d v="2015-08-15T18:12:24"/>
    <n v="1434478344"/>
    <d v="2015-06-16T18:12:24"/>
    <x v="0"/>
    <x v="0"/>
    <b v="0"/>
    <n v="8"/>
    <b v="0"/>
    <s v="theater/plays"/>
    <x v="1"/>
  </r>
  <r>
    <n v="3891"/>
    <s v="Out of the Box: A Mime Story"/>
    <s v="A comedy about a mime who dreams of becoming a stand up comedian."/>
    <x v="134"/>
    <n v="0.8"/>
    <x v="2"/>
    <n v="260"/>
    <x v="2"/>
    <s v="US"/>
    <s v="USD"/>
    <n v="1427086740"/>
    <d v="2015-03-23T04:59:00"/>
    <n v="1424488244"/>
    <d v="2015-02-21T03:10:44"/>
    <x v="2"/>
    <x v="0"/>
    <b v="0"/>
    <n v="7"/>
    <b v="0"/>
    <s v="theater/plays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1"/>
    <x v="4"/>
    <n v="0"/>
    <x v="2"/>
    <s v="US"/>
    <s v="USD"/>
    <n v="1408863600"/>
    <d v="2014-08-24T07:00:00"/>
    <n v="1408203557"/>
    <d v="2014-08-16T15:39:17"/>
    <x v="10"/>
    <x v="3"/>
    <b v="0"/>
    <n v="0"/>
    <b v="0"/>
    <s v="theater/plays"/>
    <x v="1"/>
  </r>
  <r>
    <n v="3893"/>
    <s v="MY PRIVATE REVOLUTION"/>
    <s v="An inspiring story of a young girl's journey from childhood to adulthood told through monologue, dialogue, poetry and music and dance."/>
    <x v="63"/>
    <n v="50"/>
    <x v="10"/>
    <n v="10775"/>
    <x v="2"/>
    <s v="US"/>
    <s v="USD"/>
    <n v="1404194400"/>
    <d v="2014-07-01T06:00:00"/>
    <n v="1400600840"/>
    <d v="2014-05-20T15:47:20"/>
    <x v="5"/>
    <x v="3"/>
    <b v="0"/>
    <n v="84"/>
    <b v="0"/>
    <s v="theater/plays"/>
    <x v="1"/>
  </r>
  <r>
    <n v="3894"/>
    <s v="MADE-UP: A Sitcom Theater Special"/>
    <s v="Ryan and Vanessa are hosting Christmas for the first time but instead of a happy celebration, they get a hilarious survival situation."/>
    <x v="36"/>
    <n v="15"/>
    <x v="6"/>
    <n v="520"/>
    <x v="2"/>
    <s v="US"/>
    <s v="USD"/>
    <n v="1481000340"/>
    <d v="2016-12-06T04:59:00"/>
    <n v="1478386812"/>
    <d v="2016-11-05T23:00:12"/>
    <x v="4"/>
    <x v="2"/>
    <b v="0"/>
    <n v="11"/>
    <b v="0"/>
    <s v="theater/plays"/>
    <x v="1"/>
  </r>
  <r>
    <n v="3895"/>
    <s v="Vestige"/>
    <s v="A Transgender makeup artist calls into question the loyalty of her best friend in a 1980's circus while dealing with her dying mother."/>
    <x v="28"/>
    <n v="1"/>
    <x v="4"/>
    <n v="50"/>
    <x v="2"/>
    <s v="US"/>
    <s v="USD"/>
    <n v="1425103218"/>
    <d v="2015-02-28T06:00:18"/>
    <n v="1422424818"/>
    <d v="2015-01-28T06:00:18"/>
    <x v="1"/>
    <x v="0"/>
    <b v="0"/>
    <n v="1"/>
    <b v="0"/>
    <s v="theater/plays"/>
    <x v="1"/>
  </r>
  <r>
    <n v="3896"/>
    <s v="Yorick and Company"/>
    <s v="Yorick and Co. is a comedy about a struggling theatre company whose mysterious benefactor starts haunting the show!"/>
    <x v="183"/>
    <n v="1.6"/>
    <x v="4"/>
    <n v="170"/>
    <x v="2"/>
    <s v="US"/>
    <s v="USD"/>
    <n v="1402979778"/>
    <d v="2014-06-17T04:36:18"/>
    <n v="1401770178"/>
    <d v="2014-06-03T04:36:18"/>
    <x v="0"/>
    <x v="3"/>
    <b v="0"/>
    <n v="4"/>
    <b v="0"/>
    <s v="theater/plays"/>
    <x v="1"/>
  </r>
  <r>
    <n v="3897"/>
    <s v="Terry Pratchett's Wyrd Sisters at Paeroa Little Theatre"/>
    <s v="Help us to put on a production of Terry Pratchett's Wyrd Sisters, an ambitions show for our theatre but one I believe we can do."/>
    <x v="30"/>
    <n v="2.5"/>
    <x v="4"/>
    <n v="440"/>
    <x v="2"/>
    <s v="NZ"/>
    <s v="NZD"/>
    <n v="1420750683"/>
    <d v="2015-01-08T20:58:03"/>
    <n v="1418158683"/>
    <d v="2014-12-09T20:58:03"/>
    <x v="11"/>
    <x v="3"/>
    <b v="0"/>
    <n v="10"/>
    <b v="0"/>
    <s v="theater/plays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2.5"/>
    <x v="4"/>
    <n v="814"/>
    <x v="2"/>
    <s v="GB"/>
    <s v="GBP"/>
    <n v="1439827200"/>
    <d v="2015-08-17T16:00:00"/>
    <n v="1436355270"/>
    <d v="2015-07-08T11:34:30"/>
    <x v="3"/>
    <x v="0"/>
    <b v="0"/>
    <n v="16"/>
    <b v="0"/>
    <s v="theater/plays"/>
    <x v="1"/>
  </r>
  <r>
    <n v="3899"/>
    <s v="RAIN | a theatrical production of life-changing proportions"/>
    <s v="More than just a play, RAIN is an outreach to hurting people who feel disengaged or rejected by others."/>
    <x v="3"/>
    <n v="10"/>
    <x v="1"/>
    <n v="125"/>
    <x v="2"/>
    <s v="US"/>
    <s v="USD"/>
    <n v="1407868561"/>
    <d v="2014-08-12T18:36:01"/>
    <n v="1406140561"/>
    <d v="2014-07-23T18:36:01"/>
    <x v="3"/>
    <x v="3"/>
    <b v="0"/>
    <n v="2"/>
    <b v="0"/>
    <s v="theater/plays"/>
    <x v="1"/>
  </r>
  <r>
    <n v="3900"/>
    <s v="HUB Theatre Group presents John Logan's RED"/>
    <s v="HUB Theatre Group collaborates with local artists to present John Logan's RED to the community."/>
    <x v="30"/>
    <n v="2.5"/>
    <x v="4"/>
    <n v="135"/>
    <x v="2"/>
    <s v="US"/>
    <s v="USD"/>
    <n v="1433988791"/>
    <d v="2015-06-11T02:13:11"/>
    <n v="1431396791"/>
    <d v="2015-05-12T02:13:11"/>
    <x v="5"/>
    <x v="0"/>
    <b v="0"/>
    <n v="5"/>
    <b v="0"/>
    <s v="theater/plays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3"/>
    <x v="4"/>
    <n v="25"/>
    <x v="2"/>
    <s v="US"/>
    <s v="USD"/>
    <n v="1450554599"/>
    <d v="2015-12-19T19:49:59"/>
    <n v="1447098599"/>
    <d v="2015-11-09T19:49:59"/>
    <x v="4"/>
    <x v="0"/>
    <b v="0"/>
    <n v="1"/>
    <b v="0"/>
    <s v="theater/plays"/>
    <x v="1"/>
  </r>
  <r>
    <n v="3902"/>
    <s v="Over Here Theatre/Scotchbonnet present: Love, Sex and Apps"/>
    <s v="Love, Sex and Apps is a double bill exploring the way in which we are both connected and disconnected with those around us."/>
    <x v="9"/>
    <n v="3"/>
    <x v="4"/>
    <n v="1465"/>
    <x v="2"/>
    <s v="GB"/>
    <s v="GBP"/>
    <n v="1479125642"/>
    <d v="2016-11-14T12:14:02"/>
    <n v="1476962042"/>
    <d v="2016-10-20T11:14:02"/>
    <x v="9"/>
    <x v="2"/>
    <b v="0"/>
    <n v="31"/>
    <b v="0"/>
    <s v="theater/plays"/>
    <x v="1"/>
  </r>
  <r>
    <n v="3903"/>
    <s v="Know Thy Law"/>
    <s v="Based on the novel â€œKnow Thy Lawâ€, this powerful play gives the insight and understanding of the power of knowing the law of the land."/>
    <x v="15"/>
    <n v="1.5"/>
    <x v="4"/>
    <n v="0"/>
    <x v="2"/>
    <s v="US"/>
    <s v="USD"/>
    <n v="1439581080"/>
    <d v="2015-08-14T19:38:00"/>
    <n v="1435709765"/>
    <d v="2015-07-01T00:16:05"/>
    <x v="3"/>
    <x v="0"/>
    <b v="0"/>
    <n v="0"/>
    <b v="0"/>
    <s v="theater/plays"/>
    <x v="1"/>
  </r>
  <r>
    <n v="3904"/>
    <s v="Black America from Prophets to Pimps"/>
    <s v="A play that will cover 4000 years of black history."/>
    <x v="3"/>
    <n v="10"/>
    <x v="1"/>
    <n v="3"/>
    <x v="2"/>
    <s v="US"/>
    <s v="USD"/>
    <n v="1429074240"/>
    <d v="2015-04-15T05:04:00"/>
    <n v="1427866200"/>
    <d v="2015-04-01T05:30:00"/>
    <x v="6"/>
    <x v="0"/>
    <b v="0"/>
    <n v="2"/>
    <b v="0"/>
    <s v="theater/plays"/>
    <x v="1"/>
  </r>
  <r>
    <n v="3905"/>
    <s v="Antonym Theatre - &quot;STAIRCASES&quot;"/>
    <s v="&quot;STAIRCASES&quot; is a piece of collaborative new writing exploring 'L'esprit de l'escalier', or the conversations you wish you could have."/>
    <x v="15"/>
    <n v="1.5"/>
    <x v="4"/>
    <n v="173"/>
    <x v="2"/>
    <s v="GB"/>
    <s v="GBP"/>
    <n v="1434063600"/>
    <d v="2015-06-11T23:00:00"/>
    <n v="1430405903"/>
    <d v="2015-04-30T14:58:23"/>
    <x v="6"/>
    <x v="0"/>
    <b v="0"/>
    <n v="7"/>
    <b v="0"/>
    <s v="theater/plays"/>
    <x v="1"/>
  </r>
  <r>
    <n v="3906"/>
    <s v="First Draft Theatre"/>
    <s v="We will workshop, stage and develop new writing, devised work and adaptations. A joyful leap into the possibilities of an idea!"/>
    <x v="15"/>
    <n v="1.5"/>
    <x v="4"/>
    <n v="1010"/>
    <x v="2"/>
    <s v="GB"/>
    <s v="GBP"/>
    <n v="1435325100"/>
    <d v="2015-06-26T13:25:00"/>
    <n v="1432072893"/>
    <d v="2015-05-19T22:01:33"/>
    <x v="5"/>
    <x v="0"/>
    <b v="0"/>
    <n v="16"/>
    <b v="0"/>
    <s v="theater/plays"/>
    <x v="1"/>
  </r>
  <r>
    <n v="3907"/>
    <s v="Burqa&amp;Rifle: A Drama: Two Women, Two Cultues, Two Histories"/>
    <s v="Burqa&amp;Rifle dramatizes the  encounter between two women -- a vigilante and a convert to Islam."/>
    <x v="28"/>
    <n v="1"/>
    <x v="4"/>
    <n v="153"/>
    <x v="2"/>
    <s v="US"/>
    <s v="USD"/>
    <n v="1414354080"/>
    <d v="2014-10-26T20:08:00"/>
    <n v="1411587606"/>
    <d v="2014-09-24T19:40:06"/>
    <x v="8"/>
    <x v="3"/>
    <b v="0"/>
    <n v="4"/>
    <b v="0"/>
    <s v="theater/plays"/>
    <x v="1"/>
  </r>
  <r>
    <n v="3908"/>
    <s v="Unconscious Subconscious"/>
    <s v="Death splits apart twin brothers in a questionable car accident. They shared dreams, and now they must share trials in the unknown."/>
    <x v="47"/>
    <n v="0.75"/>
    <x v="2"/>
    <n v="65"/>
    <x v="2"/>
    <s v="US"/>
    <s v="USD"/>
    <n v="1406603696"/>
    <d v="2014-07-29T03:14:56"/>
    <n v="1405307696"/>
    <d v="2014-07-14T03:14:56"/>
    <x v="3"/>
    <x v="3"/>
    <b v="0"/>
    <n v="4"/>
    <b v="0"/>
    <s v="theater/plays"/>
    <x v="1"/>
  </r>
  <r>
    <n v="3909"/>
    <s v="Woman2Woman"/>
    <s v="I am trying to put on a gospel comedy stage play that is full of laughter and life lessons as well that will change your life forever,"/>
    <x v="127"/>
    <n v="60"/>
    <x v="10"/>
    <n v="135"/>
    <x v="2"/>
    <s v="US"/>
    <s v="USD"/>
    <n v="1410424642"/>
    <d v="2014-09-11T08:37:22"/>
    <n v="1407832642"/>
    <d v="2014-08-12T08:37:22"/>
    <x v="10"/>
    <x v="3"/>
    <b v="0"/>
    <n v="4"/>
    <b v="0"/>
    <s v="theater/plays"/>
    <x v="1"/>
  </r>
  <r>
    <n v="3910"/>
    <s v="&quot;SHERLOCK HOLMES AND THE SCARLET AVENGER&quot;"/>
    <s v="Join Sherlock Holmes and Dr. Watson as the first adventure together is dramatized live on-stage!  The game is afoot!"/>
    <x v="12"/>
    <n v="6"/>
    <x v="0"/>
    <n v="185"/>
    <x v="2"/>
    <s v="US"/>
    <s v="USD"/>
    <n v="1441649397"/>
    <d v="2015-09-07T18:09:57"/>
    <n v="1439057397"/>
    <d v="2015-08-08T18:09:57"/>
    <x v="10"/>
    <x v="0"/>
    <b v="0"/>
    <n v="3"/>
    <b v="0"/>
    <s v="theater/plays"/>
    <x v="1"/>
  </r>
  <r>
    <n v="3911"/>
    <s v="Ministers of Grace"/>
    <s v="â€˜Ministers of Graceâ€™ imagines what the movie Ghostbusters would be like if written by William Shakespeare."/>
    <x v="6"/>
    <n v="8"/>
    <x v="0"/>
    <n v="2993"/>
    <x v="2"/>
    <s v="US"/>
    <s v="USD"/>
    <n v="1417033777"/>
    <d v="2014-11-26T20:29:37"/>
    <n v="1414438177"/>
    <d v="2014-10-27T19:29:37"/>
    <x v="9"/>
    <x v="3"/>
    <b v="0"/>
    <n v="36"/>
    <b v="0"/>
    <s v="theater/plays"/>
    <x v="1"/>
  </r>
  <r>
    <n v="3912"/>
    <s v="JoLee Productions"/>
    <s v="Producing &amp; directing Jake's Women by Neil Simon opening July 9 and running through July 26 for Sonoma Arts Live"/>
    <x v="36"/>
    <n v="15"/>
    <x v="6"/>
    <n v="1"/>
    <x v="2"/>
    <s v="US"/>
    <s v="USD"/>
    <n v="1429936500"/>
    <d v="2015-04-25T04:35:00"/>
    <n v="1424759330"/>
    <d v="2015-02-24T06:28:50"/>
    <x v="2"/>
    <x v="0"/>
    <b v="0"/>
    <n v="1"/>
    <b v="0"/>
    <s v="theater/plays"/>
    <x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"/>
    <x v="1"/>
    <n v="1000"/>
    <x v="2"/>
    <s v="US"/>
    <s v="USD"/>
    <n v="1448863449"/>
    <d v="2015-11-30T06:04:09"/>
    <n v="1446267849"/>
    <d v="2015-10-31T05:04:09"/>
    <x v="9"/>
    <x v="0"/>
    <b v="0"/>
    <n v="7"/>
    <b v="0"/>
    <s v="theater/plays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2.5"/>
    <x v="4"/>
    <n v="909"/>
    <x v="2"/>
    <s v="GB"/>
    <s v="GBP"/>
    <n v="1431298740"/>
    <d v="2015-05-10T22:59:00"/>
    <n v="1429558756"/>
    <d v="2015-04-20T19:39:16"/>
    <x v="6"/>
    <x v="0"/>
    <b v="0"/>
    <n v="27"/>
    <b v="0"/>
    <s v="theater/plays"/>
    <x v="1"/>
  </r>
  <r>
    <n v="3915"/>
    <s v="Hardcross"/>
    <s v="Following the enormous success of Hardcross, we are looking for new ways to bring this wonderful play to a wider audience."/>
    <x v="15"/>
    <n v="1.5"/>
    <x v="4"/>
    <n v="5"/>
    <x v="2"/>
    <s v="GB"/>
    <s v="GBP"/>
    <n v="1464824309"/>
    <d v="2016-06-01T23:38:29"/>
    <n v="1462232309"/>
    <d v="2016-05-02T23:38:29"/>
    <x v="5"/>
    <x v="2"/>
    <b v="0"/>
    <n v="1"/>
    <b v="0"/>
    <s v="theater/plays"/>
    <x v="1"/>
  </r>
  <r>
    <n v="3916"/>
    <s v="Final exam"/>
    <s v="We're a small group of University students who need a little help making our final exam production the best product possible."/>
    <x v="13"/>
    <n v="2"/>
    <x v="4"/>
    <n v="0"/>
    <x v="2"/>
    <s v="DK"/>
    <s v="DKK"/>
    <n v="1464952752"/>
    <d v="2016-06-03T11:19:12"/>
    <n v="1462360752"/>
    <d v="2016-05-04T11:19:12"/>
    <x v="5"/>
    <x v="2"/>
    <b v="0"/>
    <n v="0"/>
    <b v="0"/>
    <s v="theater/plays"/>
    <x v="1"/>
  </r>
  <r>
    <n v="3917"/>
    <s v="Romeo and Juliet by Cry of Curs"/>
    <s v="We place the actors and script to the fore, with productions stripped down to barest level, aiming to make theatre accessible."/>
    <x v="8"/>
    <n v="3.5"/>
    <x v="4"/>
    <n v="10"/>
    <x v="2"/>
    <s v="GB"/>
    <s v="GBP"/>
    <n v="1410439161"/>
    <d v="2014-09-11T12:39:21"/>
    <n v="1407847161"/>
    <d v="2014-08-12T12:39:21"/>
    <x v="10"/>
    <x v="3"/>
    <b v="0"/>
    <n v="1"/>
    <b v="0"/>
    <s v="theater/plays"/>
    <x v="1"/>
  </r>
  <r>
    <n v="3918"/>
    <s v="The Singing Teacher"/>
    <s v="A fantastic new comedy coming to the West End 2014.  An Alan Ayckbourn meets Richard Curtis style comedy. Who knew singing was therapy!"/>
    <x v="127"/>
    <n v="60"/>
    <x v="10"/>
    <n v="120"/>
    <x v="2"/>
    <s v="GB"/>
    <s v="GBP"/>
    <n v="1407168000"/>
    <d v="2014-08-04T16:00:00"/>
    <n v="1406131023"/>
    <d v="2014-07-23T15:57:03"/>
    <x v="3"/>
    <x v="3"/>
    <b v="0"/>
    <n v="3"/>
    <b v="0"/>
    <s v="theater/plays"/>
    <x v="1"/>
  </r>
  <r>
    <n v="3919"/>
    <s v="After The Blue"/>
    <s v="Two sisters living in a Cornish seaside town attempt to hide and escape from a life- circle of deceit, abuse, incest and revenge."/>
    <x v="10"/>
    <n v="5"/>
    <x v="0"/>
    <n v="90"/>
    <x v="2"/>
    <s v="GB"/>
    <s v="GBP"/>
    <n v="1453075200"/>
    <d v="2016-01-18T00:00:00"/>
    <n v="1450628773"/>
    <d v="2015-12-20T16:26:13"/>
    <x v="11"/>
    <x v="0"/>
    <b v="0"/>
    <n v="3"/>
    <b v="0"/>
    <s v="theater/plays"/>
    <x v="1"/>
  </r>
  <r>
    <n v="3920"/>
    <s v="'SCARAMOUCHE JONES'' by Justin Butcher"/>
    <s v="An enthralling tale charting the ecstasies and tragedies behind the seven white masks of centenarian clown,Scaramouche Jones."/>
    <x v="30"/>
    <n v="2.5"/>
    <x v="4"/>
    <n v="135"/>
    <x v="2"/>
    <s v="GB"/>
    <s v="GBP"/>
    <n v="1479032260"/>
    <d v="2016-11-13T10:17:40"/>
    <n v="1476436660"/>
    <d v="2016-10-14T09:17:40"/>
    <x v="9"/>
    <x v="2"/>
    <b v="0"/>
    <n v="3"/>
    <b v="0"/>
    <s v="theater/plays"/>
    <x v="1"/>
  </r>
  <r>
    <n v="3921"/>
    <s v="Shakespeare's R&amp;J - Chapel Lane Theatre Company"/>
    <s v="CLTC are crowdfunding for our latest production - Joe Calarco's brilliant adaptation of Shakespeare's most loved tragedy."/>
    <x v="9"/>
    <n v="3"/>
    <x v="4"/>
    <n v="0"/>
    <x v="2"/>
    <s v="GB"/>
    <s v="GBP"/>
    <n v="1414346400"/>
    <d v="2014-10-26T18:00:00"/>
    <n v="1413291655"/>
    <d v="2014-10-14T13:00:55"/>
    <x v="9"/>
    <x v="3"/>
    <b v="0"/>
    <n v="0"/>
    <b v="0"/>
    <s v="theater/plays"/>
    <x v="1"/>
  </r>
  <r>
    <n v="3922"/>
    <s v="Truth, Dare, Promise to be Faithful Stage Play"/>
    <s v="TDPF is a play about a woman named Lisa who devotes her life to her marriage and ministry â€”since it is a woman place says her husband."/>
    <x v="47"/>
    <n v="0.75"/>
    <x v="2"/>
    <n v="61"/>
    <x v="2"/>
    <s v="US"/>
    <s v="USD"/>
    <n v="1425337200"/>
    <d v="2015-03-02T23:00:00"/>
    <n v="1421432810"/>
    <d v="2015-01-16T18:26:50"/>
    <x v="1"/>
    <x v="0"/>
    <b v="0"/>
    <n v="6"/>
    <b v="0"/>
    <s v="theater/plays"/>
    <x v="1"/>
  </r>
  <r>
    <n v="3923"/>
    <s v="Mrs Roosevelt Flies to London UK tour"/>
    <s v="Eleanor Roosevelt: Passionate campaigner for human rights, champion for peace, staunch supporter of FDR's policies, betrayed wife."/>
    <x v="236"/>
    <n v="11.5"/>
    <x v="1"/>
    <n v="1384"/>
    <x v="2"/>
    <s v="GB"/>
    <s v="GBP"/>
    <n v="1428622271"/>
    <d v="2015-04-09T23:31:11"/>
    <n v="1426203071"/>
    <d v="2015-03-12T23:31:11"/>
    <x v="7"/>
    <x v="0"/>
    <b v="0"/>
    <n v="17"/>
    <b v="0"/>
    <s v="theater/plays"/>
    <x v="1"/>
  </r>
  <r>
    <n v="3924"/>
    <s v="THE MAGIC OF LAUGHTER WITH REGGIE RICE'S #TEAMDREAMERS"/>
    <s v="Help Comedy Illusionist Reggie Rice spread the magic of laughter as he takes his award-winning illusion show to a town near you!"/>
    <x v="36"/>
    <n v="15"/>
    <x v="6"/>
    <n v="2290"/>
    <x v="2"/>
    <s v="US"/>
    <s v="USD"/>
    <n v="1403823722"/>
    <d v="2014-06-26T23:02:02"/>
    <n v="1401231722"/>
    <d v="2014-05-27T23:02:02"/>
    <x v="5"/>
    <x v="3"/>
    <b v="0"/>
    <n v="40"/>
    <b v="0"/>
    <s v="theater/plays"/>
    <x v="1"/>
  </r>
  <r>
    <n v="3925"/>
    <s v="Help Save High School Theater"/>
    <s v="Help Save High School Theater Program_x000a_Your donations will be used to purchase props, build sets, and costumes."/>
    <x v="325"/>
    <n v="0.15"/>
    <x v="2"/>
    <n v="15"/>
    <x v="2"/>
    <s v="US"/>
    <s v="USD"/>
    <n v="1406753639"/>
    <d v="2014-07-30T20:53:59"/>
    <n v="1404161639"/>
    <d v="2014-06-30T20:53:59"/>
    <x v="0"/>
    <x v="3"/>
    <b v="0"/>
    <n v="3"/>
    <b v="0"/>
    <s v="theater/plays"/>
    <x v="1"/>
  </r>
  <r>
    <n v="3926"/>
    <s v="Caryl Churchill's 'Top Girls' - NSW HSC Text"/>
    <s v="Producing syllabus-relevant theatre targeted to HSC students on the NSW Central Coast"/>
    <x v="10"/>
    <n v="5"/>
    <x v="0"/>
    <n v="15"/>
    <x v="2"/>
    <s v="AU"/>
    <s v="AUD"/>
    <n v="1419645748"/>
    <d v="2014-12-27T02:02:28"/>
    <n v="1417053748"/>
    <d v="2014-11-27T02:02:28"/>
    <x v="4"/>
    <x v="3"/>
    <b v="0"/>
    <n v="1"/>
    <b v="0"/>
    <s v="theater/plays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.5"/>
    <x v="4"/>
    <n v="25"/>
    <x v="2"/>
    <s v="GB"/>
    <s v="GBP"/>
    <n v="1407565504"/>
    <d v="2014-08-09T06:25:04"/>
    <n v="1404973504"/>
    <d v="2014-07-10T06:25:04"/>
    <x v="3"/>
    <x v="3"/>
    <b v="0"/>
    <n v="2"/>
    <b v="0"/>
    <s v="theater/plays"/>
    <x v="1"/>
  </r>
  <r>
    <n v="3928"/>
    <s v="CHARM by Philip Dawkins"/>
    <s v="&quot;Charm&quot; class is in session! Mama Darleena, a transgender African-American woman, shares rules for etiquette with her LGBTQ students."/>
    <x v="10"/>
    <n v="5"/>
    <x v="0"/>
    <n v="651"/>
    <x v="2"/>
    <s v="US"/>
    <s v="USD"/>
    <n v="1444971540"/>
    <d v="2015-10-16T04:59:00"/>
    <n v="1442593427"/>
    <d v="2015-09-18T16:23:47"/>
    <x v="8"/>
    <x v="0"/>
    <b v="0"/>
    <n v="7"/>
    <b v="0"/>
    <s v="theater/plays"/>
    <x v="1"/>
  </r>
  <r>
    <n v="3929"/>
    <s v="Comedy Of Errors: Antioch Community High School"/>
    <s v="We need to raise funds to bring this elaborate production to life with special FX makeup, highly detailed sets, and costumes."/>
    <x v="22"/>
    <n v="20"/>
    <x v="8"/>
    <n v="453"/>
    <x v="2"/>
    <s v="US"/>
    <s v="USD"/>
    <n v="1474228265"/>
    <d v="2016-09-18T19:51:05"/>
    <n v="1471636265"/>
    <d v="2016-08-19T19:51:05"/>
    <x v="10"/>
    <x v="2"/>
    <b v="0"/>
    <n v="14"/>
    <b v="0"/>
    <s v="theater/plays"/>
    <x v="1"/>
  </r>
  <r>
    <n v="3930"/>
    <s v="Foundry Theatre Brisbane"/>
    <s v="We are a new and exciting semi-pro  theatre company who will support &amp; hire local actors &amp; writers in Brisbane &amp; Queensland."/>
    <x v="3"/>
    <n v="10"/>
    <x v="1"/>
    <n v="0"/>
    <x v="2"/>
    <s v="AU"/>
    <s v="AUD"/>
    <n v="1459490400"/>
    <d v="2016-04-01T06:00:00"/>
    <n v="1457078868"/>
    <d v="2016-03-04T08:07:48"/>
    <x v="7"/>
    <x v="2"/>
    <b v="0"/>
    <n v="0"/>
    <b v="0"/>
    <s v="theater/plays"/>
    <x v="1"/>
  </r>
  <r>
    <n v="3931"/>
    <s v="Still I Weep"/>
    <s v="An original stage play designed to bring to light the long-term effects on adult survivors of childhood sexual abuse. We do survive!"/>
    <x v="6"/>
    <n v="8"/>
    <x v="0"/>
    <n v="0"/>
    <x v="2"/>
    <s v="US"/>
    <s v="USD"/>
    <n v="1441510707"/>
    <d v="2015-09-06T03:38:27"/>
    <n v="1439350707"/>
    <d v="2015-08-12T03:38:27"/>
    <x v="10"/>
    <x v="0"/>
    <b v="0"/>
    <n v="0"/>
    <b v="0"/>
    <s v="theater/plays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2"/>
    <x v="1"/>
    <n v="1"/>
    <x v="2"/>
    <s v="US"/>
    <s v="USD"/>
    <n v="1458097364"/>
    <d v="2016-03-16T03:02:44"/>
    <n v="1455508964"/>
    <d v="2016-02-15T04:02:44"/>
    <x v="2"/>
    <x v="2"/>
    <b v="0"/>
    <n v="1"/>
    <b v="0"/>
    <s v="theater/plays"/>
    <x v="1"/>
  </r>
  <r>
    <n v="3933"/>
    <s v="Three for 5: A King's Story"/>
    <s v="Presenting the complete three part of writer/director Ty Foard's &quot;A King's Story&quot; ...a dramatic artistic one director play festival"/>
    <x v="39"/>
    <n v="7"/>
    <x v="0"/>
    <n v="1102"/>
    <x v="2"/>
    <s v="US"/>
    <s v="USD"/>
    <n v="1468716180"/>
    <d v="2016-07-17T00:43:00"/>
    <n v="1466205262"/>
    <d v="2016-06-17T23:14:22"/>
    <x v="0"/>
    <x v="2"/>
    <b v="0"/>
    <n v="12"/>
    <b v="0"/>
    <s v="theater/plays"/>
    <x v="1"/>
  </r>
  <r>
    <n v="3934"/>
    <s v="&quot;A Measure of Normalcy&quot;"/>
    <s v="Lost youth and lost souls struggle to find meaning amid dingy basements, vanishing malls, and a bleak Midwestern summer."/>
    <x v="10"/>
    <n v="5"/>
    <x v="0"/>
    <n v="550"/>
    <x v="2"/>
    <s v="US"/>
    <s v="USD"/>
    <n v="1443704400"/>
    <d v="2015-10-01T13:00:00"/>
    <n v="1439827639"/>
    <d v="2015-08-17T16:07:19"/>
    <x v="10"/>
    <x v="0"/>
    <b v="0"/>
    <n v="12"/>
    <b v="0"/>
    <s v="theater/plays"/>
    <x v="1"/>
  </r>
  <r>
    <n v="3935"/>
    <s v="Mr Mineshaft - A Play about Julius Eastman"/>
    <s v="Forgotten composer, virtuoso pianist, actor, and activist._x000a_I'm hoping to produce my play which explores Julius's life and music."/>
    <x v="9"/>
    <n v="3"/>
    <x v="4"/>
    <n v="1315"/>
    <x v="2"/>
    <s v="GB"/>
    <s v="GBP"/>
    <n v="1443973546"/>
    <d v="2015-10-04T15:45:46"/>
    <n v="1438789546"/>
    <d v="2015-08-05T15:45:46"/>
    <x v="10"/>
    <x v="0"/>
    <b v="0"/>
    <n v="23"/>
    <b v="0"/>
    <s v="theater/plays"/>
    <x v="1"/>
  </r>
  <r>
    <n v="3936"/>
    <s v="End Breast Cancer"/>
    <s v="This stage play is a true story about one woman's fight against breast cancer while still having to deal with the adversities of life."/>
    <x v="22"/>
    <n v="20"/>
    <x v="8"/>
    <n v="0"/>
    <x v="2"/>
    <s v="US"/>
    <s v="USD"/>
    <n v="1480576720"/>
    <d v="2016-12-01T07:18:40"/>
    <n v="1477981120"/>
    <d v="2016-11-01T06:18:40"/>
    <x v="4"/>
    <x v="2"/>
    <b v="0"/>
    <n v="0"/>
    <b v="0"/>
    <s v="theater/plays"/>
    <x v="1"/>
  </r>
  <r>
    <n v="3937"/>
    <s v="Fever - a workshop production"/>
    <s v="Support the artists of the new play FEVER: a story of love, friendship and sonnets. Donate to help us develop this production!"/>
    <x v="428"/>
    <n v="2.8849999999999998"/>
    <x v="4"/>
    <n v="2485"/>
    <x v="2"/>
    <s v="US"/>
    <s v="USD"/>
    <n v="1468249760"/>
    <d v="2016-07-11T15:09:20"/>
    <n v="1465830560"/>
    <d v="2016-06-13T15:09:20"/>
    <x v="0"/>
    <x v="2"/>
    <b v="0"/>
    <n v="10"/>
    <b v="0"/>
    <s v="theater/plays"/>
    <x v="1"/>
  </r>
  <r>
    <n v="3938"/>
    <s v="Broken Alley â€”Â Year 3"/>
    <s v="We Kickstarted Broken Alley Theatre in the summer of 2013. It's been an amazing two years. This year, BATx goes bigger than ever."/>
    <x v="429"/>
    <n v="3.2549999999999999"/>
    <x v="4"/>
    <n v="397"/>
    <x v="2"/>
    <s v="US"/>
    <s v="USD"/>
    <n v="1435441454"/>
    <d v="2015-06-27T21:44:14"/>
    <n v="1432763054"/>
    <d v="2015-05-27T21:44:14"/>
    <x v="5"/>
    <x v="0"/>
    <b v="0"/>
    <n v="5"/>
    <b v="0"/>
    <s v="theater/plays"/>
    <x v="1"/>
  </r>
  <r>
    <n v="3939"/>
    <s v="'Potter.' Funding 2015"/>
    <s v="'Potter.' is a parody of the popular Harry Potter series allowing aspiring actors a chance to work in a professional production."/>
    <x v="10"/>
    <n v="5"/>
    <x v="0"/>
    <n v="5"/>
    <x v="2"/>
    <s v="AU"/>
    <s v="AUD"/>
    <n v="1412656200"/>
    <d v="2014-10-07T04:30:00"/>
    <n v="1412328979"/>
    <d v="2014-10-03T09:36:19"/>
    <x v="9"/>
    <x v="3"/>
    <b v="0"/>
    <n v="1"/>
    <b v="0"/>
    <s v="theater/plays"/>
    <x v="1"/>
  </r>
  <r>
    <n v="3940"/>
    <s v="Attraction"/>
    <s v="A Stage Play that will bring you to the edge of your seat , leave you thinkin and will also have you laughing while enjoyin the talent"/>
    <x v="10"/>
    <n v="5"/>
    <x v="0"/>
    <n v="11"/>
    <x v="2"/>
    <s v="US"/>
    <s v="USD"/>
    <n v="1420199351"/>
    <d v="2015-01-02T11:49:11"/>
    <n v="1416311351"/>
    <d v="2014-11-18T11:49:11"/>
    <x v="4"/>
    <x v="3"/>
    <b v="0"/>
    <n v="2"/>
    <b v="0"/>
    <s v="theater/plays"/>
    <x v="1"/>
  </r>
  <r>
    <n v="3941"/>
    <s v="TWO for the PRICE OF ONE THEATRE"/>
    <s v="Help produce &quot;Boseman and Lena&quot; by Athol Fugard._x000a_Celebrate 18 years of Service to Arts and Community, 2nd Show of a 7th Season in NOLA!"/>
    <x v="62"/>
    <n v="5.5"/>
    <x v="0"/>
    <n v="50"/>
    <x v="2"/>
    <s v="US"/>
    <s v="USD"/>
    <n v="1416877200"/>
    <d v="2014-11-25T01:00:00"/>
    <n v="1414505137"/>
    <d v="2014-10-28T14:05:37"/>
    <x v="9"/>
    <x v="3"/>
    <b v="0"/>
    <n v="2"/>
    <b v="0"/>
    <s v="theater/plays"/>
    <x v="1"/>
  </r>
  <r>
    <n v="3942"/>
    <s v="Epic Proportions"/>
    <s v="In the 30's, two brothers, Benny and Phil, who go to the Arizona desert to be extras in a huge Biblical epic. Riotous comedy!"/>
    <x v="38"/>
    <n v="1.2"/>
    <x v="4"/>
    <n v="0"/>
    <x v="2"/>
    <s v="US"/>
    <s v="USD"/>
    <n v="1434490914"/>
    <d v="2015-06-16T21:41:54"/>
    <n v="1429306914"/>
    <d v="2015-04-17T21:41:54"/>
    <x v="6"/>
    <x v="0"/>
    <b v="0"/>
    <n v="0"/>
    <b v="0"/>
    <s v="theater/plays"/>
    <x v="1"/>
  </r>
  <r>
    <n v="3943"/>
    <s v="Alexandra Petri's &quot;The Scrum&quot;  - Field Trip Theatre"/>
    <s v="Field Trip Theatre has  commissioned Alexandra Petri to write a world premiere play set in DC , &quot;The Scrum&quot;,"/>
    <x v="10"/>
    <n v="5"/>
    <x v="0"/>
    <n v="1782"/>
    <x v="2"/>
    <s v="US"/>
    <s v="USD"/>
    <n v="1446483000"/>
    <d v="2015-11-02T16:50:00"/>
    <n v="1443811268"/>
    <d v="2015-10-02T18:41:08"/>
    <x v="9"/>
    <x v="0"/>
    <b v="0"/>
    <n v="13"/>
    <b v="0"/>
    <s v="theater/plays"/>
    <x v="1"/>
  </r>
  <r>
    <n v="3944"/>
    <s v="Shakespeare Shortened School Plays"/>
    <s v="My project is to finish writing all 38 of Shakespeare's Plays into shortened 15-20 minute Shortened versions and publish them in 1 year"/>
    <x v="10"/>
    <n v="5"/>
    <x v="0"/>
    <n v="0"/>
    <x v="2"/>
    <s v="US"/>
    <s v="USD"/>
    <n v="1440690875"/>
    <d v="2015-08-27T15:54:35"/>
    <n v="1438098875"/>
    <d v="2015-07-28T15:54:35"/>
    <x v="3"/>
    <x v="0"/>
    <b v="0"/>
    <n v="0"/>
    <b v="0"/>
    <s v="theater/plays"/>
    <x v="1"/>
  </r>
  <r>
    <n v="3945"/>
    <s v="Camp Curtain Call: Star Wars (A Parody)"/>
    <s v="We do a theatre camp for kids every summer doing parady shows of diff stories for kids to learn theater. This year is Star Wars Parody."/>
    <x v="13"/>
    <n v="2"/>
    <x v="4"/>
    <n v="5"/>
    <x v="2"/>
    <s v="US"/>
    <s v="USD"/>
    <n v="1431717268"/>
    <d v="2015-05-15T19:14:28"/>
    <n v="1429125268"/>
    <d v="2015-04-15T19:14:28"/>
    <x v="6"/>
    <x v="0"/>
    <b v="0"/>
    <n v="1"/>
    <b v="0"/>
    <s v="theater/plays"/>
    <x v="1"/>
  </r>
  <r>
    <n v="3946"/>
    <s v="DR. Mecurio's Mythical Marvels &amp; Beastiry"/>
    <s v="Dr. Mecurio's is an original work of fantasy designed and written for the stage."/>
    <x v="12"/>
    <n v="6"/>
    <x v="0"/>
    <n v="195"/>
    <x v="2"/>
    <s v="US"/>
    <s v="USD"/>
    <n v="1425110400"/>
    <d v="2015-02-28T08:00:00"/>
    <n v="1422388822"/>
    <d v="2015-01-27T20:00:22"/>
    <x v="1"/>
    <x v="0"/>
    <b v="0"/>
    <n v="5"/>
    <b v="0"/>
    <s v="theater/plays"/>
    <x v="1"/>
  </r>
  <r>
    <n v="3947"/>
    <s v="Tell'em I'm Gonna Make It"/>
    <s v="Soon to be known as one of the greatest gospel stage plays of all times. Great hit in New England and now we want to take  it on tour"/>
    <x v="9"/>
    <n v="3"/>
    <x v="4"/>
    <n v="101"/>
    <x v="2"/>
    <s v="US"/>
    <s v="USD"/>
    <n v="1475378744"/>
    <d v="2016-10-02T03:25:44"/>
    <n v="1472786744"/>
    <d v="2016-09-02T03:25:44"/>
    <x v="8"/>
    <x v="2"/>
    <b v="0"/>
    <n v="2"/>
    <b v="0"/>
    <s v="theater/plays"/>
    <x v="1"/>
  </r>
  <r>
    <n v="3948"/>
    <s v="The Barbican Photography Trip 2015"/>
    <s v="A group of 12 friends, separated by time, space, state borders and oceans want to head to London for the adventure of a lifetime."/>
    <x v="11"/>
    <n v="30"/>
    <x v="5"/>
    <n v="0"/>
    <x v="2"/>
    <s v="AU"/>
    <s v="AUD"/>
    <n v="1410076123"/>
    <d v="2014-09-07T07:48:43"/>
    <n v="1404892123"/>
    <d v="2014-07-09T07:48:43"/>
    <x v="3"/>
    <x v="3"/>
    <b v="0"/>
    <n v="0"/>
    <b v="0"/>
    <s v="theater/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0"/>
    <x v="1"/>
    <n v="1577"/>
    <x v="2"/>
    <s v="AU"/>
    <s v="AUD"/>
    <n v="1423623221"/>
    <d v="2015-02-11T02:53:41"/>
    <n v="1421031221"/>
    <d v="2015-01-12T02:53:41"/>
    <x v="1"/>
    <x v="0"/>
    <b v="0"/>
    <n v="32"/>
    <b v="0"/>
    <s v="theater/plays"/>
    <x v="1"/>
  </r>
  <r>
    <n v="3950"/>
    <s v="The Great Elephant Repertory Company"/>
    <s v="With the Great Elephant Repertory we can reach those children who are perceived unreachable, educating them through performance art."/>
    <x v="23"/>
    <n v="4"/>
    <x v="4"/>
    <n v="25"/>
    <x v="2"/>
    <s v="US"/>
    <s v="USD"/>
    <n v="1460140500"/>
    <d v="2016-04-08T18:35:00"/>
    <n v="1457628680"/>
    <d v="2016-03-10T16:51:20"/>
    <x v="7"/>
    <x v="2"/>
    <b v="0"/>
    <n v="1"/>
    <b v="0"/>
    <s v="theater/plays"/>
    <x v="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200"/>
    <x v="10"/>
    <n v="1"/>
    <x v="2"/>
    <s v="IE"/>
    <s v="EUR"/>
    <n v="1462301342"/>
    <d v="2016-05-03T18:49:02"/>
    <n v="1457120942"/>
    <d v="2016-03-04T19:49:02"/>
    <x v="7"/>
    <x v="2"/>
    <b v="0"/>
    <n v="1"/>
    <b v="0"/>
    <s v="theater/plays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6"/>
    <x v="9"/>
    <n v="25"/>
    <x v="2"/>
    <s v="US"/>
    <s v="USD"/>
    <n v="1445885890"/>
    <d v="2015-10-26T18:58:10"/>
    <n v="1440701890"/>
    <d v="2015-08-27T18:58:10"/>
    <x v="10"/>
    <x v="0"/>
    <b v="0"/>
    <n v="1"/>
    <b v="0"/>
    <s v="theater/plays"/>
    <x v="1"/>
  </r>
  <r>
    <n v="3953"/>
    <s v="A Time Pirate's Love"/>
    <s v="Actors and actresses are needed to help me create a stage play. A stage play needs to be adapted from the book I wrote."/>
    <x v="430"/>
    <n v="17.600000000000001"/>
    <x v="6"/>
    <n v="0"/>
    <x v="2"/>
    <s v="US"/>
    <s v="USD"/>
    <n v="1469834940"/>
    <d v="2016-07-29T23:29:00"/>
    <n v="1467162586"/>
    <d v="2016-06-29T01:09:46"/>
    <x v="0"/>
    <x v="2"/>
    <b v="0"/>
    <n v="0"/>
    <b v="0"/>
    <s v="theater/plays"/>
    <x v="1"/>
  </r>
  <r>
    <n v="3954"/>
    <s v="City of Joy"/>
    <s v="Despite hunger and conditions of a Calcutta slum, the people there know that life is precious. They have named it â€˜City of Joy.â€™"/>
    <x v="31"/>
    <n v="25"/>
    <x v="9"/>
    <n v="0"/>
    <x v="2"/>
    <s v="CA"/>
    <s v="CAD"/>
    <n v="1405352264"/>
    <d v="2014-07-14T15:37:44"/>
    <n v="1400168264"/>
    <d v="2014-05-15T15:37:44"/>
    <x v="5"/>
    <x v="3"/>
    <b v="0"/>
    <n v="0"/>
    <b v="0"/>
    <s v="theater/plays"/>
    <x v="1"/>
  </r>
  <r>
    <n v="3955"/>
    <s v="FHE High School Presents: Snow Queen and Once On This Island"/>
    <s v="FHE High School Theatre Booster Fund Raiser for Costumes --Fall Play Snow Queen and Spring Musical Once on this Island"/>
    <x v="257"/>
    <n v="1.75"/>
    <x v="4"/>
    <n v="425"/>
    <x v="2"/>
    <s v="US"/>
    <s v="USD"/>
    <n v="1448745741"/>
    <d v="2015-11-28T21:22:21"/>
    <n v="1446150141"/>
    <d v="2015-10-29T20:22:21"/>
    <x v="9"/>
    <x v="0"/>
    <b v="0"/>
    <n v="8"/>
    <b v="0"/>
    <s v="theater/plays"/>
    <x v="1"/>
  </r>
  <r>
    <n v="3956"/>
    <s v="The Woman in Me"/>
    <s v="This saucy stage play chronicles the highs and lows of my life involving gangs, drugs and prison. The story is a transforming ministry."/>
    <x v="62"/>
    <n v="5.5"/>
    <x v="0"/>
    <n v="0"/>
    <x v="2"/>
    <s v="US"/>
    <s v="USD"/>
    <n v="1461543600"/>
    <d v="2016-04-25T00:20:00"/>
    <n v="1459203727"/>
    <d v="2016-03-28T22:22:07"/>
    <x v="7"/>
    <x v="2"/>
    <b v="0"/>
    <n v="0"/>
    <b v="0"/>
    <s v="theater/plays"/>
    <x v="1"/>
  </r>
  <r>
    <n v="3957"/>
    <s v="Yada.Yada.Yada. An Unauthorized Seinfeld Event. 9 in 90"/>
    <s v="A play about something, or maybe nothing. Four actors depicting all 9 seasons of Seinfeld in 90 minutes."/>
    <x v="89"/>
    <n v="28"/>
    <x v="9"/>
    <n v="7"/>
    <x v="2"/>
    <s v="US"/>
    <s v="USD"/>
    <n v="1468020354"/>
    <d v="2016-07-08T23:25:54"/>
    <n v="1464045954"/>
    <d v="2016-05-23T23:25:54"/>
    <x v="5"/>
    <x v="2"/>
    <b v="0"/>
    <n v="1"/>
    <b v="0"/>
    <s v="theater/plays"/>
    <x v="1"/>
  </r>
  <r>
    <n v="3958"/>
    <s v="Shakespeare with Noodles:  Henry IV"/>
    <s v="A children's theatre group constructing props out of swimming noodles to provide free Shakespeare in the parks to local communities."/>
    <x v="13"/>
    <n v="2"/>
    <x v="4"/>
    <n v="641"/>
    <x v="2"/>
    <s v="US"/>
    <s v="USD"/>
    <n v="1406988000"/>
    <d v="2014-08-02T14:00:00"/>
    <n v="1403822912"/>
    <d v="2014-06-26T22:48:32"/>
    <x v="0"/>
    <x v="3"/>
    <b v="0"/>
    <n v="16"/>
    <b v="0"/>
    <s v="theater/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1.2"/>
    <x v="4"/>
    <n v="292"/>
    <x v="2"/>
    <s v="US"/>
    <s v="USD"/>
    <n v="1411930556"/>
    <d v="2014-09-28T18:55:56"/>
    <n v="1409338556"/>
    <d v="2014-08-29T18:55:56"/>
    <x v="10"/>
    <x v="3"/>
    <b v="0"/>
    <n v="12"/>
    <b v="0"/>
    <s v="theater/plays"/>
    <x v="1"/>
  </r>
  <r>
    <n v="3960"/>
    <s v="In The Time of New York"/>
    <s v="You are closer to your dreams than what you expect, your demons will always wait for you to realize them, theyâ€™ll torture you Manny."/>
    <x v="9"/>
    <n v="3"/>
    <x v="4"/>
    <n v="45"/>
    <x v="2"/>
    <s v="US"/>
    <s v="USD"/>
    <n v="1451852256"/>
    <d v="2016-01-03T20:17:36"/>
    <n v="1449260256"/>
    <d v="2015-12-04T20:17:36"/>
    <x v="11"/>
    <x v="0"/>
    <b v="0"/>
    <n v="4"/>
    <b v="0"/>
    <s v="theater/plays"/>
    <x v="1"/>
  </r>
  <r>
    <n v="3961"/>
    <s v="New Edinburgh play"/>
    <s v="I've written a fun new play exploring the reality of gay stereotypes in 2014 - with accommodation and venue hire it needs some dough :)"/>
    <x v="10"/>
    <n v="5"/>
    <x v="0"/>
    <n v="21"/>
    <x v="2"/>
    <s v="GB"/>
    <s v="GBP"/>
    <n v="1399584210"/>
    <d v="2014-05-08T21:23:30"/>
    <n v="1397683410"/>
    <d v="2014-04-16T21:23:30"/>
    <x v="6"/>
    <x v="3"/>
    <b v="0"/>
    <n v="2"/>
    <b v="0"/>
    <s v="theater/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1.4"/>
    <x v="4"/>
    <n v="45"/>
    <x v="2"/>
    <s v="GB"/>
    <s v="GBP"/>
    <n v="1448722494"/>
    <d v="2015-11-28T14:54:54"/>
    <n v="1446562494"/>
    <d v="2015-11-03T14:54:54"/>
    <x v="4"/>
    <x v="0"/>
    <b v="0"/>
    <n v="3"/>
    <b v="0"/>
    <s v="theater/plays"/>
    <x v="1"/>
  </r>
  <r>
    <n v="3963"/>
    <s v="Une minute de silence"/>
    <s v="les effets de censeur sur l'immigration.Ã§a c'est une piÃ¨ce de l'histoire de la rÃ©volution en Iran jusqu'Ã  des meurtres en sÃ©rie en 1999"/>
    <x v="3"/>
    <n v="10"/>
    <x v="1"/>
    <n v="0"/>
    <x v="2"/>
    <s v="CA"/>
    <s v="CAD"/>
    <n v="1447821717"/>
    <d v="2015-11-18T04:41:57"/>
    <n v="1445226117"/>
    <d v="2015-10-19T03:41:57"/>
    <x v="9"/>
    <x v="0"/>
    <b v="0"/>
    <n v="0"/>
    <b v="0"/>
    <s v="theater/plays"/>
    <x v="1"/>
  </r>
  <r>
    <n v="3964"/>
    <s v="MAMA'Z BA-B: The StagePlay"/>
    <s v="&quot;MAMA'Z BA-B&quot; is the story of Marcus Williams who struggles to find a place for himself as a young black male."/>
    <x v="13"/>
    <n v="2"/>
    <x v="4"/>
    <n v="126"/>
    <x v="2"/>
    <s v="US"/>
    <s v="USD"/>
    <n v="1429460386"/>
    <d v="2015-04-19T16:19:46"/>
    <n v="1424279986"/>
    <d v="2015-02-18T17:19:46"/>
    <x v="2"/>
    <x v="0"/>
    <b v="0"/>
    <n v="3"/>
    <b v="0"/>
    <s v="theater/plays"/>
    <x v="1"/>
  </r>
  <r>
    <n v="3965"/>
    <s v="Fringe Fest: Take Comfort in Falling Forever"/>
    <s v="Andrew Heller producing a production of an original play for the Philadelphia Fringe Festival. Written and Directed by Andrew Heller"/>
    <x v="13"/>
    <n v="2"/>
    <x v="4"/>
    <n v="285"/>
    <x v="2"/>
    <s v="US"/>
    <s v="USD"/>
    <n v="1460608780"/>
    <d v="2016-04-14T04:39:40"/>
    <n v="1455428380"/>
    <d v="2016-02-14T05:39:40"/>
    <x v="2"/>
    <x v="2"/>
    <b v="0"/>
    <n v="4"/>
    <b v="0"/>
    <s v="theater/plays"/>
    <x v="1"/>
  </r>
  <r>
    <n v="3966"/>
    <s v="Moroccan National Debate Team"/>
    <s v="MNDT will be the first Moroccan Team in history to participate in the WSDC. the worldâ€™s biggest high school debate tournament."/>
    <x v="51"/>
    <n v="7.5"/>
    <x v="0"/>
    <n v="45"/>
    <x v="2"/>
    <s v="US"/>
    <s v="USD"/>
    <n v="1406170740"/>
    <d v="2014-07-24T02:59:00"/>
    <n v="1402506278"/>
    <d v="2014-06-11T17:04:38"/>
    <x v="0"/>
    <x v="3"/>
    <b v="0"/>
    <n v="2"/>
    <b v="0"/>
    <s v="theater/plays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1.7"/>
    <x v="4"/>
    <n v="410"/>
    <x v="2"/>
    <s v="US"/>
    <s v="USD"/>
    <n v="1488783507"/>
    <d v="2017-03-06T06:58:27"/>
    <n v="1486191507"/>
    <d v="2017-02-04T06:58:27"/>
    <x v="2"/>
    <x v="1"/>
    <b v="0"/>
    <n v="10"/>
    <b v="0"/>
    <s v="theater/plays"/>
    <x v="1"/>
  </r>
  <r>
    <n v="3968"/>
    <s v="Scarlet Letters (a play with songs)"/>
    <s v="&quot;On the breast of her gown, in fine red cloth, appeared the letter A.&quot; But what about the rest of the alphabet?"/>
    <x v="10"/>
    <n v="5"/>
    <x v="0"/>
    <n v="527"/>
    <x v="2"/>
    <s v="US"/>
    <s v="USD"/>
    <n v="1463945673"/>
    <d v="2016-05-22T19:34:33"/>
    <n v="1458761673"/>
    <d v="2016-03-23T19:34:33"/>
    <x v="7"/>
    <x v="2"/>
    <b v="0"/>
    <n v="11"/>
    <b v="0"/>
    <s v="theater/plays"/>
    <x v="1"/>
  </r>
  <r>
    <n v="3969"/>
    <s v="Ghost Pirate Cruise on the Hudson Sept. 3rd"/>
    <s v="Board a pirate ship and sail with us on a midnight cruise into the dark realms of forgotten pirate lore with music, theater &amp; burlesque"/>
    <x v="431"/>
    <n v="2.8250000000000002"/>
    <x v="4"/>
    <n v="211"/>
    <x v="2"/>
    <s v="US"/>
    <s v="USD"/>
    <n v="1472442900"/>
    <d v="2016-08-29T03:55:00"/>
    <n v="1471638646"/>
    <d v="2016-08-19T20:30:46"/>
    <x v="10"/>
    <x v="2"/>
    <b v="0"/>
    <n v="6"/>
    <b v="0"/>
    <s v="theater/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5"/>
    <x v="6"/>
    <n v="11"/>
    <x v="2"/>
    <s v="US"/>
    <s v="USD"/>
    <n v="1460925811"/>
    <d v="2016-04-17T20:43:31"/>
    <n v="1458333811"/>
    <d v="2016-03-18T20:43:31"/>
    <x v="7"/>
    <x v="2"/>
    <b v="0"/>
    <n v="2"/>
    <b v="0"/>
    <s v="theater/plays"/>
    <x v="1"/>
  </r>
  <r>
    <n v="3971"/>
    <s v="The Sentinel &amp; The Showman"/>
    <s v="The timeless story of the struggling actor, the faithful agent and   the reality of what constitutes success and failure in Hollywood."/>
    <x v="32"/>
    <n v="14"/>
    <x v="1"/>
    <n v="136"/>
    <x v="2"/>
    <s v="US"/>
    <s v="USD"/>
    <n v="1405947126"/>
    <d v="2014-07-21T12:52:06"/>
    <n v="1403355126"/>
    <d v="2014-06-21T12:52:06"/>
    <x v="0"/>
    <x v="3"/>
    <b v="0"/>
    <n v="6"/>
    <b v="0"/>
    <s v="theater/plays"/>
    <x v="1"/>
  </r>
  <r>
    <n v="3972"/>
    <s v="Valkyrie Theatre Company"/>
    <s v="We're a horror based theatre company in Oklahoma City beginning our first season of shows."/>
    <x v="28"/>
    <n v="1"/>
    <x v="4"/>
    <n v="211"/>
    <x v="2"/>
    <s v="US"/>
    <s v="USD"/>
    <n v="1423186634"/>
    <d v="2015-02-06T01:37:14"/>
    <n v="1418002634"/>
    <d v="2014-12-08T01:37:14"/>
    <x v="11"/>
    <x v="3"/>
    <b v="0"/>
    <n v="8"/>
    <b v="0"/>
    <s v="theater/plays"/>
    <x v="1"/>
  </r>
  <r>
    <n v="3973"/>
    <s v="Staged Right Theatre First Season Campaign"/>
    <s v="Staged Right Theatre Company is putting on its first season this year, and we need your help with raising money to put on four plays!"/>
    <x v="10"/>
    <n v="5"/>
    <x v="0"/>
    <n v="3905"/>
    <x v="2"/>
    <s v="US"/>
    <s v="USD"/>
    <n v="1462766400"/>
    <d v="2016-05-09T04:00:00"/>
    <n v="1460219110"/>
    <d v="2016-04-09T16:25:10"/>
    <x v="6"/>
    <x v="2"/>
    <b v="0"/>
    <n v="37"/>
    <b v="0"/>
    <s v="theater/plays"/>
    <x v="1"/>
  </r>
  <r>
    <n v="3974"/>
    <s v="The Taming of the Shrew"/>
    <s v="We are performing Shakespeare's &quot;The Taming of the Shrew&quot; in its original Elizabethan setting at the Oxford Shakespeare Festival."/>
    <x v="28"/>
    <n v="1"/>
    <x v="4"/>
    <n v="320"/>
    <x v="2"/>
    <s v="GB"/>
    <s v="GBP"/>
    <n v="1464872848"/>
    <d v="2016-06-02T13:07:28"/>
    <n v="1462280848"/>
    <d v="2016-05-03T13:07:28"/>
    <x v="5"/>
    <x v="2"/>
    <b v="0"/>
    <n v="11"/>
    <b v="0"/>
    <s v="theater/plays"/>
    <x v="1"/>
  </r>
  <r>
    <n v="3975"/>
    <s v="Moon Over Mangroves"/>
    <s v="Four homeless Key West men are to be given a boat, but fates twist until only the moon and mangroves witness their earthly demise."/>
    <x v="432"/>
    <n v="0.67800000000000005"/>
    <x v="2"/>
    <n v="0"/>
    <x v="2"/>
    <s v="US"/>
    <s v="USD"/>
    <n v="1468442898"/>
    <d v="2016-07-13T20:48:18"/>
    <n v="1465850898"/>
    <d v="2016-06-13T20:48:18"/>
    <x v="0"/>
    <x v="2"/>
    <b v="0"/>
    <n v="0"/>
    <b v="0"/>
    <s v="theater/plays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1.3"/>
    <x v="4"/>
    <n v="620"/>
    <x v="2"/>
    <s v="US"/>
    <s v="USD"/>
    <n v="1406876400"/>
    <d v="2014-08-01T07:00:00"/>
    <n v="1405024561"/>
    <d v="2014-07-10T20:36:01"/>
    <x v="3"/>
    <x v="3"/>
    <b v="0"/>
    <n v="10"/>
    <b v="0"/>
    <s v="theater/plays"/>
    <x v="1"/>
  </r>
  <r>
    <n v="3977"/>
    <s v="Tales of a Dragon KNIGHT"/>
    <s v="Created for the greatest stages of the world, will captivate the hearts of its audience with a Powerful Story Line &amp; Magical creatures!"/>
    <x v="161"/>
    <n v="90"/>
    <x v="10"/>
    <n v="1305"/>
    <x v="2"/>
    <s v="US"/>
    <s v="USD"/>
    <n v="1469213732"/>
    <d v="2016-07-22T18:55:32"/>
    <n v="1466621732"/>
    <d v="2016-06-22T18:55:32"/>
    <x v="0"/>
    <x v="2"/>
    <b v="0"/>
    <n v="6"/>
    <b v="0"/>
    <s v="theater/plays"/>
    <x v="1"/>
  </r>
  <r>
    <n v="3978"/>
    <s v="For Colored Girl Play Production"/>
    <s v="Staged play within the communities of eastern ( Kinston Wilson Wilmington ) North Carolina ! Funds will allow a child to attend! THX"/>
    <x v="13"/>
    <n v="2"/>
    <x v="4"/>
    <n v="214"/>
    <x v="2"/>
    <s v="US"/>
    <s v="USD"/>
    <n v="1422717953"/>
    <d v="2015-01-31T15:25:53"/>
    <n v="1417533953"/>
    <d v="2014-12-02T15:25:53"/>
    <x v="11"/>
    <x v="3"/>
    <b v="0"/>
    <n v="8"/>
    <b v="0"/>
    <s v="theater/plays"/>
    <x v="1"/>
  </r>
  <r>
    <n v="3979"/>
    <s v="What a Gay Play - back, bigger and longer"/>
    <s v="After a successful premiere run at Edinburgh 2014, it's been rewritten and revised and is back for another run of Edinburgh fun in 2015"/>
    <x v="12"/>
    <n v="6"/>
    <x v="0"/>
    <n v="110"/>
    <x v="2"/>
    <s v="GB"/>
    <s v="GBP"/>
    <n v="1427659200"/>
    <d v="2015-03-29T20:00:00"/>
    <n v="1425678057"/>
    <d v="2015-03-06T21:40:57"/>
    <x v="7"/>
    <x v="0"/>
    <b v="0"/>
    <n v="6"/>
    <b v="0"/>
    <s v="theater/plays"/>
    <x v="1"/>
  </r>
  <r>
    <n v="3980"/>
    <s v="Romeo and Juliet: A Mesh-n-Groove Production"/>
    <s v="Itâ€™s your favorite classic with a twist. This summer, Chicago youth recreate Romeo and Juliet in The Mesh-n-Groove annual production!"/>
    <x v="30"/>
    <n v="2.5"/>
    <x v="4"/>
    <n v="450"/>
    <x v="2"/>
    <s v="US"/>
    <s v="USD"/>
    <n v="1404570147"/>
    <d v="2014-07-05T14:22:27"/>
    <n v="1401978147"/>
    <d v="2014-06-05T14:22:27"/>
    <x v="0"/>
    <x v="3"/>
    <b v="0"/>
    <n v="7"/>
    <b v="0"/>
    <s v="theater/plays"/>
    <x v="1"/>
  </r>
  <r>
    <n v="3981"/>
    <s v="BEIRUT, LADY OF LEBANON"/>
    <s v="A Theatrical Production Celebrating the Lebanese Culture and the Human Spirit in Time of War."/>
    <x v="11"/>
    <n v="30"/>
    <x v="5"/>
    <n v="1225"/>
    <x v="2"/>
    <s v="US"/>
    <s v="USD"/>
    <n v="1468729149"/>
    <d v="2016-07-17T04:19:09"/>
    <n v="1463545149"/>
    <d v="2016-05-18T04:19:09"/>
    <x v="5"/>
    <x v="2"/>
    <b v="0"/>
    <n v="7"/>
    <b v="0"/>
    <s v="theater/plays"/>
    <x v="1"/>
  </r>
  <r>
    <n v="3982"/>
    <s v="Flush - David Dipper - Break Point Theatre"/>
    <s v="Sex, deception, addiction, life. _x000a_A quality piece of relevant theatre at one of London's most vibrant and respected fringe theatres."/>
    <x v="16"/>
    <n v="0.85"/>
    <x v="2"/>
    <n v="170"/>
    <x v="2"/>
    <s v="GB"/>
    <s v="GBP"/>
    <n v="1436297180"/>
    <d v="2015-07-07T19:26:20"/>
    <n v="1431113180"/>
    <d v="2015-05-08T19:26:20"/>
    <x v="5"/>
    <x v="0"/>
    <b v="0"/>
    <n v="5"/>
    <b v="0"/>
    <s v="theater/plays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11.14"/>
    <x v="1"/>
    <n v="3877"/>
    <x v="2"/>
    <s v="US"/>
    <s v="USD"/>
    <n v="1400569140"/>
    <d v="2014-05-20T06:59:00"/>
    <n v="1397854356"/>
    <d v="2014-04-18T20:52:36"/>
    <x v="6"/>
    <x v="3"/>
    <b v="0"/>
    <n v="46"/>
    <b v="0"/>
    <s v="theater/plays"/>
    <x v="1"/>
  </r>
  <r>
    <n v="3984"/>
    <s v="Fantastic Mr Fox - Novus Theatre"/>
    <s v="Novus Theatre bring you their new show 'Fantastic Mr Fox'. We hope to improve the pay for our cast and crew through Kickstarter."/>
    <x v="15"/>
    <n v="1.5"/>
    <x v="4"/>
    <n v="95"/>
    <x v="2"/>
    <s v="GB"/>
    <s v="GBP"/>
    <n v="1415404800"/>
    <d v="2014-11-08T00:00:00"/>
    <n v="1412809644"/>
    <d v="2014-10-08T23:07:24"/>
    <x v="9"/>
    <x v="3"/>
    <b v="0"/>
    <n v="10"/>
    <b v="0"/>
    <s v="theater/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2"/>
    <x v="4"/>
    <n v="641"/>
    <x v="2"/>
    <s v="US"/>
    <s v="USD"/>
    <n v="1456002300"/>
    <d v="2016-02-20T21:05:00"/>
    <n v="1454173120"/>
    <d v="2016-01-30T16:58:40"/>
    <x v="1"/>
    <x v="2"/>
    <b v="0"/>
    <n v="19"/>
    <b v="0"/>
    <s v="theater/plays"/>
    <x v="1"/>
  </r>
  <r>
    <n v="3986"/>
    <s v="Hippolytos - Polish Tour"/>
    <s v="After a successful run at London's Cockpit Theatre, we are invited to perform in Gardzienice OPT and at Teatr Polski in Warsaw, Poland."/>
    <x v="10"/>
    <n v="5"/>
    <x v="0"/>
    <n v="488"/>
    <x v="2"/>
    <s v="GB"/>
    <s v="GBP"/>
    <n v="1462539840"/>
    <d v="2016-05-06T13:04:00"/>
    <n v="1460034594"/>
    <d v="2016-04-07T13:09:54"/>
    <x v="6"/>
    <x v="2"/>
    <b v="0"/>
    <n v="13"/>
    <b v="0"/>
    <s v="theater/plays"/>
    <x v="1"/>
  </r>
  <r>
    <n v="3987"/>
    <s v="Write Now 5"/>
    <s v="Write Now 5 is a new writing festival in south east London promoting new work from emerging playwrights."/>
    <x v="44"/>
    <n v="0.4"/>
    <x v="2"/>
    <n v="151"/>
    <x v="2"/>
    <s v="GB"/>
    <s v="GBP"/>
    <n v="1400278290"/>
    <d v="2014-05-16T22:11:30"/>
    <n v="1399414290"/>
    <d v="2014-05-06T22:11:30"/>
    <x v="5"/>
    <x v="3"/>
    <b v="0"/>
    <n v="13"/>
    <b v="0"/>
    <s v="theater/plays"/>
    <x v="1"/>
  </r>
  <r>
    <n v="3988"/>
    <s v="Folk-Tales: What Stories Do Your Folks Tell?"/>
    <s v="An evening of of stories based both in myth and truth."/>
    <x v="15"/>
    <n v="1.5"/>
    <x v="4"/>
    <n v="32"/>
    <x v="2"/>
    <s v="US"/>
    <s v="USD"/>
    <n v="1440813413"/>
    <d v="2015-08-29T01:56:53"/>
    <n v="1439517413"/>
    <d v="2015-08-14T01:56:53"/>
    <x v="10"/>
    <x v="0"/>
    <b v="0"/>
    <n v="4"/>
    <b v="0"/>
    <s v="theater/plays"/>
    <x v="1"/>
  </r>
  <r>
    <n v="3989"/>
    <s v="A Gentleman, A Lady and A Thug"/>
    <s v="I love to write. I have written and published my first book and everyone that read it enjoyed it. My dream is to one day write movies"/>
    <x v="9"/>
    <n v="3"/>
    <x v="4"/>
    <n v="0"/>
    <x v="2"/>
    <s v="US"/>
    <s v="USD"/>
    <n v="1447009181"/>
    <d v="2015-11-08T18:59:41"/>
    <n v="1444413581"/>
    <d v="2015-10-09T17:59:41"/>
    <x v="9"/>
    <x v="0"/>
    <b v="0"/>
    <n v="0"/>
    <b v="0"/>
    <s v="theater/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1.65"/>
    <x v="4"/>
    <n v="69"/>
    <x v="2"/>
    <s v="GB"/>
    <s v="GBP"/>
    <n v="1456934893"/>
    <d v="2016-03-02T16:08:13"/>
    <n v="1454342893"/>
    <d v="2016-02-01T16:08:13"/>
    <x v="2"/>
    <x v="2"/>
    <b v="0"/>
    <n v="3"/>
    <b v="0"/>
    <s v="theater/plays"/>
    <x v="1"/>
  </r>
  <r>
    <n v="3991"/>
    <s v="NTACTheatre - North Texas Actor's Collaborative Theatre"/>
    <s v="North Texas first actor-driven theatre company needs your help"/>
    <x v="2"/>
    <n v="0.5"/>
    <x v="2"/>
    <n v="100"/>
    <x v="2"/>
    <s v="US"/>
    <s v="USD"/>
    <n v="1433086082"/>
    <d v="2015-05-31T15:28:02"/>
    <n v="1430494082"/>
    <d v="2015-05-01T15:28:02"/>
    <x v="5"/>
    <x v="0"/>
    <b v="0"/>
    <n v="1"/>
    <b v="0"/>
    <s v="theater/plays"/>
    <x v="1"/>
  </r>
  <r>
    <n v="3992"/>
    <s v="Tearing Down Cabrini-Green, a dynamic social commentary."/>
    <s v="A richly textured and intellectually powerful social commentary about family, community and America."/>
    <x v="3"/>
    <n v="10"/>
    <x v="1"/>
    <n v="541"/>
    <x v="2"/>
    <s v="US"/>
    <s v="USD"/>
    <n v="1449876859"/>
    <d v="2015-12-11T23:34:19"/>
    <n v="1444689259"/>
    <d v="2015-10-12T22:34:19"/>
    <x v="9"/>
    <x v="0"/>
    <b v="0"/>
    <n v="9"/>
    <b v="0"/>
    <s v="theater/plays"/>
    <x v="1"/>
  </r>
  <r>
    <n v="3993"/>
    <s v="Invincible Diamonds: A Survivor's Guide"/>
    <s v="I am seeking to turn my collection of urban poetry into a stage play. My desire is to inspire victims to heal."/>
    <x v="63"/>
    <n v="50"/>
    <x v="10"/>
    <n v="3"/>
    <x v="2"/>
    <s v="US"/>
    <s v="USD"/>
    <n v="1431549912"/>
    <d v="2015-05-13T20:45:12"/>
    <n v="1428957912"/>
    <d v="2015-04-13T20:45:12"/>
    <x v="6"/>
    <x v="0"/>
    <b v="0"/>
    <n v="1"/>
    <b v="0"/>
    <s v="theater/plays"/>
    <x v="1"/>
  </r>
  <r>
    <n v="3994"/>
    <s v="Poles Apart - A Play in 2 Acts"/>
    <s v="Is Henson willing to dare risk a theatrical speaking tour of his North Pole adventures...and more?"/>
    <x v="13"/>
    <n v="2"/>
    <x v="4"/>
    <n v="5"/>
    <x v="2"/>
    <s v="US"/>
    <s v="USD"/>
    <n v="1405761690"/>
    <d v="2014-07-19T09:21:30"/>
    <n v="1403169690"/>
    <d v="2014-06-19T09:21:30"/>
    <x v="0"/>
    <x v="3"/>
    <b v="0"/>
    <n v="1"/>
    <b v="0"/>
    <s v="theater/plays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0.2"/>
    <x v="2"/>
    <n v="70"/>
    <x v="2"/>
    <s v="GB"/>
    <s v="GBP"/>
    <n v="1423913220"/>
    <d v="2015-02-14T11:27:00"/>
    <n v="1421339077"/>
    <d v="2015-01-15T16:24:37"/>
    <x v="1"/>
    <x v="0"/>
    <b v="0"/>
    <n v="4"/>
    <b v="0"/>
    <s v="theater/plays"/>
    <x v="1"/>
  </r>
  <r>
    <n v="3996"/>
    <s v="Anansi the Spider - An African Folktale"/>
    <s v="The African tale of Anansi the Spider is that of a trickster who often uses cleverness and harmless jokes to get what he wants."/>
    <x v="9"/>
    <n v="3"/>
    <x v="4"/>
    <n v="497"/>
    <x v="2"/>
    <s v="US"/>
    <s v="USD"/>
    <n v="1416499440"/>
    <d v="2014-11-20T16:04:00"/>
    <n v="1415341464"/>
    <d v="2014-11-07T06:24:24"/>
    <x v="4"/>
    <x v="3"/>
    <b v="0"/>
    <n v="17"/>
    <b v="0"/>
    <s v="theater/plays"/>
    <x v="1"/>
  </r>
  <r>
    <n v="3997"/>
    <s v="'Working Play Title'"/>
    <s v="We aim to produce a Professional Published Play for two days in October 2015 on Fri 30th &amp; Sat 31st with three performances in total."/>
    <x v="9"/>
    <n v="3"/>
    <x v="4"/>
    <n v="0"/>
    <x v="2"/>
    <s v="GB"/>
    <s v="GBP"/>
    <n v="1428222221"/>
    <d v="2015-04-05T08:23:41"/>
    <n v="1425633821"/>
    <d v="2015-03-06T09:23:41"/>
    <x v="7"/>
    <x v="0"/>
    <b v="0"/>
    <n v="0"/>
    <b v="0"/>
    <s v="theater/plays"/>
    <x v="1"/>
  </r>
  <r>
    <n v="3998"/>
    <s v="Forsaken Angels-A New Play"/>
    <s v="Forsaken Angels, a powerful new play by William Leary, author of DCMTA's Best Of 2014 Play Masquerade."/>
    <x v="21"/>
    <n v="1.25"/>
    <x v="4"/>
    <n v="715"/>
    <x v="2"/>
    <s v="US"/>
    <s v="USD"/>
    <n v="1427580426"/>
    <d v="2015-03-28T22:07:06"/>
    <n v="1424992026"/>
    <d v="2015-02-26T23:07:06"/>
    <x v="2"/>
    <x v="0"/>
    <b v="0"/>
    <n v="12"/>
    <b v="0"/>
    <s v="theater/plays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7"/>
    <x v="0"/>
    <n v="1156"/>
    <x v="2"/>
    <s v="US"/>
    <s v="USD"/>
    <n v="1409514709"/>
    <d v="2014-08-31T19:51:49"/>
    <n v="1406058798"/>
    <d v="2014-07-22T19:53:18"/>
    <x v="3"/>
    <x v="3"/>
    <b v="0"/>
    <n v="14"/>
    <b v="0"/>
    <s v="theater/plays"/>
    <x v="1"/>
  </r>
  <r>
    <n v="4000"/>
    <s v="The Escorts"/>
    <s v="An Enticing Trip into the World of Assisted Dying"/>
    <x v="6"/>
    <n v="8"/>
    <x v="0"/>
    <n v="10"/>
    <x v="2"/>
    <s v="US"/>
    <s v="USD"/>
    <n v="1462631358"/>
    <d v="2016-05-07T14:29:18"/>
    <n v="1457450958"/>
    <d v="2016-03-08T15:29:18"/>
    <x v="7"/>
    <x v="2"/>
    <b v="0"/>
    <n v="1"/>
    <b v="0"/>
    <s v="theater/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1.2"/>
    <x v="4"/>
    <n v="453"/>
    <x v="2"/>
    <s v="GB"/>
    <s v="GBP"/>
    <n v="1488394800"/>
    <d v="2017-03-01T19:00:00"/>
    <n v="1486681708"/>
    <d v="2017-02-09T23:08:28"/>
    <x v="2"/>
    <x v="1"/>
    <b v="0"/>
    <n v="14"/>
    <b v="0"/>
    <s v="theater/plays"/>
    <x v="1"/>
  </r>
  <r>
    <n v="4002"/>
    <s v="Terry Pratchett's Wyrd Sisters"/>
    <s v="Bring Wyrd Sisters, a comedy of Shakespearean proportions, to small-town Texas. Loosely parodies the â€œScottish Play.â€"/>
    <x v="21"/>
    <n v="1.25"/>
    <x v="4"/>
    <n v="23"/>
    <x v="2"/>
    <s v="US"/>
    <s v="USD"/>
    <n v="1411779761"/>
    <d v="2014-09-27T01:02:41"/>
    <n v="1409187761"/>
    <d v="2014-08-28T01:02:41"/>
    <x v="10"/>
    <x v="3"/>
    <b v="0"/>
    <n v="4"/>
    <b v="0"/>
    <s v="theater/plays"/>
    <x v="1"/>
  </r>
  <r>
    <n v="4003"/>
    <s v="MAMA BA-B: The Stage Play"/>
    <s v="&quot;MAMA'Z BA-B&quot; is the story of Marcus Williams who struggles to find a place for himself as a young black male."/>
    <x v="13"/>
    <n v="2"/>
    <x v="4"/>
    <n v="201"/>
    <x v="2"/>
    <s v="US"/>
    <s v="USD"/>
    <n v="1424009147"/>
    <d v="2015-02-15T14:05:47"/>
    <n v="1421417147"/>
    <d v="2015-01-16T14:05:47"/>
    <x v="1"/>
    <x v="0"/>
    <b v="0"/>
    <n v="2"/>
    <b v="0"/>
    <s v="theater/plays"/>
    <x v="1"/>
  </r>
  <r>
    <n v="4004"/>
    <s v="South Florida Tours"/>
    <s v="Help Launch The Queen Into South Florida!"/>
    <x v="2"/>
    <n v="0.5"/>
    <x v="2"/>
    <n v="1"/>
    <x v="2"/>
    <s v="US"/>
    <s v="USD"/>
    <n v="1412740457"/>
    <d v="2014-10-08T03:54:17"/>
    <n v="1410148457"/>
    <d v="2014-09-08T03:54:17"/>
    <x v="8"/>
    <x v="3"/>
    <b v="0"/>
    <n v="1"/>
    <b v="0"/>
    <s v="theater/plays"/>
    <x v="1"/>
  </r>
  <r>
    <n v="4005"/>
    <s v="Bringing more Art to the Community"/>
    <s v="Help us bring more Art to the Community. It's our second production, Fences by August Wilson. Help us make it a success!"/>
    <x v="9"/>
    <n v="3"/>
    <x v="4"/>
    <n v="40"/>
    <x v="2"/>
    <s v="US"/>
    <s v="USD"/>
    <n v="1413832985"/>
    <d v="2014-10-20T19:23:05"/>
    <n v="1408648985"/>
    <d v="2014-08-21T19:23:05"/>
    <x v="10"/>
    <x v="3"/>
    <b v="0"/>
    <n v="2"/>
    <b v="0"/>
    <s v="theater/plays"/>
    <x v="1"/>
  </r>
  <r>
    <n v="4006"/>
    <s v="&quot;The Norwegians&quot; Midwestern Tour"/>
    <s v="Olive and Betty have cheating boyfriends. The solution: Gus and Tor, two Norwegian hit men who specialize in solving such problems."/>
    <x v="11"/>
    <n v="30"/>
    <x v="5"/>
    <n v="2"/>
    <x v="2"/>
    <s v="US"/>
    <s v="USD"/>
    <n v="1455647587"/>
    <d v="2016-02-16T18:33:07"/>
    <n v="1453487587"/>
    <d v="2016-01-22T18:33:07"/>
    <x v="1"/>
    <x v="2"/>
    <b v="0"/>
    <n v="1"/>
    <b v="0"/>
    <s v="theater/plays"/>
    <x v="1"/>
  </r>
  <r>
    <n v="4007"/>
    <s v="POLES APART - A PLAY IN 2 ACTS"/>
    <s v="Is the public ready to hear Matt's story? Is he willing to risk public speaking and the waning reputation among his own race?"/>
    <x v="13"/>
    <n v="2"/>
    <x v="4"/>
    <n v="5"/>
    <x v="2"/>
    <s v="US"/>
    <s v="USD"/>
    <n v="1409070480"/>
    <d v="2014-08-26T16:28:00"/>
    <n v="1406572381"/>
    <d v="2014-07-28T18:33:01"/>
    <x v="3"/>
    <x v="3"/>
    <b v="0"/>
    <n v="1"/>
    <b v="0"/>
    <s v="theater/plays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1"/>
    <x v="4"/>
    <n v="60"/>
    <x v="2"/>
    <s v="GB"/>
    <s v="GBP"/>
    <n v="1437606507"/>
    <d v="2015-07-22T23:08:27"/>
    <n v="1435014507"/>
    <d v="2015-06-22T23:08:27"/>
    <x v="0"/>
    <x v="0"/>
    <b v="0"/>
    <n v="4"/>
    <b v="0"/>
    <s v="theater/plays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1.93"/>
    <x v="4"/>
    <n v="75"/>
    <x v="2"/>
    <s v="GB"/>
    <s v="GBP"/>
    <n v="1410281360"/>
    <d v="2014-09-09T16:49:20"/>
    <n v="1406825360"/>
    <d v="2014-07-31T16:49:20"/>
    <x v="3"/>
    <x v="3"/>
    <b v="0"/>
    <n v="3"/>
    <b v="0"/>
    <s v="theater/plays"/>
    <x v="1"/>
  </r>
  <r>
    <n v="4010"/>
    <s v="The Connection Play 2014"/>
    <s v="JUNTO Productions is proud to present our first production, the premiere of The Connection, a play by Jeffrey Paul."/>
    <x v="312"/>
    <n v="7.2"/>
    <x v="0"/>
    <n v="1742"/>
    <x v="2"/>
    <s v="US"/>
    <s v="USD"/>
    <n v="1414348166"/>
    <d v="2014-10-26T18:29:26"/>
    <n v="1412879366"/>
    <d v="2014-10-09T18:29:26"/>
    <x v="9"/>
    <x v="3"/>
    <b v="0"/>
    <n v="38"/>
    <b v="0"/>
    <s v="theater/plays"/>
    <x v="1"/>
  </r>
  <r>
    <n v="4011"/>
    <s v="Just Bryan, a radio drama"/>
    <s v="Radio drama about a failed comedian with the help of his Dictaphone friend Alan, tries to become a success whilst fighting his demons."/>
    <x v="49"/>
    <n v="0.25"/>
    <x v="2"/>
    <n v="19"/>
    <x v="2"/>
    <s v="GB"/>
    <s v="GBP"/>
    <n v="1422450278"/>
    <d v="2015-01-28T13:04:38"/>
    <n v="1419858278"/>
    <d v="2014-12-29T13:04:38"/>
    <x v="11"/>
    <x v="3"/>
    <b v="0"/>
    <n v="4"/>
    <b v="0"/>
    <s v="theater/plays"/>
    <x v="1"/>
  </r>
  <r>
    <n v="4012"/>
    <s v="The Butterfly Catcher"/>
    <s v="LEELA IS A 14 YEAR OLD GIRL. JONAH IS A 56 YEAR OLD MAN. IT'S BEEN GOING ON FOR 3 YEARS. HERE COMES THE NIGHT OF VIOLENT RECKONING."/>
    <x v="435"/>
    <n v="0.57499999999999996"/>
    <x v="2"/>
    <n v="0"/>
    <x v="2"/>
    <s v="GB"/>
    <s v="GBP"/>
    <n v="1430571849"/>
    <d v="2015-05-02T13:04:09"/>
    <n v="1427979849"/>
    <d v="2015-04-02T13:04:09"/>
    <x v="6"/>
    <x v="0"/>
    <b v="0"/>
    <n v="0"/>
    <b v="0"/>
    <s v="theater/plays"/>
    <x v="1"/>
  </r>
  <r>
    <n v="4013"/>
    <s v="Harriet Tubman Woman Of Faith"/>
    <s v="Harriet Tubman Woman of Faith is a remarkable narrative about the life and faith of Harriet Tubman, told through a dream of a teenager."/>
    <x v="13"/>
    <n v="2"/>
    <x v="4"/>
    <n v="26"/>
    <x v="2"/>
    <s v="US"/>
    <s v="USD"/>
    <n v="1424070823"/>
    <d v="2015-02-16T07:13:43"/>
    <n v="1421478823"/>
    <d v="2015-01-17T07:13:43"/>
    <x v="1"/>
    <x v="0"/>
    <b v="0"/>
    <n v="2"/>
    <b v="0"/>
    <s v="theater/plays"/>
    <x v="1"/>
  </r>
  <r>
    <n v="4014"/>
    <s v="Ministry theater"/>
    <s v="I am trying to put together a ministry theater company for junior / high schoolers that which puts on free shows in the SoCal area."/>
    <x v="7"/>
    <n v="9"/>
    <x v="0"/>
    <n v="0"/>
    <x v="2"/>
    <s v="US"/>
    <s v="USD"/>
    <n v="1457157269"/>
    <d v="2016-03-05T05:54:29"/>
    <n v="1455861269"/>
    <d v="2016-02-19T05:54:29"/>
    <x v="2"/>
    <x v="2"/>
    <b v="0"/>
    <n v="0"/>
    <b v="0"/>
    <s v="theater/plays"/>
    <x v="1"/>
  </r>
  <r>
    <n v="4015"/>
    <s v="Shakespeare In The Park"/>
    <s v="FREE Shakespeare In the Park in Bergen County, NJ on July 24, 25, 31, and August 1. We need your support to help keep our show FREE"/>
    <x v="39"/>
    <n v="7"/>
    <x v="0"/>
    <n v="1"/>
    <x v="2"/>
    <s v="US"/>
    <s v="USD"/>
    <n v="1437331463"/>
    <d v="2015-07-19T18:44:23"/>
    <n v="1434739463"/>
    <d v="2015-06-19T18:44:23"/>
    <x v="0"/>
    <x v="0"/>
    <b v="0"/>
    <n v="1"/>
    <b v="0"/>
    <s v="theater/plays"/>
    <x v="1"/>
  </r>
  <r>
    <n v="4016"/>
    <s v="MENTAL Play"/>
    <s v="A new play and project exploring challenges faced by young adults struggling with mental health issues in contemporary Britain."/>
    <x v="2"/>
    <n v="0.5"/>
    <x v="2"/>
    <n v="70"/>
    <x v="2"/>
    <s v="GB"/>
    <s v="GBP"/>
    <n v="1410987400"/>
    <d v="2014-09-17T20:56:40"/>
    <n v="1408395400"/>
    <d v="2014-08-18T20:56:40"/>
    <x v="10"/>
    <x v="3"/>
    <b v="0"/>
    <n v="7"/>
    <b v="0"/>
    <s v="theater/plays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"/>
    <x v="1"/>
    <n v="105"/>
    <x v="2"/>
    <s v="US"/>
    <s v="USD"/>
    <n v="1409846874"/>
    <d v="2014-09-04T16:07:54"/>
    <n v="1407254874"/>
    <d v="2014-08-05T16:07:54"/>
    <x v="10"/>
    <x v="3"/>
    <b v="0"/>
    <n v="2"/>
    <b v="0"/>
    <s v="theater/plays"/>
    <x v="1"/>
  </r>
  <r>
    <n v="4018"/>
    <s v="Time Please Fringe"/>
    <s v="Funding for a production of Time Please at the Brighton Fringe 2017... and beyond."/>
    <x v="15"/>
    <n v="1.5"/>
    <x v="4"/>
    <n v="130"/>
    <x v="2"/>
    <s v="GB"/>
    <s v="GBP"/>
    <n v="1475877108"/>
    <d v="2016-10-07T21:51:48"/>
    <n v="1473285108"/>
    <d v="2016-09-07T21:51:48"/>
    <x v="8"/>
    <x v="2"/>
    <b v="0"/>
    <n v="4"/>
    <b v="0"/>
    <s v="theater/plays"/>
    <x v="1"/>
  </r>
  <r>
    <n v="4019"/>
    <s v="We Don't Play Fight"/>
    <s v="Finally a crossover of the arts takes place! Theater &amp; LIVE Pro Wrestling. A unique story featuring TV Pro Wrestling without the TV."/>
    <x v="8"/>
    <n v="3.5"/>
    <x v="4"/>
    <n v="29"/>
    <x v="2"/>
    <s v="US"/>
    <s v="USD"/>
    <n v="1460737680"/>
    <d v="2016-04-15T16:28:00"/>
    <n v="1455725596"/>
    <d v="2016-02-17T16:13:16"/>
    <x v="2"/>
    <x v="2"/>
    <b v="0"/>
    <n v="4"/>
    <b v="0"/>
    <s v="theater/plays"/>
    <x v="1"/>
  </r>
  <r>
    <n v="4020"/>
    <s v="Those That Fly"/>
    <s v="Having lived her whole life in the midst of a civil war, 11 year old Leyla dreams of being a pilot so she may fly her family to safety."/>
    <x v="20"/>
    <n v="0.6"/>
    <x v="2"/>
    <n v="100"/>
    <x v="2"/>
    <s v="US"/>
    <s v="USD"/>
    <n v="1427168099"/>
    <d v="2015-03-24T03:34:59"/>
    <n v="1424579699"/>
    <d v="2015-02-22T04:34:59"/>
    <x v="2"/>
    <x v="0"/>
    <b v="0"/>
    <n v="3"/>
    <b v="0"/>
    <s v="theater/plays"/>
    <x v="1"/>
  </r>
  <r>
    <n v="4021"/>
    <s v="Angels in Houston"/>
    <s v="Help a group of actors end bigotry in Houston, TX by supporting a  full production of Angels in America."/>
    <x v="36"/>
    <n v="15"/>
    <x v="6"/>
    <n v="125"/>
    <x v="2"/>
    <s v="US"/>
    <s v="USD"/>
    <n v="1414360358"/>
    <d v="2014-10-26T21:52:38"/>
    <n v="1409176358"/>
    <d v="2014-08-27T21:52:38"/>
    <x v="10"/>
    <x v="3"/>
    <b v="0"/>
    <n v="2"/>
    <b v="0"/>
    <s v="theater/plays"/>
    <x v="1"/>
  </r>
  <r>
    <n v="4022"/>
    <s v="The Merchant of Venice as Shakespeare Heard It"/>
    <s v="Help us produce a video of the first Original Pronunciation Merchant of Venice."/>
    <x v="102"/>
    <n v="18"/>
    <x v="6"/>
    <n v="12521"/>
    <x v="2"/>
    <s v="US"/>
    <s v="USD"/>
    <n v="1422759240"/>
    <d v="2015-02-01T02:54:00"/>
    <n v="1418824867"/>
    <d v="2014-12-17T14:01:07"/>
    <x v="11"/>
    <x v="3"/>
    <b v="0"/>
    <n v="197"/>
    <b v="0"/>
    <s v="theater/plays"/>
    <x v="1"/>
  </r>
  <r>
    <n v="4023"/>
    <s v="Forgive &amp; Forget"/>
    <s v="An original gospel stage play that explores the pain and hurt caused by those who struggle to forgive others!"/>
    <x v="39"/>
    <n v="7"/>
    <x v="0"/>
    <n v="0"/>
    <x v="2"/>
    <s v="US"/>
    <s v="USD"/>
    <n v="1458860363"/>
    <d v="2016-03-24T22:59:23"/>
    <n v="1454975963"/>
    <d v="2016-02-08T23:59:23"/>
    <x v="2"/>
    <x v="2"/>
    <b v="0"/>
    <n v="0"/>
    <b v="0"/>
    <s v="theater/plays"/>
    <x v="1"/>
  </r>
  <r>
    <n v="4024"/>
    <s v="Super Date, The Dating Game Show for Superheroes"/>
    <s v="Ever wonder what Wonder Woman wants in a super man? Can you be both a lover, and a fighter? And, whatâ€™s with all the spandex?"/>
    <x v="134"/>
    <n v="0.8"/>
    <x v="2"/>
    <n v="10"/>
    <x v="2"/>
    <s v="US"/>
    <s v="USD"/>
    <n v="1441037097"/>
    <d v="2015-08-31T16:04:57"/>
    <n v="1438445097"/>
    <d v="2015-08-01T16:04:57"/>
    <x v="10"/>
    <x v="0"/>
    <b v="0"/>
    <n v="1"/>
    <b v="0"/>
    <s v="theater/plays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5"/>
    <x v="0"/>
    <n v="250"/>
    <x v="2"/>
    <s v="FR"/>
    <s v="EUR"/>
    <n v="1437889336"/>
    <d v="2015-07-26T05:42:16"/>
    <n v="1432705336"/>
    <d v="2015-05-27T05:42:16"/>
    <x v="5"/>
    <x v="0"/>
    <b v="0"/>
    <n v="4"/>
    <b v="0"/>
    <s v="theater/plays"/>
    <x v="1"/>
  </r>
  <r>
    <n v="4026"/>
    <s v="Speak to my Soul: A Montage of Voices"/>
    <s v="This is a play that voices that stories of the black experience in America using spoken word, song and dance."/>
    <x v="23"/>
    <n v="4"/>
    <x v="4"/>
    <n v="0"/>
    <x v="2"/>
    <s v="US"/>
    <s v="USD"/>
    <n v="1449247439"/>
    <d v="2015-12-04T16:43:59"/>
    <n v="1444059839"/>
    <d v="2015-10-05T15:43:59"/>
    <x v="9"/>
    <x v="0"/>
    <b v="0"/>
    <n v="0"/>
    <b v="0"/>
    <s v="theater/plays"/>
    <x v="1"/>
  </r>
  <r>
    <n v="4027"/>
    <s v="Lincoln High School presents: Little Shop of Horrors"/>
    <s v="Drama Students at Lincoln High School in Walla Walla, WA are working hard to present their excellent version of Little Shop of Horrors."/>
    <x v="9"/>
    <n v="3"/>
    <x v="4"/>
    <n v="215"/>
    <x v="2"/>
    <s v="US"/>
    <s v="USD"/>
    <n v="1487811600"/>
    <d v="2017-02-23T01:00:00"/>
    <n v="1486077481"/>
    <d v="2017-02-02T23:18:01"/>
    <x v="2"/>
    <x v="1"/>
    <b v="0"/>
    <n v="7"/>
    <b v="0"/>
    <s v="theater/plays"/>
    <x v="1"/>
  </r>
  <r>
    <n v="4028"/>
    <s v="The Last King of the I.D.A. (Minnesota Fringe)"/>
    <s v="The 2014 Minnesota Fringe Festival brings the World Premiere of LightBright's one-act play, The Last King of the I.D.A."/>
    <x v="13"/>
    <n v="2"/>
    <x v="4"/>
    <n v="561"/>
    <x v="2"/>
    <s v="US"/>
    <s v="USD"/>
    <n v="1402007500"/>
    <d v="2014-06-05T22:31:40"/>
    <n v="1399415500"/>
    <d v="2014-05-06T22:31:40"/>
    <x v="5"/>
    <x v="3"/>
    <b v="0"/>
    <n v="11"/>
    <b v="0"/>
    <s v="theater/plays"/>
    <x v="1"/>
  </r>
  <r>
    <n v="4029"/>
    <s v="Next 2 the Stage"/>
    <s v="A theater complex that educates as we entertain.  We will provide shows that inspire and theater classes that motivate."/>
    <x v="22"/>
    <n v="20"/>
    <x v="8"/>
    <n v="0"/>
    <x v="2"/>
    <s v="US"/>
    <s v="USD"/>
    <n v="1450053370"/>
    <d v="2015-12-14T00:36:10"/>
    <n v="1447461370"/>
    <d v="2015-11-14T00:36:10"/>
    <x v="4"/>
    <x v="0"/>
    <b v="0"/>
    <n v="0"/>
    <b v="0"/>
    <s v="theater/plays"/>
    <x v="1"/>
  </r>
  <r>
    <n v="4030"/>
    <s v="The Martin and Lewis Tribute Show"/>
    <s v="The world's best and only tribute to Dean Martin and Jerry Lewis_x000a_ bringing back the Music, Laughter and the Love."/>
    <x v="30"/>
    <n v="2.5"/>
    <x v="4"/>
    <n v="400"/>
    <x v="2"/>
    <s v="US"/>
    <s v="USD"/>
    <n v="1454525340"/>
    <d v="2016-02-03T18:49:00"/>
    <n v="1452008599"/>
    <d v="2016-01-05T15:43:19"/>
    <x v="1"/>
    <x v="2"/>
    <b v="0"/>
    <n v="6"/>
    <b v="0"/>
    <s v="theater/plays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5"/>
    <x v="0"/>
    <n v="0"/>
    <x v="2"/>
    <s v="US"/>
    <s v="USD"/>
    <n v="1418914964"/>
    <d v="2014-12-18T15:02:44"/>
    <n v="1414591364"/>
    <d v="2014-10-29T14:02:44"/>
    <x v="9"/>
    <x v="3"/>
    <b v="0"/>
    <n v="0"/>
    <b v="0"/>
    <s v="theater/plays"/>
    <x v="1"/>
  </r>
  <r>
    <n v="4032"/>
    <s v="The Modern Theater's 'Play It Forward' Fund"/>
    <s v="'Play it Forward' is a ticket bank for individuals in need. Fund a theater experience for someone that would otherwise go without!"/>
    <x v="436"/>
    <n v="6.048"/>
    <x v="0"/>
    <n v="413"/>
    <x v="2"/>
    <s v="US"/>
    <s v="USD"/>
    <n v="1450211116"/>
    <d v="2015-12-15T20:25:16"/>
    <n v="1445023516"/>
    <d v="2015-10-16T19:25:16"/>
    <x v="9"/>
    <x v="0"/>
    <b v="0"/>
    <n v="7"/>
    <b v="0"/>
    <s v="theater/plays"/>
    <x v="1"/>
  </r>
  <r>
    <n v="4033"/>
    <s v="2020 Vision: a love story told over sixty years"/>
    <s v="Help us produce an iconic new verse play, set in the year 2020, with virtuoso acting and hauntingly beautiful words and music"/>
    <x v="437"/>
    <n v="23.9"/>
    <x v="8"/>
    <n v="6141.99"/>
    <x v="2"/>
    <s v="GB"/>
    <s v="GBP"/>
    <n v="1475398800"/>
    <d v="2016-10-02T09:00:00"/>
    <n v="1472711224"/>
    <d v="2016-09-01T06:27:04"/>
    <x v="8"/>
    <x v="2"/>
    <b v="0"/>
    <n v="94"/>
    <b v="0"/>
    <s v="theater/plays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13.5"/>
    <x v="1"/>
    <n v="200"/>
    <x v="2"/>
    <s v="US"/>
    <s v="USD"/>
    <n v="1428097450"/>
    <d v="2015-04-03T21:44:10"/>
    <n v="1425509050"/>
    <d v="2015-03-04T22:44:10"/>
    <x v="7"/>
    <x v="0"/>
    <b v="0"/>
    <n v="2"/>
    <b v="0"/>
    <s v="theater/plays"/>
    <x v="1"/>
  </r>
  <r>
    <n v="4035"/>
    <s v="The Lost Boy"/>
    <s v="&quot;Stories are where you go to look for the truth of your own life.&quot; (Frank Delaney)"/>
    <x v="3"/>
    <n v="10"/>
    <x v="1"/>
    <n v="3685"/>
    <x v="2"/>
    <s v="US"/>
    <s v="USD"/>
    <n v="1413925887"/>
    <d v="2014-10-21T21:11:27"/>
    <n v="1411333887"/>
    <d v="2014-09-21T21:11:27"/>
    <x v="8"/>
    <x v="3"/>
    <b v="0"/>
    <n v="25"/>
    <b v="0"/>
    <s v="theater/plays"/>
    <x v="1"/>
  </r>
  <r>
    <n v="4036"/>
    <s v="3 Days In Savannah"/>
    <s v="&quot;3 Days In Savannah&quot; explores the issues of love, racism, and regret while reminding us that, &quot;life is a game and love is the prize.&quot;"/>
    <x v="12"/>
    <n v="6"/>
    <x v="0"/>
    <n v="2823"/>
    <x v="2"/>
    <s v="US"/>
    <s v="USD"/>
    <n v="1404253800"/>
    <d v="2014-07-01T22:30:00"/>
    <n v="1402784964"/>
    <d v="2014-06-14T22:29:24"/>
    <x v="0"/>
    <x v="3"/>
    <b v="0"/>
    <n v="17"/>
    <b v="0"/>
    <s v="theater/plays"/>
    <x v="1"/>
  </r>
  <r>
    <n v="4037"/>
    <s v="The Pelican, by August Strindberg"/>
    <s v="The Pelican is a haunted play by one of Swedenâ€™s most renowned playwrights, August Strindberg, about a mother's tragic deceit."/>
    <x v="176"/>
    <n v="0.7"/>
    <x v="2"/>
    <n v="80"/>
    <x v="2"/>
    <s v="US"/>
    <s v="USD"/>
    <n v="1464099900"/>
    <d v="2016-05-24T14:25:00"/>
    <n v="1462585315"/>
    <d v="2016-05-07T01:41:55"/>
    <x v="5"/>
    <x v="2"/>
    <b v="0"/>
    <n v="2"/>
    <b v="0"/>
    <s v="theater/plays"/>
    <x v="1"/>
  </r>
  <r>
    <n v="4038"/>
    <s v="Take the Vagina Monologues to Main Street in Lexington, NC!"/>
    <s v="We are vagina warriors ready to bring our message of human rights, empowerment and diversity to Main St. Lexington, NC."/>
    <x v="30"/>
    <n v="2.5"/>
    <x v="4"/>
    <n v="301"/>
    <x v="2"/>
    <s v="US"/>
    <s v="USD"/>
    <n v="1413573010"/>
    <d v="2014-10-17T19:10:10"/>
    <n v="1408389010"/>
    <d v="2014-08-18T19:10:10"/>
    <x v="10"/>
    <x v="3"/>
    <b v="0"/>
    <n v="4"/>
    <b v="0"/>
    <s v="theater/plays"/>
    <x v="1"/>
  </r>
  <r>
    <n v="4039"/>
    <s v="Defiant Entertainment presents: The Park Bench"/>
    <s v="Help stage an original One Act Play that brings awareness to Alzheimer's in its debut performance."/>
    <x v="2"/>
    <n v="0.5"/>
    <x v="2"/>
    <n v="300"/>
    <x v="2"/>
    <s v="US"/>
    <s v="USD"/>
    <n v="1448949540"/>
    <d v="2015-12-01T05:59:00"/>
    <n v="1446048367"/>
    <d v="2015-10-28T16:06:07"/>
    <x v="9"/>
    <x v="0"/>
    <b v="0"/>
    <n v="5"/>
    <b v="0"/>
    <s v="theater/plays"/>
    <x v="1"/>
  </r>
  <r>
    <n v="4040"/>
    <s v="The Last Encore Musical"/>
    <s v="This nationally published book, set in the 70â€™s, tells the untold story of singers and a friendly reunion visit turning bad."/>
    <x v="6"/>
    <n v="8"/>
    <x v="0"/>
    <n v="2500"/>
    <x v="2"/>
    <s v="US"/>
    <s v="USD"/>
    <n v="1437188400"/>
    <d v="2015-07-18T03:00:00"/>
    <n v="1432100004"/>
    <d v="2015-05-20T05:33:24"/>
    <x v="5"/>
    <x v="0"/>
    <b v="0"/>
    <n v="2"/>
    <b v="0"/>
    <s v="theater/plays"/>
    <x v="1"/>
  </r>
  <r>
    <n v="4041"/>
    <s v="In the Land of Gold"/>
    <s v="A bold, colouful, vibrant play centred around the last remaining monarchy of Africa."/>
    <x v="10"/>
    <n v="5"/>
    <x v="0"/>
    <n v="21"/>
    <x v="2"/>
    <s v="GB"/>
    <s v="GBP"/>
    <n v="1473160954"/>
    <d v="2016-09-06T11:22:34"/>
    <n v="1467976954"/>
    <d v="2016-07-08T11:22:34"/>
    <x v="3"/>
    <x v="2"/>
    <b v="0"/>
    <n v="2"/>
    <b v="0"/>
    <s v="theater/plays"/>
    <x v="1"/>
  </r>
  <r>
    <n v="4042"/>
    <s v="Messages"/>
    <s v="Acting group and production for inner city youth, about inner city youth. The problems and stuation that they see everyday."/>
    <x v="3"/>
    <n v="10"/>
    <x v="1"/>
    <n v="21"/>
    <x v="2"/>
    <s v="US"/>
    <s v="USD"/>
    <n v="1421781360"/>
    <d v="2015-01-20T19:16:00"/>
    <n v="1419213664"/>
    <d v="2014-12-22T02:01:04"/>
    <x v="11"/>
    <x v="3"/>
    <b v="0"/>
    <n v="3"/>
    <b v="0"/>
    <s v="theater/plays"/>
    <x v="1"/>
  </r>
  <r>
    <n v="4043"/>
    <s v="Not making potato salad here!"/>
    <s v="This could be my last play, need to bring my son out to see it before it's over.  Need to fly him here from BC"/>
    <x v="43"/>
    <n v="0.3"/>
    <x v="2"/>
    <n v="0"/>
    <x v="2"/>
    <s v="CA"/>
    <s v="CAD"/>
    <n v="1416524325"/>
    <d v="2014-11-20T22:58:45"/>
    <n v="1415228325"/>
    <d v="2014-11-05T22:58:45"/>
    <x v="4"/>
    <x v="3"/>
    <b v="0"/>
    <n v="0"/>
    <b v="0"/>
    <s v="theater/plays"/>
    <x v="1"/>
  </r>
  <r>
    <n v="4044"/>
    <s v="Cielito Lindo (Pretty Little One)"/>
    <s v="A bilingual play in The New Works Festival at UT that crosses cultures and explores what it means to be confident with who you are."/>
    <x v="20"/>
    <n v="0.6"/>
    <x v="2"/>
    <n v="225"/>
    <x v="2"/>
    <s v="US"/>
    <s v="USD"/>
    <n v="1428642000"/>
    <d v="2015-04-10T05:00:00"/>
    <n v="1426050982"/>
    <d v="2015-03-11T05:16:22"/>
    <x v="7"/>
    <x v="0"/>
    <b v="0"/>
    <n v="4"/>
    <b v="0"/>
    <s v="theater/plays"/>
    <x v="1"/>
  </r>
  <r>
    <n v="4045"/>
    <s v="The Hostages"/>
    <s v="&quot;The Hostages&quot; is about a bank robbery gone wrong, as we learn more about each characters, we question who are the actually hostages..."/>
    <x v="10"/>
    <n v="5"/>
    <x v="0"/>
    <n v="1"/>
    <x v="2"/>
    <s v="AU"/>
    <s v="AUD"/>
    <n v="1408596589"/>
    <d v="2014-08-21T04:49:49"/>
    <n v="1406004589"/>
    <d v="2014-07-22T04:49:49"/>
    <x v="3"/>
    <x v="3"/>
    <b v="0"/>
    <n v="1"/>
    <b v="0"/>
    <s v="theater/plays"/>
    <x v="1"/>
  </r>
  <r>
    <n v="4046"/>
    <s v="Glenn Herman's EXPRESSIONS: The UnKnown"/>
    <s v="An eclectic One Man stage show, that takes the audience on a journey through vast personalities, as he discovers his true self...#Drama"/>
    <x v="439"/>
    <n v="5.6"/>
    <x v="0"/>
    <n v="460"/>
    <x v="2"/>
    <s v="US"/>
    <s v="USD"/>
    <n v="1413992210"/>
    <d v="2014-10-22T15:36:50"/>
    <n v="1411400210"/>
    <d v="2014-09-22T15:36:50"/>
    <x v="8"/>
    <x v="3"/>
    <b v="0"/>
    <n v="12"/>
    <b v="0"/>
    <s v="theater/plays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5"/>
    <x v="0"/>
    <n v="110"/>
    <x v="2"/>
    <s v="US"/>
    <s v="USD"/>
    <n v="1420938000"/>
    <d v="2015-01-11T01:00:00"/>
    <n v="1418862743"/>
    <d v="2014-12-18T00:32:23"/>
    <x v="11"/>
    <x v="3"/>
    <b v="0"/>
    <n v="4"/>
    <b v="0"/>
    <s v="theater/plays"/>
    <x v="1"/>
  </r>
  <r>
    <n v="4048"/>
    <s v="Speechless"/>
    <s v="The unspoken story of growing up disabled with cerebral palsy and no speech. This inclusive company fights ignorance using dark humour."/>
    <x v="73"/>
    <n v="17"/>
    <x v="6"/>
    <n v="3001"/>
    <x v="2"/>
    <s v="GB"/>
    <s v="GBP"/>
    <n v="1460373187"/>
    <d v="2016-04-11T11:13:07"/>
    <n v="1457352787"/>
    <d v="2016-03-07T12:13:07"/>
    <x v="7"/>
    <x v="2"/>
    <b v="0"/>
    <n v="91"/>
    <b v="0"/>
    <s v="theater/plays"/>
    <x v="1"/>
  </r>
  <r>
    <n v="4049"/>
    <s v="The Hounds of Reservoir - A Shakesperian Heist film"/>
    <s v="A caravan heist goes horribly wrong. When the rogues meet up to discuss the matter, they suspect one of them is the King's guard."/>
    <x v="22"/>
    <n v="20"/>
    <x v="8"/>
    <n v="16"/>
    <x v="2"/>
    <s v="US"/>
    <s v="USD"/>
    <n v="1436914815"/>
    <d v="2015-07-14T23:00:15"/>
    <n v="1434322815"/>
    <d v="2015-06-14T23:00:15"/>
    <x v="0"/>
    <x v="0"/>
    <b v="0"/>
    <n v="1"/>
    <b v="0"/>
    <s v="theater/plays"/>
    <x v="1"/>
  </r>
  <r>
    <n v="4050"/>
    <s v="Ø¢Ù…ÙŠÙ† (Amen)"/>
    <s v="Amen is an important jarring story about the repercussions of reporting the war from the front lines and the war that follows them home"/>
    <x v="15"/>
    <n v="1.5"/>
    <x v="4"/>
    <n v="1"/>
    <x v="2"/>
    <s v="US"/>
    <s v="USD"/>
    <n v="1414077391"/>
    <d v="2014-10-23T15:16:31"/>
    <n v="1411485391"/>
    <d v="2014-09-23T15:16:31"/>
    <x v="8"/>
    <x v="3"/>
    <b v="0"/>
    <n v="1"/>
    <b v="0"/>
    <s v="theater/plays"/>
    <x v="1"/>
  </r>
  <r>
    <n v="4051"/>
    <s v="Phantom of the Kun Opera"/>
    <s v="It is a heart-breaking life story of Wu family who tries to preserve the gem of Chinese Kun Opera through generations."/>
    <x v="2"/>
    <n v="0.5"/>
    <x v="2"/>
    <n v="0"/>
    <x v="2"/>
    <s v="US"/>
    <s v="USD"/>
    <n v="1399618380"/>
    <d v="2014-05-09T06:53:00"/>
    <n v="1399058797"/>
    <d v="2014-05-02T19:26:37"/>
    <x v="5"/>
    <x v="3"/>
    <b v="0"/>
    <n v="0"/>
    <b v="0"/>
    <s v="theater/plays"/>
    <x v="1"/>
  </r>
  <r>
    <n v="4052"/>
    <s v="Throw Like A Girl"/>
    <s v="This empowering piece encourages women to rise up and pursue their dreams, not by behaving like a boy but by,_x000a_â€œThrowing Like A Girl.â€"/>
    <x v="9"/>
    <n v="3"/>
    <x v="4"/>
    <n v="1126"/>
    <x v="2"/>
    <s v="US"/>
    <s v="USD"/>
    <n v="1413234316"/>
    <d v="2014-10-13T21:05:16"/>
    <n v="1408050316"/>
    <d v="2014-08-14T21:05:16"/>
    <x v="10"/>
    <x v="3"/>
    <b v="0"/>
    <n v="13"/>
    <b v="0"/>
    <s v="theater/plays"/>
    <x v="1"/>
  </r>
  <r>
    <n v="4053"/>
    <s v="'Time at the Bar!' - Written and directed by Kieran Mellish"/>
    <s v="'Time at the Bar!' is a play written by Kieran Mellish, a student at Loughborough University and member of LSU Stage Society."/>
    <x v="2"/>
    <n v="0.5"/>
    <x v="2"/>
    <n v="110"/>
    <x v="2"/>
    <s v="GB"/>
    <s v="GBP"/>
    <n v="1416081600"/>
    <d v="2014-11-15T20:00:00"/>
    <n v="1413477228"/>
    <d v="2014-10-16T16:33:48"/>
    <x v="9"/>
    <x v="3"/>
    <b v="0"/>
    <n v="2"/>
    <b v="0"/>
    <s v="theater/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8.8800000000000008"/>
    <x v="0"/>
    <n v="0"/>
    <x v="2"/>
    <s v="US"/>
    <s v="USD"/>
    <n v="1475294400"/>
    <d v="2016-10-01T04:00:00"/>
    <n v="1472674285"/>
    <d v="2016-08-31T20:11:25"/>
    <x v="10"/>
    <x v="2"/>
    <b v="0"/>
    <n v="0"/>
    <b v="0"/>
    <s v="theater/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5"/>
    <x v="0"/>
    <n v="881"/>
    <x v="2"/>
    <s v="GB"/>
    <s v="GBP"/>
    <n v="1403192031"/>
    <d v="2014-06-19T15:33:51"/>
    <n v="1400600031"/>
    <d v="2014-05-20T15:33:51"/>
    <x v="5"/>
    <x v="3"/>
    <b v="0"/>
    <n v="21"/>
    <b v="0"/>
    <s v="theater/plays"/>
    <x v="1"/>
  </r>
  <r>
    <n v="4056"/>
    <s v="American Pride"/>
    <s v="American Pride is a play centered on the Poetry of one Iraq War veteran, and follows her journey through war and back home."/>
    <x v="15"/>
    <n v="1.5"/>
    <x v="4"/>
    <n v="795"/>
    <x v="2"/>
    <s v="US"/>
    <s v="USD"/>
    <n v="1467575940"/>
    <d v="2016-07-03T19:59:00"/>
    <n v="1465856639"/>
    <d v="2016-06-13T22:23:59"/>
    <x v="0"/>
    <x v="2"/>
    <b v="0"/>
    <n v="9"/>
    <b v="0"/>
    <s v="theater/plays"/>
    <x v="1"/>
  </r>
  <r>
    <n v="4057"/>
    <s v="HOWARD BARKER DOUBLE BILL - Arcola Theatre 2015"/>
    <s v="Exhilarating Double Bill uniting London premiere of THE TWELFTH BATTLE OF ISONZO &amp; thrilling revival of JUDITH: A PARTING FROM THE BODY"/>
    <x v="8"/>
    <n v="3.5"/>
    <x v="4"/>
    <n v="775"/>
    <x v="2"/>
    <s v="GB"/>
    <s v="GBP"/>
    <n v="1448492400"/>
    <d v="2015-11-25T23:00:00"/>
    <n v="1446506080"/>
    <d v="2015-11-02T23:14:40"/>
    <x v="4"/>
    <x v="0"/>
    <b v="0"/>
    <n v="6"/>
    <b v="0"/>
    <s v="theater/plays"/>
    <x v="1"/>
  </r>
  <r>
    <n v="4058"/>
    <s v="Secret of Shahrazad (World Premier)"/>
    <s v="Help reveal the beauty of Islamic culture by launching this new adventure play celebrating Persian music, dance, and lore."/>
    <x v="192"/>
    <n v="3.75"/>
    <x v="4"/>
    <n v="95"/>
    <x v="2"/>
    <s v="US"/>
    <s v="USD"/>
    <n v="1459483140"/>
    <d v="2016-04-01T03:59:00"/>
    <n v="1458178044"/>
    <d v="2016-03-17T01:27:24"/>
    <x v="7"/>
    <x v="2"/>
    <b v="0"/>
    <n v="4"/>
    <b v="0"/>
    <s v="theater/plays"/>
    <x v="1"/>
  </r>
  <r>
    <n v="4059"/>
    <s v="The Million Dollar Shot"/>
    <s v="A very Canadian children's play inspired by the tradition of British pantomimes like Aladdin, and the Nutcracker."/>
    <x v="3"/>
    <n v="10"/>
    <x v="1"/>
    <n v="250"/>
    <x v="2"/>
    <s v="CA"/>
    <s v="CAD"/>
    <n v="1410836400"/>
    <d v="2014-09-16T03:00:00"/>
    <n v="1408116152"/>
    <d v="2014-08-15T15:22:32"/>
    <x v="10"/>
    <x v="3"/>
    <b v="0"/>
    <n v="7"/>
    <b v="0"/>
    <s v="theater/plays"/>
    <x v="1"/>
  </r>
  <r>
    <n v="4060"/>
    <s v="Good Evening, I'm Robert Service"/>
    <s v="A funny, poignant play that revives the forgotten life and adventures of great Scottish Canadian, world renowned poet, Robert Service."/>
    <x v="3"/>
    <n v="10"/>
    <x v="1"/>
    <n v="285"/>
    <x v="2"/>
    <s v="CA"/>
    <s v="CAD"/>
    <n v="1403539200"/>
    <d v="2014-06-23T16:00:00"/>
    <n v="1400604056"/>
    <d v="2014-05-20T16:40:56"/>
    <x v="5"/>
    <x v="3"/>
    <b v="0"/>
    <n v="5"/>
    <b v="0"/>
    <s v="theater/plays"/>
    <x v="1"/>
  </r>
  <r>
    <n v="4061"/>
    <s v="PRODUCE the Stage Play SKYLAR'S SYNDROME by Gavin Kayner"/>
    <s v="SKYLAR'S SYNDROME is a tremendous psychodrama by master playwright Gavin Kayner!"/>
    <x v="441"/>
    <n v="0.52500000000000002"/>
    <x v="2"/>
    <n v="0"/>
    <x v="2"/>
    <s v="US"/>
    <s v="USD"/>
    <n v="1461205423"/>
    <d v="2016-04-21T02:23:43"/>
    <n v="1456025023"/>
    <d v="2016-02-21T03:23:43"/>
    <x v="2"/>
    <x v="2"/>
    <b v="0"/>
    <n v="0"/>
    <b v="0"/>
    <s v="theater/plays"/>
    <x v="1"/>
  </r>
  <r>
    <n v="4062"/>
    <s v="Motorcycle MacBeth...NOT your grandmother's Shakespeare!"/>
    <s v="Shakespeare's beloved tragedy, MacBeth, staged in the Black Hills of Wyoming during Sturgis '76. Warning! This is no church picnic!"/>
    <x v="22"/>
    <n v="20"/>
    <x v="8"/>
    <n v="490"/>
    <x v="2"/>
    <s v="US"/>
    <s v="USD"/>
    <n v="1467481468"/>
    <d v="2016-07-02T17:44:28"/>
    <n v="1464889468"/>
    <d v="2016-06-02T17:44:28"/>
    <x v="0"/>
    <x v="2"/>
    <b v="0"/>
    <n v="3"/>
    <b v="0"/>
    <s v="theater/plays"/>
    <x v="1"/>
  </r>
  <r>
    <n v="4063"/>
    <s v="Whisper Me Happy Ever After (WMHEA)"/>
    <s v="WMHAE by Julie McNamara, raises awareness of the effects domestic violence has on the mental health of young people who witness it."/>
    <x v="196"/>
    <n v="9.5"/>
    <x v="0"/>
    <n v="135"/>
    <x v="2"/>
    <s v="GB"/>
    <s v="GBP"/>
    <n v="1403886084"/>
    <d v="2014-06-27T16:21:24"/>
    <n v="1401294084"/>
    <d v="2014-05-28T16:21:24"/>
    <x v="5"/>
    <x v="3"/>
    <b v="0"/>
    <n v="9"/>
    <b v="0"/>
    <s v="theater/plays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2"/>
    <x v="4"/>
    <n v="385"/>
    <x v="2"/>
    <s v="AU"/>
    <s v="AUD"/>
    <n v="1430316426"/>
    <d v="2015-04-29T14:07:06"/>
    <n v="1427724426"/>
    <d v="2015-03-30T14:07:06"/>
    <x v="7"/>
    <x v="0"/>
    <b v="0"/>
    <n v="6"/>
    <b v="0"/>
    <s v="theater/plays"/>
    <x v="1"/>
  </r>
  <r>
    <n v="4065"/>
    <s v="A Midsummer's Night's Dream"/>
    <s v="A classical/ fantasy version of midsummers done by professionally trained actors in Tulsa!"/>
    <x v="23"/>
    <n v="4"/>
    <x v="4"/>
    <n v="27"/>
    <x v="2"/>
    <s v="US"/>
    <s v="USD"/>
    <n v="1407883811"/>
    <d v="2014-08-12T22:50:11"/>
    <n v="1405291811"/>
    <d v="2014-07-13T22:50:11"/>
    <x v="3"/>
    <x v="3"/>
    <b v="0"/>
    <n v="4"/>
    <b v="0"/>
    <s v="theater/plays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15"/>
    <x v="6"/>
    <n v="25"/>
    <x v="2"/>
    <s v="US"/>
    <s v="USD"/>
    <n v="1463619388"/>
    <d v="2016-05-19T00:56:28"/>
    <n v="1461027388"/>
    <d v="2016-04-19T00:56:28"/>
    <x v="6"/>
    <x v="2"/>
    <b v="0"/>
    <n v="1"/>
    <b v="0"/>
    <s v="theater/plays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5"/>
    <x v="0"/>
    <n v="3045"/>
    <x v="2"/>
    <s v="US"/>
    <s v="USD"/>
    <n v="1443408550"/>
    <d v="2015-09-28T02:49:10"/>
    <n v="1439952550"/>
    <d v="2015-08-19T02:49:10"/>
    <x v="10"/>
    <x v="0"/>
    <b v="0"/>
    <n v="17"/>
    <b v="0"/>
    <s v="theater/plays"/>
    <x v="1"/>
  </r>
  <r>
    <n v="4068"/>
    <s v="Produce BELLE DAME SANS MERCI a stage play"/>
    <s v="Be a PRODUCER of the Original stage play BELLE DAME SANS MERCI by Michael Fenlason! :-) :-( !"/>
    <x v="442"/>
    <n v="3.4950000000000001"/>
    <x v="4"/>
    <n v="34.950000000000003"/>
    <x v="2"/>
    <s v="US"/>
    <s v="USD"/>
    <n v="1484348700"/>
    <d v="2017-01-13T23:05:00"/>
    <n v="1481756855"/>
    <d v="2016-12-14T23:07:35"/>
    <x v="11"/>
    <x v="2"/>
    <b v="0"/>
    <n v="1"/>
    <b v="0"/>
    <s v="theater/plays"/>
    <x v="1"/>
  </r>
  <r>
    <n v="4069"/>
    <s v="The Pendulum Swings"/>
    <s v="'The Pendulum Swings' is a three-act dark comedy that sees Frank and Michael await their execution on Death Row."/>
    <x v="21"/>
    <n v="1.25"/>
    <x v="4"/>
    <n v="430"/>
    <x v="2"/>
    <s v="GB"/>
    <s v="GBP"/>
    <n v="1425124800"/>
    <d v="2015-02-28T12:00:00"/>
    <n v="1421596356"/>
    <d v="2015-01-18T15:52:36"/>
    <x v="1"/>
    <x v="0"/>
    <b v="0"/>
    <n v="13"/>
    <b v="0"/>
    <s v="theater/plays"/>
    <x v="1"/>
  </r>
  <r>
    <n v="4070"/>
    <s v="Southern Utah University: V-Day 2015"/>
    <s v="V-Day Southern Utah University 2015 and Second Studio Players presents: The Vagina Monologues"/>
    <x v="28"/>
    <n v="1"/>
    <x v="4"/>
    <n v="165"/>
    <x v="2"/>
    <s v="US"/>
    <s v="USD"/>
    <n v="1425178800"/>
    <d v="2015-03-01T03:00:00"/>
    <n v="1422374420"/>
    <d v="2015-01-27T16:00:20"/>
    <x v="1"/>
    <x v="0"/>
    <b v="0"/>
    <n v="6"/>
    <b v="0"/>
    <s v="theater/plays"/>
    <x v="1"/>
  </r>
  <r>
    <n v="4071"/>
    <s v="ATEMPORAL"/>
    <s v="ExÃ¡men final de alumnos del Centro de CapacitaciÃ³n de la ANDA. Son extractos de obras: El JardÃ­n de los CerezoS, Madre Coraje y Casa"/>
    <x v="22"/>
    <n v="20"/>
    <x v="8"/>
    <n v="0"/>
    <x v="2"/>
    <s v="MX"/>
    <s v="MXN"/>
    <n v="1482779931"/>
    <d v="2016-12-26T19:18:51"/>
    <n v="1480187931"/>
    <d v="2016-11-26T19:18:51"/>
    <x v="4"/>
    <x v="2"/>
    <b v="0"/>
    <n v="0"/>
    <b v="0"/>
    <s v="theater/plays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1"/>
    <x v="4"/>
    <n v="4"/>
    <x v="2"/>
    <s v="GB"/>
    <s v="GBP"/>
    <n v="1408646111"/>
    <d v="2014-08-21T18:35:11"/>
    <n v="1403462111"/>
    <d v="2014-06-22T18:35:11"/>
    <x v="0"/>
    <x v="3"/>
    <b v="0"/>
    <n v="2"/>
    <b v="0"/>
    <s v="theater/plays"/>
    <x v="1"/>
  </r>
  <r>
    <n v="4073"/>
    <s v="OTHELLO, by William Shakespeare ( FUNDRAISER)"/>
    <s v="OTHELLO, directed by Daniel Echevarria. A tragedy that highlights political corruption and the madness that can come out of love."/>
    <x v="8"/>
    <n v="3.5"/>
    <x v="4"/>
    <n v="37"/>
    <x v="2"/>
    <s v="US"/>
    <s v="USD"/>
    <n v="1431144000"/>
    <d v="2015-05-09T04:00:00"/>
    <n v="1426407426"/>
    <d v="2015-03-15T08:17:06"/>
    <x v="7"/>
    <x v="0"/>
    <b v="0"/>
    <n v="2"/>
    <b v="0"/>
    <s v="theater/plays"/>
    <x v="1"/>
  </r>
  <r>
    <n v="4074"/>
    <s v="The Free Man - the story of Hurr"/>
    <s v="A performance to inspire people, regardless of their faith, to visualise the repentance of Hurr and the forgiveness of Imam Hussain"/>
    <x v="181"/>
    <n v="2.75"/>
    <x v="4"/>
    <n v="735"/>
    <x v="2"/>
    <s v="GB"/>
    <s v="GBP"/>
    <n v="1446732975"/>
    <d v="2015-11-05T14:16:15"/>
    <n v="1444137375"/>
    <d v="2015-10-06T13:16:15"/>
    <x v="9"/>
    <x v="0"/>
    <b v="0"/>
    <n v="21"/>
    <b v="0"/>
    <s v="theater/plays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2"/>
    <x v="4"/>
    <n v="576"/>
    <x v="2"/>
    <s v="GB"/>
    <s v="GBP"/>
    <n v="1404149280"/>
    <d v="2014-06-30T17:28:00"/>
    <n v="1400547969"/>
    <d v="2014-05-20T01:06:09"/>
    <x v="5"/>
    <x v="3"/>
    <b v="0"/>
    <n v="13"/>
    <b v="0"/>
    <s v="theater/plays"/>
    <x v="1"/>
  </r>
  <r>
    <n v="4076"/>
    <s v="The Walls of Jericho ( A Voice for Warrior Families)"/>
    <s v="A play to raise awareness about the effects of mental illness on a military family in the Cold War area."/>
    <x v="176"/>
    <n v="0.7"/>
    <x v="2"/>
    <n v="0"/>
    <x v="2"/>
    <s v="US"/>
    <s v="USD"/>
    <n v="1413921060"/>
    <d v="2014-10-21T19:51:00"/>
    <n v="1411499149"/>
    <d v="2014-09-23T19:05:49"/>
    <x v="8"/>
    <x v="3"/>
    <b v="0"/>
    <n v="0"/>
    <b v="0"/>
    <s v="theater/plays"/>
    <x v="1"/>
  </r>
  <r>
    <n v="4077"/>
    <s v="Citrus Heights Theatre In The Heights"/>
    <s v="We aim to bring creative, innovative, exciting, educational and fun community theater (with a professional attitude) to a new location."/>
    <x v="36"/>
    <n v="15"/>
    <x v="6"/>
    <n v="1335"/>
    <x v="2"/>
    <s v="US"/>
    <s v="USD"/>
    <n v="1482339794"/>
    <d v="2016-12-21T17:03:14"/>
    <n v="1479747794"/>
    <d v="2016-11-21T17:03:14"/>
    <x v="4"/>
    <x v="2"/>
    <b v="0"/>
    <n v="6"/>
    <b v="0"/>
    <s v="theater/plays"/>
    <x v="1"/>
  </r>
  <r>
    <n v="4078"/>
    <s v="Theatre Memoire"/>
    <s v="Theatre Memoire are a High Wycombe based theatre company. Performing plays about multi-culturalism and interconectedness."/>
    <x v="49"/>
    <n v="0.25"/>
    <x v="2"/>
    <n v="0"/>
    <x v="2"/>
    <s v="GB"/>
    <s v="GBP"/>
    <n v="1485543242"/>
    <d v="2017-01-27T18:54:02"/>
    <n v="1482951242"/>
    <d v="2016-12-28T18:54:02"/>
    <x v="11"/>
    <x v="2"/>
    <b v="0"/>
    <n v="0"/>
    <b v="0"/>
    <s v="theater/plays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3"/>
    <x v="4"/>
    <n v="5"/>
    <x v="2"/>
    <s v="US"/>
    <s v="USD"/>
    <n v="1466375521"/>
    <d v="2016-06-19T22:32:01"/>
    <n v="1463783521"/>
    <d v="2016-05-20T22:32:01"/>
    <x v="5"/>
    <x v="2"/>
    <b v="0"/>
    <n v="1"/>
    <b v="0"/>
    <s v="theater/plays"/>
    <x v="1"/>
  </r>
  <r>
    <n v="4080"/>
    <s v="Uncommonnotions"/>
    <s v="&quot;Uncommonnotion&quot;. is a collections of short humors stories, I want to develop into plays, interest has been shown in this idea."/>
    <x v="9"/>
    <n v="3"/>
    <x v="4"/>
    <n v="0"/>
    <x v="2"/>
    <s v="US"/>
    <s v="USD"/>
    <n v="1465930440"/>
    <d v="2016-06-14T18:54:00"/>
    <n v="1463849116"/>
    <d v="2016-05-21T16:45:16"/>
    <x v="5"/>
    <x v="2"/>
    <b v="0"/>
    <n v="0"/>
    <b v="0"/>
    <s v="theater/plays"/>
    <x v="1"/>
  </r>
  <r>
    <n v="4081"/>
    <s v="AU Theatre Wing (Pygmalion Sound and Lighting Fees)"/>
    <s v="AUTheatreWing is a student theatre association fostering the development of the dramatic arts at our university."/>
    <x v="443"/>
    <n v="2.2240000000000002"/>
    <x v="4"/>
    <n v="350"/>
    <x v="2"/>
    <s v="US"/>
    <s v="USD"/>
    <n v="1425819425"/>
    <d v="2015-03-08T12:57:05"/>
    <n v="1423231025"/>
    <d v="2015-02-06T13:57:05"/>
    <x v="2"/>
    <x v="0"/>
    <b v="0"/>
    <n v="12"/>
    <b v="0"/>
    <s v="theater/plays"/>
    <x v="1"/>
  </r>
  <r>
    <n v="4082"/>
    <s v="Blazed Donuts: An Orginial One Act"/>
    <s v="A short one act play about an undercover cop posing as a girl scout trying to stop a doughnut shop from selling drug filled doughnuts."/>
    <x v="325"/>
    <n v="0.15"/>
    <x v="2"/>
    <n v="3"/>
    <x v="2"/>
    <s v="US"/>
    <s v="USD"/>
    <n v="1447542000"/>
    <d v="2015-11-14T23:00:00"/>
    <n v="1446179553"/>
    <d v="2015-10-30T04:32:33"/>
    <x v="9"/>
    <x v="0"/>
    <b v="0"/>
    <n v="2"/>
    <b v="0"/>
    <s v="theater/plays"/>
    <x v="1"/>
  </r>
  <r>
    <n v="4083"/>
    <s v="Defendant Maurice Chevalier"/>
    <s v="Condemned to death for Collaboration with the Nazis, popular French Singer &amp; Entertainer Maurice Chevalier tells his side of the story"/>
    <x v="8"/>
    <n v="3.5"/>
    <x v="4"/>
    <n v="759"/>
    <x v="2"/>
    <s v="US"/>
    <s v="USD"/>
    <n v="1452795416"/>
    <d v="2016-01-14T18:16:56"/>
    <n v="1450203416"/>
    <d v="2015-12-15T18:16:56"/>
    <x v="11"/>
    <x v="0"/>
    <b v="0"/>
    <n v="6"/>
    <b v="0"/>
    <s v="theater/plays"/>
    <x v="1"/>
  </r>
  <r>
    <n v="4084"/>
    <s v="WANTS (We Are Not The Same)"/>
    <s v="WANTS deals with diversity in all its various facets._x000a_The drama is set in a futuristic society where no diversity si accepted."/>
    <x v="9"/>
    <n v="3"/>
    <x v="4"/>
    <n v="10"/>
    <x v="2"/>
    <s v="IT"/>
    <s v="EUR"/>
    <n v="1476008906"/>
    <d v="2016-10-09T10:28:26"/>
    <n v="1473416906"/>
    <d v="2016-09-09T10:28:26"/>
    <x v="8"/>
    <x v="2"/>
    <b v="0"/>
    <n v="1"/>
    <b v="0"/>
    <s v="theater/plays"/>
    <x v="1"/>
  </r>
  <r>
    <n v="4085"/>
    <s v="Age of Valor: Heritage - The Audio Drama"/>
    <s v="Just like the good old fashioned radio dramas, Heritage will be performed and narrated for you by 16 different talented voice actors."/>
    <x v="8"/>
    <n v="3.5"/>
    <x v="4"/>
    <n v="10"/>
    <x v="2"/>
    <s v="US"/>
    <s v="USD"/>
    <n v="1427169540"/>
    <d v="2015-03-24T03:59:00"/>
    <n v="1424701775"/>
    <d v="2015-02-23T14:29:35"/>
    <x v="2"/>
    <x v="0"/>
    <b v="0"/>
    <n v="1"/>
    <b v="0"/>
    <s v="theater/plays"/>
    <x v="1"/>
  </r>
  <r>
    <n v="4086"/>
    <s v="Carpe Diem Theater Troupe"/>
    <s v="Our theater troupe needs your help to put on a unique production of Hamlet! Pledge to help young actors learn and refine their skills!"/>
    <x v="28"/>
    <n v="1"/>
    <x v="4"/>
    <n v="47"/>
    <x v="2"/>
    <s v="US"/>
    <s v="USD"/>
    <n v="1448078400"/>
    <d v="2015-11-21T04:00:00"/>
    <n v="1445985299"/>
    <d v="2015-10-27T22:34:59"/>
    <x v="9"/>
    <x v="0"/>
    <b v="0"/>
    <n v="5"/>
    <b v="0"/>
    <s v="theater/plays"/>
    <x v="1"/>
  </r>
  <r>
    <n v="4087"/>
    <s v="Stage Production &quot;The Nail Shop&quot;"/>
    <s v="Comedy Stage Play"/>
    <x v="376"/>
    <n v="9.6"/>
    <x v="0"/>
    <n v="0"/>
    <x v="2"/>
    <s v="US"/>
    <s v="USD"/>
    <n v="1468777786"/>
    <d v="2016-07-17T17:49:46"/>
    <n v="1466185786"/>
    <d v="2016-06-17T17:49:46"/>
    <x v="0"/>
    <x v="2"/>
    <b v="0"/>
    <n v="0"/>
    <b v="0"/>
    <s v="theater/plays"/>
    <x v="1"/>
  </r>
  <r>
    <n v="4088"/>
    <s v="Community Theatre Project-Children's Show (Arthur)"/>
    <s v="Young persons theatre company working in deprived area seeking funding for children's theatrical production."/>
    <x v="13"/>
    <n v="2"/>
    <x v="4"/>
    <n v="216"/>
    <x v="2"/>
    <s v="GB"/>
    <s v="GBP"/>
    <n v="1421403960"/>
    <d v="2015-01-16T10:26:00"/>
    <n v="1418827324"/>
    <d v="2014-12-17T14:42:04"/>
    <x v="11"/>
    <x v="3"/>
    <b v="0"/>
    <n v="3"/>
    <b v="0"/>
    <s v="theater/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5"/>
    <x v="0"/>
    <n v="240"/>
    <x v="2"/>
    <s v="US"/>
    <s v="USD"/>
    <n v="1433093700"/>
    <d v="2015-05-31T17:35:00"/>
    <n v="1430242488"/>
    <d v="2015-04-28T17:34:48"/>
    <x v="6"/>
    <x v="0"/>
    <b v="0"/>
    <n v="8"/>
    <b v="0"/>
    <s v="theater/plays"/>
    <x v="1"/>
  </r>
  <r>
    <n v="4090"/>
    <s v="&quot; Sweet O'l Mama &quot; Theater Production"/>
    <s v="A gripping re-enactment of a true breast cancer survival story, highlighted with inspiration and laughter!"/>
    <x v="28"/>
    <n v="1"/>
    <x v="4"/>
    <n v="32"/>
    <x v="2"/>
    <s v="US"/>
    <s v="USD"/>
    <n v="1438959600"/>
    <d v="2015-08-07T15:00:00"/>
    <n v="1437754137"/>
    <d v="2015-07-24T16:08:57"/>
    <x v="3"/>
    <x v="0"/>
    <b v="0"/>
    <n v="3"/>
    <b v="0"/>
    <s v="theater/plays"/>
    <x v="1"/>
  </r>
  <r>
    <n v="4091"/>
    <s v="The 'Theater of Community' Tour"/>
    <s v="Unique  troupe will bring the wonder &amp; joy of Therapeutic Theater to  youth with severe multiple disabilities, &amp; adults with Alzheimers"/>
    <x v="183"/>
    <n v="1.6"/>
    <x v="4"/>
    <n v="204"/>
    <x v="2"/>
    <s v="US"/>
    <s v="USD"/>
    <n v="1421410151"/>
    <d v="2015-01-16T12:09:11"/>
    <n v="1418818151"/>
    <d v="2014-12-17T12:09:11"/>
    <x v="11"/>
    <x v="3"/>
    <b v="0"/>
    <n v="8"/>
    <b v="0"/>
    <s v="theater/plays"/>
    <x v="1"/>
  </r>
  <r>
    <n v="4092"/>
    <s v="A CRY FOR HELP"/>
    <s v="&quot;A Cry for Help is Riveting, Inspiring, and Mesmerizing. You will laugh, cry, and be thinking about your own Cry for Help&quot;"/>
    <x v="74"/>
    <n v="110"/>
    <x v="10"/>
    <n v="20"/>
    <x v="2"/>
    <s v="US"/>
    <s v="USD"/>
    <n v="1428205247"/>
    <d v="2015-04-05T03:40:47"/>
    <n v="1423024847"/>
    <d v="2015-02-04T04:40:47"/>
    <x v="2"/>
    <x v="0"/>
    <b v="0"/>
    <n v="1"/>
    <b v="0"/>
    <s v="theater/plays"/>
    <x v="1"/>
  </r>
  <r>
    <n v="4093"/>
    <s v="The Grouch Who Couldn't Steal Christmas"/>
    <s v="'The Grouch' is the perfect way to brighten up your Christmas. Full of love, laughs and some sheer calculated silliness, don't miss it!"/>
    <x v="30"/>
    <n v="2.5"/>
    <x v="4"/>
    <n v="60"/>
    <x v="2"/>
    <s v="GB"/>
    <s v="GBP"/>
    <n v="1440272093"/>
    <d v="2015-08-22T19:34:53"/>
    <n v="1435088093"/>
    <d v="2015-06-23T19:34:53"/>
    <x v="0"/>
    <x v="0"/>
    <b v="0"/>
    <n v="4"/>
    <b v="0"/>
    <s v="theater/plays"/>
    <x v="1"/>
  </r>
  <r>
    <n v="4094"/>
    <s v="Live at the Speakeasy with Ryan Anderson"/>
    <s v="Live at the Speakeasy with Ryan Anderson is a local talk show! Showcasing local artist, special guest, and talented bands."/>
    <x v="13"/>
    <n v="2"/>
    <x v="4"/>
    <n v="730"/>
    <x v="2"/>
    <s v="US"/>
    <s v="USD"/>
    <n v="1413953940"/>
    <d v="2014-10-22T04:59:00"/>
    <n v="1410141900"/>
    <d v="2014-09-08T02:05:00"/>
    <x v="8"/>
    <x v="3"/>
    <b v="0"/>
    <n v="8"/>
    <b v="0"/>
    <s v="theater/plays"/>
    <x v="1"/>
  </r>
  <r>
    <n v="4095"/>
    <s v="LOPE ENAMORADO"/>
    <s v="Proyecto teatral dirigido por MartÃ­n Acosta que habla y reflexiona sobre el amor y su naturaleza."/>
    <x v="11"/>
    <n v="30"/>
    <x v="5"/>
    <n v="800"/>
    <x v="2"/>
    <s v="MX"/>
    <s v="MXN"/>
    <n v="1482108350"/>
    <d v="2016-12-19T00:45:50"/>
    <n v="1479516350"/>
    <d v="2016-11-19T00:45:50"/>
    <x v="4"/>
    <x v="2"/>
    <b v="0"/>
    <n v="1"/>
    <b v="0"/>
    <s v="theater/plays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3.5"/>
    <x v="4"/>
    <n v="400"/>
    <x v="2"/>
    <s v="GB"/>
    <s v="GBP"/>
    <n v="1488271860"/>
    <d v="2017-02-28T08:51:00"/>
    <n v="1484484219"/>
    <d v="2017-01-15T12:43:39"/>
    <x v="1"/>
    <x v="1"/>
    <b v="0"/>
    <n v="5"/>
    <b v="0"/>
    <s v="theater/plays"/>
    <x v="1"/>
  </r>
  <r>
    <n v="4097"/>
    <s v="And There Was War! Major Theatre Production"/>
    <s v="And There Was War is a play, a biblical narrative deeply entrenched in the concepts of the great controversy between Good and Evil!"/>
    <x v="3"/>
    <n v="10"/>
    <x v="1"/>
    <n v="0"/>
    <x v="2"/>
    <s v="GB"/>
    <s v="GBP"/>
    <n v="1454284500"/>
    <d v="2016-01-31T23:55:00"/>
    <n v="1449431237"/>
    <d v="2015-12-06T19:47:17"/>
    <x v="11"/>
    <x v="0"/>
    <b v="0"/>
    <n v="0"/>
    <b v="0"/>
    <s v="theater/plays"/>
    <x v="1"/>
  </r>
  <r>
    <n v="4098"/>
    <s v="Life is simple"/>
    <s v="Community Youth play, written by and performed by the youth about finding joy in the simple things in life"/>
    <x v="96"/>
    <n v="75"/>
    <x v="10"/>
    <n v="0"/>
    <x v="2"/>
    <s v="US"/>
    <s v="USD"/>
    <n v="1465060797"/>
    <d v="2016-06-04T17:19:57"/>
    <n v="1462468797"/>
    <d v="2016-05-05T17:19:57"/>
    <x v="5"/>
    <x v="2"/>
    <b v="0"/>
    <n v="0"/>
    <b v="0"/>
    <s v="theater/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4.5"/>
    <x v="4"/>
    <n v="50"/>
    <x v="2"/>
    <s v="US"/>
    <s v="USD"/>
    <n v="1472847873"/>
    <d v="2016-09-02T20:24:33"/>
    <n v="1468959873"/>
    <d v="2016-07-19T20:24:33"/>
    <x v="3"/>
    <x v="2"/>
    <b v="0"/>
    <n v="1"/>
    <b v="0"/>
    <s v="theater/plays"/>
    <x v="1"/>
  </r>
  <r>
    <n v="4100"/>
    <s v="America is at the Mall: A Play in Three Acts"/>
    <s v="How does war change a family?  A peek into one family's kitchen as their soldier fights in Iraq."/>
    <x v="444"/>
    <n v="0.27"/>
    <x v="2"/>
    <n v="0"/>
    <x v="2"/>
    <s v="US"/>
    <s v="USD"/>
    <n v="1414205990"/>
    <d v="2014-10-25T02:59:50"/>
    <n v="1413341990"/>
    <d v="2014-10-15T02:59:50"/>
    <x v="9"/>
    <x v="3"/>
    <b v="0"/>
    <n v="0"/>
    <b v="0"/>
    <s v="theater/plays"/>
    <x v="1"/>
  </r>
  <r>
    <n v="4101"/>
    <s v="Meet The Claires - Valentine's Day Weekend Comedy Stage Play"/>
    <s v="This is a Comedic Story about a young boy who saw the image of the perfect woman and from that point searched for someone similar"/>
    <x v="20"/>
    <n v="0.6"/>
    <x v="2"/>
    <n v="0"/>
    <x v="2"/>
    <s v="US"/>
    <s v="USD"/>
    <n v="1485380482"/>
    <d v="2017-01-25T21:41:22"/>
    <n v="1482788482"/>
    <d v="2016-12-26T21:41:22"/>
    <x v="11"/>
    <x v="2"/>
    <b v="0"/>
    <n v="0"/>
    <b v="0"/>
    <s v="theater/plays"/>
    <x v="1"/>
  </r>
  <r>
    <n v="4102"/>
    <s v="4th Wall Theatre Project"/>
    <s v="Local Community theater to get up and running in the Idaho Falls area. Something new, something different!"/>
    <x v="2"/>
    <n v="0.5"/>
    <x v="2"/>
    <n v="137"/>
    <x v="2"/>
    <s v="US"/>
    <s v="USD"/>
    <n v="1463343673"/>
    <d v="2016-05-15T20:21:13"/>
    <n v="1460751673"/>
    <d v="2016-04-15T20:21:13"/>
    <x v="6"/>
    <x v="2"/>
    <b v="0"/>
    <n v="6"/>
    <b v="0"/>
    <s v="theater/plays"/>
    <x v="1"/>
  </r>
  <r>
    <n v="4103"/>
    <s v="Weather Men"/>
    <s v="Weather Men is a play, written by Nathan Black.  A comedy/drama that explores the question of 'why people stay together?'"/>
    <x v="28"/>
    <n v="1"/>
    <x v="4"/>
    <n v="100"/>
    <x v="2"/>
    <s v="US"/>
    <s v="USD"/>
    <n v="1440613920"/>
    <d v="2015-08-26T18:32:00"/>
    <n v="1435953566"/>
    <d v="2015-07-03T19:59:26"/>
    <x v="3"/>
    <x v="0"/>
    <b v="0"/>
    <n v="6"/>
    <b v="0"/>
    <s v="theater/plays"/>
    <x v="1"/>
  </r>
  <r>
    <n v="4104"/>
    <s v="PETER PAN - a new play by Ebony Rattle"/>
    <s v="PETER PAN, written by Ebony Rattle, is a new retelling of the classic play by J.M. Barrie about a boy who refused to grow up."/>
    <x v="9"/>
    <n v="3"/>
    <x v="4"/>
    <n v="641"/>
    <x v="2"/>
    <s v="AU"/>
    <s v="AUD"/>
    <n v="1477550434"/>
    <d v="2016-10-27T06:40:34"/>
    <n v="1474958434"/>
    <d v="2016-09-27T06:40:34"/>
    <x v="8"/>
    <x v="2"/>
    <b v="0"/>
    <n v="14"/>
    <b v="0"/>
    <s v="theater/plays"/>
    <x v="1"/>
  </r>
  <r>
    <n v="4105"/>
    <s v="Â¡LlÃ©vame!"/>
    <s v="Buscamos finalizar el proceso de producciÃ³n de un espectÃ¡culo de payaso y con Ã©l, activar espacios pÃºblicos para la escena clown."/>
    <x v="287"/>
    <n v="33"/>
    <x v="5"/>
    <n v="2300"/>
    <x v="2"/>
    <s v="MX"/>
    <s v="MXN"/>
    <n v="1482711309"/>
    <d v="2016-12-26T00:15:09"/>
    <n v="1479860109"/>
    <d v="2016-11-23T00:15:09"/>
    <x v="4"/>
    <x v="2"/>
    <b v="0"/>
    <n v="6"/>
    <b v="0"/>
    <s v="theater/plays"/>
    <x v="1"/>
  </r>
  <r>
    <n v="4106"/>
    <s v="David Facer, Paradox Magic"/>
    <s v="No magic show has ever integrated theatre arts like this.  World of Paradox is designed for all audiences and is interactive in nature."/>
    <x v="10"/>
    <n v="5"/>
    <x v="0"/>
    <n v="3530"/>
    <x v="2"/>
    <s v="US"/>
    <s v="USD"/>
    <n v="1427936400"/>
    <d v="2015-04-02T01:00:00"/>
    <n v="1424221866"/>
    <d v="2015-02-18T01:11:06"/>
    <x v="2"/>
    <x v="0"/>
    <b v="0"/>
    <n v="33"/>
    <b v="0"/>
    <s v="theater/plays"/>
    <x v="1"/>
  </r>
  <r>
    <n v="4107"/>
    <s v="Sacrifice"/>
    <s v="A new dramatic comedy dealing with a father's unwillingness to let go of his past causes major problems for the future of his daughter."/>
    <x v="13"/>
    <n v="2"/>
    <x v="4"/>
    <n v="41"/>
    <x v="2"/>
    <s v="US"/>
    <s v="USD"/>
    <n v="1411596001"/>
    <d v="2014-09-24T22:00:01"/>
    <n v="1409608801"/>
    <d v="2014-09-01T22:00:01"/>
    <x v="8"/>
    <x v="3"/>
    <b v="0"/>
    <n v="4"/>
    <b v="0"/>
    <s v="theater/plays"/>
    <x v="1"/>
  </r>
  <r>
    <n v="4108"/>
    <s v="The Black Woman's Attitude Stage Play"/>
    <s v="We are producing and directing a stage play that will focus on relationships and the stereotypes/truths that prohibit growth."/>
    <x v="9"/>
    <n v="3"/>
    <x v="4"/>
    <n v="59"/>
    <x v="2"/>
    <s v="US"/>
    <s v="USD"/>
    <n v="1488517200"/>
    <d v="2017-03-03T05:00:00"/>
    <n v="1485909937"/>
    <d v="2017-02-01T00:45:37"/>
    <x v="2"/>
    <x v="1"/>
    <b v="0"/>
    <n v="1"/>
    <b v="0"/>
    <s v="theater/plays"/>
    <x v="1"/>
  </r>
  <r>
    <n v="4109"/>
    <s v="Jack the Lad"/>
    <s v="Jack the Lad - a new play that explores how far the boundaries of friendship will stretch when morality and loyalties clash."/>
    <x v="2"/>
    <n v="0.5"/>
    <x v="2"/>
    <n v="0"/>
    <x v="2"/>
    <s v="GB"/>
    <s v="GBP"/>
    <n v="1448805404"/>
    <d v="2015-11-29T13:56:44"/>
    <n v="1446209804"/>
    <d v="2015-10-30T12:56:44"/>
    <x v="9"/>
    <x v="0"/>
    <b v="0"/>
    <n v="0"/>
    <b v="0"/>
    <s v="theater/plays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0.3"/>
    <x v="2"/>
    <n v="86"/>
    <x v="2"/>
    <s v="GB"/>
    <s v="GBP"/>
    <n v="1469113351"/>
    <d v="2016-07-21T15:02:31"/>
    <n v="1463929351"/>
    <d v="2016-05-22T15:02:31"/>
    <x v="5"/>
    <x v="2"/>
    <b v="0"/>
    <n v="6"/>
    <b v="0"/>
    <s v="theater/plays"/>
    <x v="1"/>
  </r>
  <r>
    <n v="4111"/>
    <s v="REBORN IN LOVE"/>
    <s v="REBORN IN LOVE is the sequel to REBORN FROM ABOVE: A Tale of Eternal Love.  This is part two, of a One-Act play series."/>
    <x v="9"/>
    <n v="3"/>
    <x v="4"/>
    <n v="94"/>
    <x v="2"/>
    <s v="US"/>
    <s v="USD"/>
    <n v="1424747740"/>
    <d v="2015-02-24T03:15:40"/>
    <n v="1422155740"/>
    <d v="2015-01-25T03:15:40"/>
    <x v="1"/>
    <x v="0"/>
    <b v="0"/>
    <n v="6"/>
    <b v="0"/>
    <s v="theater/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2.5"/>
    <x v="4"/>
    <n v="1"/>
    <x v="2"/>
    <s v="IE"/>
    <s v="EUR"/>
    <n v="1456617600"/>
    <d v="2016-02-28T00:00:00"/>
    <n v="1454280186"/>
    <d v="2016-01-31T22:43:06"/>
    <x v="1"/>
    <x v="2"/>
    <b v="0"/>
    <n v="1"/>
    <b v="0"/>
    <s v="theater/plays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1.5"/>
    <x v="4"/>
    <n v="3"/>
    <x v="2"/>
    <s v="US"/>
    <s v="USD"/>
    <n v="1452234840"/>
    <d v="2016-01-08T06:34:00"/>
    <n v="1450619123"/>
    <d v="2015-12-20T13:45:23"/>
    <x v="11"/>
    <x v="0"/>
    <b v="0"/>
    <n v="3"/>
    <b v="0"/>
    <s v="theater/plays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5DDD6-4F7B-4BD9-A332-FD3FBB8982C0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Month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7" showAll="0"/>
    <pivotField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axis="axisRow" numFmtId="1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showAll="0">
      <items count="43">
        <item x="0"/>
        <item m="1" x="39"/>
        <item m="1" x="13"/>
        <item m="1" x="40"/>
        <item m="1" x="35"/>
        <item m="1" x="31"/>
        <item m="1" x="10"/>
        <item m="1" x="14"/>
        <item m="1" x="33"/>
        <item m="1" x="23"/>
        <item m="1" x="34"/>
        <item m="1" x="32"/>
        <item x="5"/>
        <item m="1" x="16"/>
        <item m="1" x="9"/>
        <item x="4"/>
        <item m="1" x="30"/>
        <item m="1" x="26"/>
        <item m="1" x="29"/>
        <item m="1" x="36"/>
        <item m="1" x="11"/>
        <item m="1" x="18"/>
        <item m="1" x="37"/>
        <item m="1" x="19"/>
        <item m="1" x="20"/>
        <item m="1" x="17"/>
        <item m="1" x="25"/>
        <item m="1" x="27"/>
        <item m="1" x="24"/>
        <item m="1" x="38"/>
        <item m="1" x="21"/>
        <item m="1" x="22"/>
        <item m="1" x="15"/>
        <item m="1" x="41"/>
        <item x="1"/>
        <item m="1" x="28"/>
        <item m="1" x="12"/>
        <item x="2"/>
        <item x="3"/>
        <item x="6"/>
        <item x="7"/>
        <item x="8"/>
        <item t="default"/>
      </items>
    </pivotField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15" hier="-1"/>
    <pageField fld="20" item="34" hier="-1"/>
  </pageFields>
  <dataFields count="1">
    <dataField name="Count of outcomes" fld="7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60434-8225-426A-9487-79080B229662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Goal Category (See legend)">
  <location ref="A4:E18" firstHeaderRow="1" firstDataRow="2" firstDataCol="1"/>
  <pivotFields count="21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7" showAll="0"/>
    <pivotField axis="axisRow" showAll="0" sortType="descending">
      <items count="13">
        <item x="7"/>
        <item x="5"/>
        <item x="9"/>
        <item x="8"/>
        <item x="6"/>
        <item x="1"/>
        <item x="0"/>
        <item x="4"/>
        <item x="10"/>
        <item x="1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numFmtId="1" showAll="0"/>
    <pivotField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>
      <items count="43">
        <item x="0"/>
        <item m="1" x="39"/>
        <item m="1" x="13"/>
        <item m="1" x="40"/>
        <item m="1" x="35"/>
        <item m="1" x="31"/>
        <item m="1" x="10"/>
        <item m="1" x="14"/>
        <item m="1" x="33"/>
        <item m="1" x="23"/>
        <item m="1" x="34"/>
        <item m="1" x="32"/>
        <item x="5"/>
        <item m="1" x="16"/>
        <item m="1" x="9"/>
        <item x="4"/>
        <item m="1" x="30"/>
        <item m="1" x="26"/>
        <item m="1" x="29"/>
        <item m="1" x="36"/>
        <item m="1" x="11"/>
        <item m="1" x="18"/>
        <item m="1" x="37"/>
        <item m="1" x="19"/>
        <item m="1" x="20"/>
        <item m="1" x="17"/>
        <item m="1" x="25"/>
        <item m="1" x="27"/>
        <item m="1" x="24"/>
        <item m="1" x="38"/>
        <item m="1" x="21"/>
        <item m="1" x="22"/>
        <item m="1" x="15"/>
        <item m="1" x="41"/>
        <item x="1"/>
        <item m="1" x="28"/>
        <item m="1" x="12"/>
        <item x="2"/>
        <item x="3"/>
        <item x="6"/>
        <item x="7"/>
        <item x="8"/>
        <item t="default"/>
      </items>
    </pivotField>
  </pivotFields>
  <rowFields count="1">
    <field x="5"/>
  </rowFields>
  <rowItems count="13">
    <i>
      <x v="7"/>
    </i>
    <i>
      <x v="6"/>
    </i>
    <i>
      <x v="11"/>
    </i>
    <i>
      <x v="8"/>
    </i>
    <i>
      <x v="5"/>
    </i>
    <i>
      <x v="4"/>
    </i>
    <i>
      <x v="3"/>
    </i>
    <i>
      <x v="2"/>
    </i>
    <i>
      <x v="1"/>
    </i>
    <i>
      <x/>
    </i>
    <i>
      <x v="10"/>
    </i>
    <i>
      <x v="9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dataFields count="1">
    <dataField name="Count of outcome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2398A4-F8D0-47B2-9771-FDAD98FB26DE}" name="Table1" displayName="Table1" ref="I4:P16" totalsRowShown="0" headerRowDxfId="0">
  <autoFilter ref="I4:P16" xr:uid="{906EFD70-FB40-4F8F-A084-309CCE2E2793}"/>
  <tableColumns count="8">
    <tableColumn id="1" xr3:uid="{DC90A4B2-BA30-4B4C-A828-3185F9EEF88A}" name="Goal"/>
    <tableColumn id="2" xr3:uid="{B317BB0B-9B44-478D-8A67-5EA9101210BC}" name="No. Successful "/>
    <tableColumn id="3" xr3:uid="{8A43B899-05A8-4127-9810-870D7C2C227D}" name="No. Failed"/>
    <tableColumn id="4" xr3:uid="{4248B372-9EBC-485E-8F0D-9744B45BD5F9}" name="No. Canceled "/>
    <tableColumn id="5" xr3:uid="{51E82C55-53D8-463F-8A83-93DD63068941}" name="Total Projects">
      <calculatedColumnFormula>SUM(J5:L5)</calculatedColumnFormula>
    </tableColumn>
    <tableColumn id="6" xr3:uid="{4A24442D-604A-41FC-84F2-84BC3B3C242E}" name="% Successful " dataDxfId="3">
      <calculatedColumnFormula>100*J5/M5</calculatedColumnFormula>
    </tableColumn>
    <tableColumn id="7" xr3:uid="{D00973C5-DFBF-4E17-8494-253E03392135}" name="% Failed" dataDxfId="2">
      <calculatedColumnFormula>100*K5/M5</calculatedColumnFormula>
    </tableColumn>
    <tableColumn id="8" xr3:uid="{B534F69A-A2F6-4A90-945A-3225019D4A4D}" name="% Canceled" dataDxfId="1">
      <calculatedColumnFormula>100*L5/M5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924"/>
  <sheetViews>
    <sheetView topLeftCell="C1" zoomScale="95" zoomScaleNormal="95" workbookViewId="0">
      <selection activeCell="F1" sqref="F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5.6640625" style="19" customWidth="1"/>
    <col min="6" max="6" width="15.6640625" style="6" customWidth="1"/>
    <col min="7" max="7" width="16.44140625" style="8" customWidth="1"/>
    <col min="8" max="8" width="21.33203125" customWidth="1"/>
    <col min="9" max="9" width="17.77734375" customWidth="1"/>
    <col min="10" max="10" width="19.77734375" customWidth="1"/>
    <col min="11" max="11" width="19.33203125" customWidth="1"/>
    <col min="12" max="12" width="19.33203125" style="11" customWidth="1"/>
    <col min="13" max="13" width="17.77734375" customWidth="1"/>
    <col min="14" max="16" width="17.77734375" style="11" customWidth="1"/>
    <col min="17" max="17" width="15.44140625" customWidth="1"/>
    <col min="18" max="18" width="24.44140625" customWidth="1"/>
    <col min="19" max="19" width="36.44140625" customWidth="1"/>
    <col min="20" max="20" width="41.109375" customWidth="1"/>
    <col min="21" max="21" width="27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18" t="s">
        <v>8336</v>
      </c>
      <c r="F1" s="5" t="s">
        <v>8337</v>
      </c>
      <c r="G1" s="7" t="s">
        <v>8217</v>
      </c>
      <c r="H1" s="1" t="s">
        <v>8304</v>
      </c>
      <c r="I1" s="1" t="s">
        <v>8222</v>
      </c>
      <c r="J1" s="1" t="s">
        <v>8244</v>
      </c>
      <c r="K1" s="1" t="s">
        <v>8258</v>
      </c>
      <c r="L1" s="10" t="s">
        <v>8306</v>
      </c>
      <c r="M1" s="1" t="s">
        <v>8259</v>
      </c>
      <c r="N1" s="10" t="s">
        <v>8307</v>
      </c>
      <c r="O1" s="10" t="s">
        <v>8313</v>
      </c>
      <c r="P1" s="10" t="s">
        <v>8312</v>
      </c>
      <c r="Q1" s="1" t="s">
        <v>8260</v>
      </c>
      <c r="R1" s="1" t="s">
        <v>8261</v>
      </c>
      <c r="S1" s="1" t="s">
        <v>8262</v>
      </c>
      <c r="T1" s="1" t="s">
        <v>8305</v>
      </c>
      <c r="U1" s="1" t="s">
        <v>8315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20">
        <f>D2/1000</f>
        <v>8.5</v>
      </c>
      <c r="F2" s="6" t="str">
        <f>IF(E2&lt;1,"Cat 1",IF(E2&lt;5,"Cat 2",IF(E2&lt;10,"Cat 3",IF(E2&lt;15,"Cat 4",IF(E2&lt;20,"Cat 5",IF(E2&lt;25,"Cat 6",IF(E2&lt;30,"Cat 7",IF(E2&lt;35,"Cat 8",IF(E2&lt;40,"Cat 9",IF(E2&lt;45,"Cat 10",IF(E2&lt;50,"Cat 11","Cat 12")))))))))))</f>
        <v>Cat 3</v>
      </c>
      <c r="G2" s="8">
        <v>11633</v>
      </c>
      <c r="H2" t="s">
        <v>8218</v>
      </c>
      <c r="I2" t="s">
        <v>8223</v>
      </c>
      <c r="J2" t="s">
        <v>8245</v>
      </c>
      <c r="K2">
        <v>1437620400</v>
      </c>
      <c r="L2" s="12">
        <f>(((K2/60)/60)/24)+DATE(1970,1,1)</f>
        <v>42208.125</v>
      </c>
      <c r="M2">
        <v>1434931811</v>
      </c>
      <c r="N2" s="12">
        <f>(((M2/60)/60)/24)+DATE(1970,1,1)</f>
        <v>42177.007071759261</v>
      </c>
      <c r="O2" s="16">
        <f>MONTH(N2)</f>
        <v>6</v>
      </c>
      <c r="P2" s="16">
        <f>YEAR(N2)</f>
        <v>2015</v>
      </c>
      <c r="Q2" t="b">
        <v>0</v>
      </c>
      <c r="R2">
        <v>182</v>
      </c>
      <c r="S2" t="b">
        <v>1</v>
      </c>
      <c r="T2" t="s">
        <v>8263</v>
      </c>
      <c r="U2" t="str">
        <f>LEFT(T2,5)</f>
        <v xml:space="preserve">film 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20">
        <f>D3/1000</f>
        <v>10.275</v>
      </c>
      <c r="F3" s="6" t="str">
        <f>IF(E3&lt;1,"Cat 1",IF(E3&lt;5,"Cat 2",IF(E3&lt;10,"Cat 3",IF(E3&lt;15,"Cat 4",IF(E3&lt;20,"Cat 5",IF(E3&lt;25,"Cat 6",IF(E3&lt;30,"Cat 7",IF(E3&lt;35,"Cat 8",IF(E3&lt;40,"Cat 9",IF(E3&lt;45,"Cat 10",IF(E3&lt;50,"Cat 11","Cat 12")))))))))))</f>
        <v>Cat 4</v>
      </c>
      <c r="G3" s="8">
        <v>14653</v>
      </c>
      <c r="H3" t="s">
        <v>8218</v>
      </c>
      <c r="I3" t="s">
        <v>8223</v>
      </c>
      <c r="J3" t="s">
        <v>8245</v>
      </c>
      <c r="K3">
        <v>1488464683</v>
      </c>
      <c r="L3" s="12">
        <f t="shared" ref="L3:L66" si="0">(((K3/60)/60)/24)+DATE(1970,1,1)</f>
        <v>42796.600497685184</v>
      </c>
      <c r="M3">
        <v>1485872683</v>
      </c>
      <c r="N3" s="12">
        <f t="shared" ref="N3:N66" si="1">(((M3/60)/60)/24)+DATE(1970,1,1)</f>
        <v>42766.600497685184</v>
      </c>
      <c r="O3" s="16">
        <f t="shared" ref="O3:O66" si="2">MONTH(N3)</f>
        <v>1</v>
      </c>
      <c r="P3" s="16">
        <f>YEAR(N3)</f>
        <v>2017</v>
      </c>
      <c r="Q3" t="b">
        <v>0</v>
      </c>
      <c r="R3">
        <v>79</v>
      </c>
      <c r="S3" t="b">
        <v>1</v>
      </c>
      <c r="T3" t="s">
        <v>8263</v>
      </c>
      <c r="U3" t="str">
        <f t="shared" ref="U3:U66" si="3">LEFT(T3,5)</f>
        <v xml:space="preserve">film 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20">
        <f t="shared" ref="E4:E67" si="4">D4/1000</f>
        <v>0.5</v>
      </c>
      <c r="F4" s="6" t="str">
        <f>IF(E4&lt;1,"Cat 1",IF(E4&lt;5,"Cat 2",IF(E4&lt;10,"Cat 3",IF(E4&lt;15,"Cat 4",IF(E4&lt;20,"Cat 5",IF(E4&lt;25,"Cat 6",IF(E4&lt;30,"Cat 7",IF(E4&lt;35,"Cat 8",IF(E4&lt;40,"Cat 9",IF(E4&lt;45,"Cat 10",IF(E4&lt;50,"Cat 11","Cat 12")))))))))))</f>
        <v>Cat 1</v>
      </c>
      <c r="G4" s="8">
        <v>525</v>
      </c>
      <c r="H4" t="s">
        <v>8218</v>
      </c>
      <c r="I4" t="s">
        <v>8224</v>
      </c>
      <c r="J4" t="s">
        <v>8246</v>
      </c>
      <c r="K4">
        <v>1455555083</v>
      </c>
      <c r="L4" s="12">
        <f t="shared" si="0"/>
        <v>42415.702349537038</v>
      </c>
      <c r="M4">
        <v>1454691083</v>
      </c>
      <c r="N4" s="12">
        <f t="shared" si="1"/>
        <v>42405.702349537038</v>
      </c>
      <c r="O4" s="16">
        <f t="shared" si="2"/>
        <v>2</v>
      </c>
      <c r="P4" s="16">
        <f t="shared" ref="P4:P67" si="5">YEAR(N4)</f>
        <v>2016</v>
      </c>
      <c r="Q4" t="b">
        <v>0</v>
      </c>
      <c r="R4">
        <v>35</v>
      </c>
      <c r="S4" t="b">
        <v>1</v>
      </c>
      <c r="T4" t="s">
        <v>8263</v>
      </c>
      <c r="U4" t="str">
        <f t="shared" si="3"/>
        <v xml:space="preserve">film 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20">
        <f t="shared" si="4"/>
        <v>10</v>
      </c>
      <c r="F5" s="6" t="str">
        <f t="shared" ref="F5:F68" si="6">IF(E5&lt;1,"Cat 1",IF(E5&lt;5,"Cat 2",IF(E5&lt;10,"Cat 3",IF(E5&lt;15,"Cat 4",IF(E5&lt;20,"Cat 5",IF(E5&lt;25,"Cat 6",IF(E5&lt;30,"Cat 7",IF(E5&lt;35,"Cat 8",IF(E5&lt;40,"Cat 9",IF(E5&lt;45,"Cat 10",IF(E5&lt;50,"Cat 11","Cat 12")))))))))))</f>
        <v>Cat 4</v>
      </c>
      <c r="G5" s="8">
        <v>10390</v>
      </c>
      <c r="H5" t="s">
        <v>8218</v>
      </c>
      <c r="I5" t="s">
        <v>8223</v>
      </c>
      <c r="J5" t="s">
        <v>8245</v>
      </c>
      <c r="K5">
        <v>1407414107</v>
      </c>
      <c r="L5" s="12">
        <f t="shared" si="0"/>
        <v>41858.515127314815</v>
      </c>
      <c r="M5">
        <v>1404822107</v>
      </c>
      <c r="N5" s="12">
        <f t="shared" si="1"/>
        <v>41828.515127314815</v>
      </c>
      <c r="O5" s="16">
        <f t="shared" si="2"/>
        <v>7</v>
      </c>
      <c r="P5" s="16">
        <f t="shared" si="5"/>
        <v>2014</v>
      </c>
      <c r="Q5" t="b">
        <v>0</v>
      </c>
      <c r="R5">
        <v>150</v>
      </c>
      <c r="S5" t="b">
        <v>1</v>
      </c>
      <c r="T5" t="s">
        <v>8263</v>
      </c>
      <c r="U5" t="str">
        <f t="shared" si="3"/>
        <v xml:space="preserve">film 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20">
        <f t="shared" si="4"/>
        <v>44</v>
      </c>
      <c r="F6" s="6" t="str">
        <f t="shared" si="6"/>
        <v>Cat 10</v>
      </c>
      <c r="G6" s="8">
        <v>54116.28</v>
      </c>
      <c r="H6" t="s">
        <v>8218</v>
      </c>
      <c r="I6" t="s">
        <v>8223</v>
      </c>
      <c r="J6" t="s">
        <v>8245</v>
      </c>
      <c r="K6">
        <v>1450555279</v>
      </c>
      <c r="L6" s="12">
        <f t="shared" si="0"/>
        <v>42357.834247685183</v>
      </c>
      <c r="M6">
        <v>1447963279</v>
      </c>
      <c r="N6" s="12">
        <f t="shared" si="1"/>
        <v>42327.834247685183</v>
      </c>
      <c r="O6" s="16">
        <f t="shared" si="2"/>
        <v>11</v>
      </c>
      <c r="P6" s="16">
        <f t="shared" si="5"/>
        <v>2015</v>
      </c>
      <c r="Q6" t="b">
        <v>0</v>
      </c>
      <c r="R6">
        <v>284</v>
      </c>
      <c r="S6" t="b">
        <v>1</v>
      </c>
      <c r="T6" t="s">
        <v>8263</v>
      </c>
      <c r="U6" t="str">
        <f t="shared" si="3"/>
        <v xml:space="preserve">film 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20">
        <f t="shared" si="4"/>
        <v>3.9990000000000001</v>
      </c>
      <c r="F7" s="6" t="str">
        <f t="shared" si="6"/>
        <v>Cat 2</v>
      </c>
      <c r="G7" s="8">
        <v>4390</v>
      </c>
      <c r="H7" t="s">
        <v>8218</v>
      </c>
      <c r="I7" t="s">
        <v>8223</v>
      </c>
      <c r="J7" t="s">
        <v>8245</v>
      </c>
      <c r="K7">
        <v>1469770500</v>
      </c>
      <c r="L7" s="12">
        <f t="shared" si="0"/>
        <v>42580.232638888891</v>
      </c>
      <c r="M7">
        <v>1468362207</v>
      </c>
      <c r="N7" s="12">
        <f t="shared" si="1"/>
        <v>42563.932951388888</v>
      </c>
      <c r="O7" s="16">
        <f t="shared" si="2"/>
        <v>7</v>
      </c>
      <c r="P7" s="16">
        <f t="shared" si="5"/>
        <v>2016</v>
      </c>
      <c r="Q7" t="b">
        <v>0</v>
      </c>
      <c r="R7">
        <v>47</v>
      </c>
      <c r="S7" t="b">
        <v>1</v>
      </c>
      <c r="T7" t="s">
        <v>8263</v>
      </c>
      <c r="U7" t="str">
        <f t="shared" si="3"/>
        <v xml:space="preserve">film 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20">
        <f t="shared" si="4"/>
        <v>8</v>
      </c>
      <c r="F8" s="6" t="str">
        <f t="shared" si="6"/>
        <v>Cat 3</v>
      </c>
      <c r="G8" s="8">
        <v>8519</v>
      </c>
      <c r="H8" t="s">
        <v>8218</v>
      </c>
      <c r="I8" t="s">
        <v>8223</v>
      </c>
      <c r="J8" t="s">
        <v>8245</v>
      </c>
      <c r="K8">
        <v>1402710250</v>
      </c>
      <c r="L8" s="12">
        <f t="shared" si="0"/>
        <v>41804.072337962964</v>
      </c>
      <c r="M8">
        <v>1401846250</v>
      </c>
      <c r="N8" s="12">
        <f t="shared" si="1"/>
        <v>41794.072337962964</v>
      </c>
      <c r="O8" s="16">
        <f t="shared" si="2"/>
        <v>6</v>
      </c>
      <c r="P8" s="16">
        <f t="shared" si="5"/>
        <v>2014</v>
      </c>
      <c r="Q8" t="b">
        <v>0</v>
      </c>
      <c r="R8">
        <v>58</v>
      </c>
      <c r="S8" t="b">
        <v>1</v>
      </c>
      <c r="T8" t="s">
        <v>8263</v>
      </c>
      <c r="U8" t="str">
        <f t="shared" si="3"/>
        <v xml:space="preserve">film 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20">
        <f t="shared" si="4"/>
        <v>9</v>
      </c>
      <c r="F9" s="6" t="str">
        <f t="shared" si="6"/>
        <v>Cat 3</v>
      </c>
      <c r="G9" s="8">
        <v>9110</v>
      </c>
      <c r="H9" t="s">
        <v>8218</v>
      </c>
      <c r="I9" t="s">
        <v>8223</v>
      </c>
      <c r="J9" t="s">
        <v>8245</v>
      </c>
      <c r="K9">
        <v>1467680867</v>
      </c>
      <c r="L9" s="12">
        <f t="shared" si="0"/>
        <v>42556.047071759262</v>
      </c>
      <c r="M9">
        <v>1464224867</v>
      </c>
      <c r="N9" s="12">
        <f t="shared" si="1"/>
        <v>42516.047071759262</v>
      </c>
      <c r="O9" s="16">
        <f t="shared" si="2"/>
        <v>5</v>
      </c>
      <c r="P9" s="16">
        <f t="shared" si="5"/>
        <v>2016</v>
      </c>
      <c r="Q9" t="b">
        <v>0</v>
      </c>
      <c r="R9">
        <v>57</v>
      </c>
      <c r="S9" t="b">
        <v>1</v>
      </c>
      <c r="T9" t="s">
        <v>8263</v>
      </c>
      <c r="U9" t="str">
        <f t="shared" si="3"/>
        <v xml:space="preserve">film 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20">
        <f t="shared" si="4"/>
        <v>3.5</v>
      </c>
      <c r="F10" s="6" t="str">
        <f t="shared" si="6"/>
        <v>Cat 2</v>
      </c>
      <c r="G10" s="8">
        <v>3501.52</v>
      </c>
      <c r="H10" t="s">
        <v>8218</v>
      </c>
      <c r="I10" t="s">
        <v>8223</v>
      </c>
      <c r="J10" t="s">
        <v>8245</v>
      </c>
      <c r="K10">
        <v>1460754000</v>
      </c>
      <c r="L10" s="12">
        <f t="shared" si="0"/>
        <v>42475.875</v>
      </c>
      <c r="M10">
        <v>1460155212</v>
      </c>
      <c r="N10" s="12">
        <f t="shared" si="1"/>
        <v>42468.94458333333</v>
      </c>
      <c r="O10" s="16">
        <f t="shared" si="2"/>
        <v>4</v>
      </c>
      <c r="P10" s="16">
        <f t="shared" si="5"/>
        <v>2016</v>
      </c>
      <c r="Q10" t="b">
        <v>0</v>
      </c>
      <c r="R10">
        <v>12</v>
      </c>
      <c r="S10" t="b">
        <v>1</v>
      </c>
      <c r="T10" t="s">
        <v>8263</v>
      </c>
      <c r="U10" t="str">
        <f t="shared" si="3"/>
        <v xml:space="preserve">film 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20">
        <f t="shared" si="4"/>
        <v>0.5</v>
      </c>
      <c r="F11" s="6" t="str">
        <f t="shared" si="6"/>
        <v>Cat 1</v>
      </c>
      <c r="G11" s="8">
        <v>629.99</v>
      </c>
      <c r="H11" t="s">
        <v>8218</v>
      </c>
      <c r="I11" t="s">
        <v>8223</v>
      </c>
      <c r="J11" t="s">
        <v>8245</v>
      </c>
      <c r="K11">
        <v>1460860144</v>
      </c>
      <c r="L11" s="12">
        <f t="shared" si="0"/>
        <v>42477.103518518517</v>
      </c>
      <c r="M11">
        <v>1458268144</v>
      </c>
      <c r="N11" s="12">
        <f t="shared" si="1"/>
        <v>42447.103518518517</v>
      </c>
      <c r="O11" s="16">
        <f t="shared" si="2"/>
        <v>3</v>
      </c>
      <c r="P11" s="16">
        <f t="shared" si="5"/>
        <v>2016</v>
      </c>
      <c r="Q11" t="b">
        <v>0</v>
      </c>
      <c r="R11">
        <v>20</v>
      </c>
      <c r="S11" t="b">
        <v>1</v>
      </c>
      <c r="T11" t="s">
        <v>8263</v>
      </c>
      <c r="U11" t="str">
        <f t="shared" si="3"/>
        <v xml:space="preserve">film 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20">
        <f t="shared" si="4"/>
        <v>3</v>
      </c>
      <c r="F12" s="6" t="str">
        <f t="shared" si="6"/>
        <v>Cat 2</v>
      </c>
      <c r="G12" s="8">
        <v>3015</v>
      </c>
      <c r="H12" t="s">
        <v>8218</v>
      </c>
      <c r="I12" t="s">
        <v>8223</v>
      </c>
      <c r="J12" t="s">
        <v>8245</v>
      </c>
      <c r="K12">
        <v>1403660279</v>
      </c>
      <c r="L12" s="12">
        <f t="shared" si="0"/>
        <v>41815.068043981482</v>
      </c>
      <c r="M12">
        <v>1400636279</v>
      </c>
      <c r="N12" s="12">
        <f t="shared" si="1"/>
        <v>41780.068043981482</v>
      </c>
      <c r="O12" s="16">
        <f t="shared" si="2"/>
        <v>5</v>
      </c>
      <c r="P12" s="16">
        <f t="shared" si="5"/>
        <v>2014</v>
      </c>
      <c r="Q12" t="b">
        <v>0</v>
      </c>
      <c r="R12">
        <v>19</v>
      </c>
      <c r="S12" t="b">
        <v>1</v>
      </c>
      <c r="T12" t="s">
        <v>8263</v>
      </c>
      <c r="U12" t="str">
        <f t="shared" si="3"/>
        <v xml:space="preserve">film 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20">
        <f t="shared" si="4"/>
        <v>5</v>
      </c>
      <c r="F13" s="6" t="str">
        <f t="shared" si="6"/>
        <v>Cat 3</v>
      </c>
      <c r="G13" s="8">
        <v>6025</v>
      </c>
      <c r="H13" t="s">
        <v>8218</v>
      </c>
      <c r="I13" t="s">
        <v>8223</v>
      </c>
      <c r="J13" t="s">
        <v>8245</v>
      </c>
      <c r="K13">
        <v>1471834800</v>
      </c>
      <c r="L13" s="12">
        <f t="shared" si="0"/>
        <v>42604.125</v>
      </c>
      <c r="M13">
        <v>1469126462</v>
      </c>
      <c r="N13" s="12">
        <f t="shared" si="1"/>
        <v>42572.778495370367</v>
      </c>
      <c r="O13" s="16">
        <f t="shared" si="2"/>
        <v>7</v>
      </c>
      <c r="P13" s="16">
        <f t="shared" si="5"/>
        <v>2016</v>
      </c>
      <c r="Q13" t="b">
        <v>0</v>
      </c>
      <c r="R13">
        <v>75</v>
      </c>
      <c r="S13" t="b">
        <v>1</v>
      </c>
      <c r="T13" t="s">
        <v>8263</v>
      </c>
      <c r="U13" t="str">
        <f t="shared" si="3"/>
        <v xml:space="preserve">film 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20">
        <f t="shared" si="4"/>
        <v>30</v>
      </c>
      <c r="F14" s="6" t="str">
        <f t="shared" si="6"/>
        <v>Cat 8</v>
      </c>
      <c r="G14" s="8">
        <v>49588</v>
      </c>
      <c r="H14" t="s">
        <v>8218</v>
      </c>
      <c r="I14" t="s">
        <v>8223</v>
      </c>
      <c r="J14" t="s">
        <v>8245</v>
      </c>
      <c r="K14">
        <v>1405479600</v>
      </c>
      <c r="L14" s="12">
        <f t="shared" si="0"/>
        <v>41836.125</v>
      </c>
      <c r="M14">
        <v>1401642425</v>
      </c>
      <c r="N14" s="12">
        <f t="shared" si="1"/>
        <v>41791.713252314818</v>
      </c>
      <c r="O14" s="16">
        <f t="shared" si="2"/>
        <v>6</v>
      </c>
      <c r="P14" s="16">
        <f t="shared" si="5"/>
        <v>2014</v>
      </c>
      <c r="Q14" t="b">
        <v>0</v>
      </c>
      <c r="R14">
        <v>827</v>
      </c>
      <c r="S14" t="b">
        <v>1</v>
      </c>
      <c r="T14" t="s">
        <v>8263</v>
      </c>
      <c r="U14" t="str">
        <f t="shared" si="3"/>
        <v xml:space="preserve">film 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20">
        <f t="shared" si="4"/>
        <v>3.5</v>
      </c>
      <c r="F15" s="6" t="str">
        <f t="shared" si="6"/>
        <v>Cat 2</v>
      </c>
      <c r="G15" s="8">
        <v>5599</v>
      </c>
      <c r="H15" t="s">
        <v>8218</v>
      </c>
      <c r="I15" t="s">
        <v>8223</v>
      </c>
      <c r="J15" t="s">
        <v>8245</v>
      </c>
      <c r="K15">
        <v>1466713620</v>
      </c>
      <c r="L15" s="12">
        <f t="shared" si="0"/>
        <v>42544.852083333331</v>
      </c>
      <c r="M15">
        <v>1463588109</v>
      </c>
      <c r="N15" s="12">
        <f t="shared" si="1"/>
        <v>42508.677187499998</v>
      </c>
      <c r="O15" s="16">
        <f t="shared" si="2"/>
        <v>5</v>
      </c>
      <c r="P15" s="16">
        <f t="shared" si="5"/>
        <v>2016</v>
      </c>
      <c r="Q15" t="b">
        <v>0</v>
      </c>
      <c r="R15">
        <v>51</v>
      </c>
      <c r="S15" t="b">
        <v>1</v>
      </c>
      <c r="T15" t="s">
        <v>8263</v>
      </c>
      <c r="U15" t="str">
        <f t="shared" si="3"/>
        <v xml:space="preserve">film 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20">
        <f t="shared" si="4"/>
        <v>6</v>
      </c>
      <c r="F16" s="6" t="str">
        <f t="shared" si="6"/>
        <v>Cat 3</v>
      </c>
      <c r="G16" s="8">
        <v>6056</v>
      </c>
      <c r="H16" t="s">
        <v>8218</v>
      </c>
      <c r="I16" t="s">
        <v>8225</v>
      </c>
      <c r="J16" t="s">
        <v>8247</v>
      </c>
      <c r="K16">
        <v>1405259940</v>
      </c>
      <c r="L16" s="12">
        <f t="shared" si="0"/>
        <v>41833.582638888889</v>
      </c>
      <c r="M16">
        <v>1403051888</v>
      </c>
      <c r="N16" s="12">
        <f t="shared" si="1"/>
        <v>41808.02648148148</v>
      </c>
      <c r="O16" s="16">
        <f t="shared" si="2"/>
        <v>6</v>
      </c>
      <c r="P16" s="16">
        <f t="shared" si="5"/>
        <v>2014</v>
      </c>
      <c r="Q16" t="b">
        <v>0</v>
      </c>
      <c r="R16">
        <v>41</v>
      </c>
      <c r="S16" t="b">
        <v>1</v>
      </c>
      <c r="T16" t="s">
        <v>8263</v>
      </c>
      <c r="U16" t="str">
        <f t="shared" si="3"/>
        <v xml:space="preserve">film 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20">
        <f t="shared" si="4"/>
        <v>2</v>
      </c>
      <c r="F17" s="6" t="str">
        <f t="shared" si="6"/>
        <v>Cat 2</v>
      </c>
      <c r="G17" s="8">
        <v>2132</v>
      </c>
      <c r="H17" t="s">
        <v>8218</v>
      </c>
      <c r="I17" t="s">
        <v>8226</v>
      </c>
      <c r="J17" t="s">
        <v>8248</v>
      </c>
      <c r="K17">
        <v>1443384840</v>
      </c>
      <c r="L17" s="12">
        <f t="shared" si="0"/>
        <v>42274.843055555553</v>
      </c>
      <c r="M17">
        <v>1441790658</v>
      </c>
      <c r="N17" s="12">
        <f t="shared" si="1"/>
        <v>42256.391875000001</v>
      </c>
      <c r="O17" s="16">
        <f t="shared" si="2"/>
        <v>9</v>
      </c>
      <c r="P17" s="16">
        <f t="shared" si="5"/>
        <v>2015</v>
      </c>
      <c r="Q17" t="b">
        <v>0</v>
      </c>
      <c r="R17">
        <v>98</v>
      </c>
      <c r="S17" t="b">
        <v>1</v>
      </c>
      <c r="T17" t="s">
        <v>8263</v>
      </c>
      <c r="U17" t="str">
        <f t="shared" si="3"/>
        <v xml:space="preserve">film 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20">
        <f t="shared" si="4"/>
        <v>12</v>
      </c>
      <c r="F18" s="6" t="str">
        <f t="shared" si="6"/>
        <v>Cat 4</v>
      </c>
      <c r="G18" s="8">
        <v>12029</v>
      </c>
      <c r="H18" t="s">
        <v>8218</v>
      </c>
      <c r="I18" t="s">
        <v>8223</v>
      </c>
      <c r="J18" t="s">
        <v>8245</v>
      </c>
      <c r="K18">
        <v>1402896600</v>
      </c>
      <c r="L18" s="12">
        <f t="shared" si="0"/>
        <v>41806.229166666664</v>
      </c>
      <c r="M18">
        <v>1398971211</v>
      </c>
      <c r="N18" s="12">
        <f t="shared" si="1"/>
        <v>41760.796423611115</v>
      </c>
      <c r="O18" s="16">
        <f t="shared" si="2"/>
        <v>5</v>
      </c>
      <c r="P18" s="16">
        <f t="shared" si="5"/>
        <v>2014</v>
      </c>
      <c r="Q18" t="b">
        <v>0</v>
      </c>
      <c r="R18">
        <v>70</v>
      </c>
      <c r="S18" t="b">
        <v>1</v>
      </c>
      <c r="T18" t="s">
        <v>8263</v>
      </c>
      <c r="U18" t="str">
        <f t="shared" si="3"/>
        <v xml:space="preserve">film 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20">
        <f t="shared" si="4"/>
        <v>1.5</v>
      </c>
      <c r="F19" s="6" t="str">
        <f t="shared" si="6"/>
        <v>Cat 2</v>
      </c>
      <c r="G19" s="8">
        <v>1510</v>
      </c>
      <c r="H19" t="s">
        <v>8218</v>
      </c>
      <c r="I19" t="s">
        <v>8224</v>
      </c>
      <c r="J19" t="s">
        <v>8246</v>
      </c>
      <c r="K19">
        <v>1415126022</v>
      </c>
      <c r="L19" s="12">
        <f t="shared" si="0"/>
        <v>41947.773402777777</v>
      </c>
      <c r="M19">
        <v>1412530422</v>
      </c>
      <c r="N19" s="12">
        <f t="shared" si="1"/>
        <v>41917.731736111113</v>
      </c>
      <c r="O19" s="16">
        <f t="shared" si="2"/>
        <v>10</v>
      </c>
      <c r="P19" s="16">
        <f t="shared" si="5"/>
        <v>2014</v>
      </c>
      <c r="Q19" t="b">
        <v>0</v>
      </c>
      <c r="R19">
        <v>36</v>
      </c>
      <c r="S19" t="b">
        <v>1</v>
      </c>
      <c r="T19" t="s">
        <v>8263</v>
      </c>
      <c r="U19" t="str">
        <f t="shared" si="3"/>
        <v xml:space="preserve">film 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20">
        <f t="shared" si="4"/>
        <v>30</v>
      </c>
      <c r="F20" s="6" t="str">
        <f t="shared" si="6"/>
        <v>Cat 8</v>
      </c>
      <c r="G20" s="8">
        <v>31896.33</v>
      </c>
      <c r="H20" t="s">
        <v>8218</v>
      </c>
      <c r="I20" t="s">
        <v>8223</v>
      </c>
      <c r="J20" t="s">
        <v>8245</v>
      </c>
      <c r="K20">
        <v>1410958856</v>
      </c>
      <c r="L20" s="12">
        <f t="shared" si="0"/>
        <v>41899.542314814818</v>
      </c>
      <c r="M20">
        <v>1408366856</v>
      </c>
      <c r="N20" s="12">
        <f t="shared" si="1"/>
        <v>41869.542314814818</v>
      </c>
      <c r="O20" s="16">
        <f t="shared" si="2"/>
        <v>8</v>
      </c>
      <c r="P20" s="16">
        <f t="shared" si="5"/>
        <v>2014</v>
      </c>
      <c r="Q20" t="b">
        <v>0</v>
      </c>
      <c r="R20">
        <v>342</v>
      </c>
      <c r="S20" t="b">
        <v>1</v>
      </c>
      <c r="T20" t="s">
        <v>8263</v>
      </c>
      <c r="U20" t="str">
        <f t="shared" si="3"/>
        <v xml:space="preserve">film 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20">
        <f t="shared" si="4"/>
        <v>0.85</v>
      </c>
      <c r="F21" s="6" t="str">
        <f t="shared" si="6"/>
        <v>Cat 1</v>
      </c>
      <c r="G21" s="8">
        <v>1235</v>
      </c>
      <c r="H21" t="s">
        <v>8218</v>
      </c>
      <c r="I21" t="s">
        <v>8223</v>
      </c>
      <c r="J21" t="s">
        <v>8245</v>
      </c>
      <c r="K21">
        <v>1437420934</v>
      </c>
      <c r="L21" s="12">
        <f t="shared" si="0"/>
        <v>42205.816365740742</v>
      </c>
      <c r="M21">
        <v>1434828934</v>
      </c>
      <c r="N21" s="12">
        <f t="shared" si="1"/>
        <v>42175.816365740742</v>
      </c>
      <c r="O21" s="16">
        <f t="shared" si="2"/>
        <v>6</v>
      </c>
      <c r="P21" s="16">
        <f t="shared" si="5"/>
        <v>2015</v>
      </c>
      <c r="Q21" t="b">
        <v>0</v>
      </c>
      <c r="R21">
        <v>22</v>
      </c>
      <c r="S21" t="b">
        <v>1</v>
      </c>
      <c r="T21" t="s">
        <v>8263</v>
      </c>
      <c r="U21" t="str">
        <f t="shared" si="3"/>
        <v xml:space="preserve">film 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20">
        <f t="shared" si="4"/>
        <v>2</v>
      </c>
      <c r="F22" s="6" t="str">
        <f t="shared" si="6"/>
        <v>Cat 2</v>
      </c>
      <c r="G22" s="8">
        <v>2004</v>
      </c>
      <c r="H22" t="s">
        <v>8218</v>
      </c>
      <c r="I22" t="s">
        <v>8223</v>
      </c>
      <c r="J22" t="s">
        <v>8245</v>
      </c>
      <c r="K22">
        <v>1442167912</v>
      </c>
      <c r="L22" s="12">
        <f t="shared" si="0"/>
        <v>42260.758240740746</v>
      </c>
      <c r="M22">
        <v>1436983912</v>
      </c>
      <c r="N22" s="12">
        <f t="shared" si="1"/>
        <v>42200.758240740746</v>
      </c>
      <c r="O22" s="16">
        <f t="shared" si="2"/>
        <v>7</v>
      </c>
      <c r="P22" s="16">
        <f t="shared" si="5"/>
        <v>2015</v>
      </c>
      <c r="Q22" t="b">
        <v>0</v>
      </c>
      <c r="R22">
        <v>25</v>
      </c>
      <c r="S22" t="b">
        <v>1</v>
      </c>
      <c r="T22" t="s">
        <v>8263</v>
      </c>
      <c r="U22" t="str">
        <f t="shared" si="3"/>
        <v xml:space="preserve">film 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20">
        <f t="shared" si="4"/>
        <v>18.5</v>
      </c>
      <c r="F23" s="6" t="str">
        <f t="shared" si="6"/>
        <v>Cat 5</v>
      </c>
      <c r="G23" s="8">
        <v>20190</v>
      </c>
      <c r="H23" t="s">
        <v>8218</v>
      </c>
      <c r="I23" t="s">
        <v>8223</v>
      </c>
      <c r="J23" t="s">
        <v>8245</v>
      </c>
      <c r="K23">
        <v>1411743789</v>
      </c>
      <c r="L23" s="12">
        <f t="shared" si="0"/>
        <v>41908.627187500002</v>
      </c>
      <c r="M23">
        <v>1409151789</v>
      </c>
      <c r="N23" s="12">
        <f t="shared" si="1"/>
        <v>41878.627187500002</v>
      </c>
      <c r="O23" s="16">
        <f t="shared" si="2"/>
        <v>8</v>
      </c>
      <c r="P23" s="16">
        <f t="shared" si="5"/>
        <v>2014</v>
      </c>
      <c r="Q23" t="b">
        <v>0</v>
      </c>
      <c r="R23">
        <v>101</v>
      </c>
      <c r="S23" t="b">
        <v>1</v>
      </c>
      <c r="T23" t="s">
        <v>8263</v>
      </c>
      <c r="U23" t="str">
        <f t="shared" si="3"/>
        <v xml:space="preserve">film 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20">
        <f t="shared" si="4"/>
        <v>0.35</v>
      </c>
      <c r="F24" s="6" t="str">
        <f t="shared" si="6"/>
        <v>Cat 1</v>
      </c>
      <c r="G24" s="8">
        <v>410</v>
      </c>
      <c r="H24" t="s">
        <v>8218</v>
      </c>
      <c r="I24" t="s">
        <v>8223</v>
      </c>
      <c r="J24" t="s">
        <v>8245</v>
      </c>
      <c r="K24">
        <v>1420099140</v>
      </c>
      <c r="L24" s="12">
        <f t="shared" si="0"/>
        <v>42005.332638888889</v>
      </c>
      <c r="M24">
        <v>1418766740</v>
      </c>
      <c r="N24" s="12">
        <f t="shared" si="1"/>
        <v>41989.91134259259</v>
      </c>
      <c r="O24" s="16">
        <f t="shared" si="2"/>
        <v>12</v>
      </c>
      <c r="P24" s="16">
        <f t="shared" si="5"/>
        <v>2014</v>
      </c>
      <c r="Q24" t="b">
        <v>0</v>
      </c>
      <c r="R24">
        <v>8</v>
      </c>
      <c r="S24" t="b">
        <v>1</v>
      </c>
      <c r="T24" t="s">
        <v>8263</v>
      </c>
      <c r="U24" t="str">
        <f t="shared" si="3"/>
        <v xml:space="preserve">film 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20">
        <f t="shared" si="4"/>
        <v>2</v>
      </c>
      <c r="F25" s="6" t="str">
        <f t="shared" si="6"/>
        <v>Cat 2</v>
      </c>
      <c r="G25" s="8">
        <v>2370</v>
      </c>
      <c r="H25" t="s">
        <v>8218</v>
      </c>
      <c r="I25" t="s">
        <v>8223</v>
      </c>
      <c r="J25" t="s">
        <v>8245</v>
      </c>
      <c r="K25">
        <v>1430407200</v>
      </c>
      <c r="L25" s="12">
        <f t="shared" si="0"/>
        <v>42124.638888888891</v>
      </c>
      <c r="M25">
        <v>1428086501</v>
      </c>
      <c r="N25" s="12">
        <f t="shared" si="1"/>
        <v>42097.778946759259</v>
      </c>
      <c r="O25" s="16">
        <f t="shared" si="2"/>
        <v>4</v>
      </c>
      <c r="P25" s="16">
        <f t="shared" si="5"/>
        <v>2015</v>
      </c>
      <c r="Q25" t="b">
        <v>0</v>
      </c>
      <c r="R25">
        <v>23</v>
      </c>
      <c r="S25" t="b">
        <v>1</v>
      </c>
      <c r="T25" t="s">
        <v>8263</v>
      </c>
      <c r="U25" t="str">
        <f t="shared" si="3"/>
        <v xml:space="preserve">film 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20">
        <f t="shared" si="4"/>
        <v>35</v>
      </c>
      <c r="F26" s="6" t="str">
        <f t="shared" si="6"/>
        <v>Cat 9</v>
      </c>
      <c r="G26" s="8">
        <v>38082.69</v>
      </c>
      <c r="H26" t="s">
        <v>8218</v>
      </c>
      <c r="I26" t="s">
        <v>8223</v>
      </c>
      <c r="J26" t="s">
        <v>8245</v>
      </c>
      <c r="K26">
        <v>1442345940</v>
      </c>
      <c r="L26" s="12">
        <f t="shared" si="0"/>
        <v>42262.818750000006</v>
      </c>
      <c r="M26">
        <v>1439494863</v>
      </c>
      <c r="N26" s="12">
        <f t="shared" si="1"/>
        <v>42229.820173611108</v>
      </c>
      <c r="O26" s="16">
        <f t="shared" si="2"/>
        <v>8</v>
      </c>
      <c r="P26" s="16">
        <f t="shared" si="5"/>
        <v>2015</v>
      </c>
      <c r="Q26" t="b">
        <v>0</v>
      </c>
      <c r="R26">
        <v>574</v>
      </c>
      <c r="S26" t="b">
        <v>1</v>
      </c>
      <c r="T26" t="s">
        <v>8263</v>
      </c>
      <c r="U26" t="str">
        <f t="shared" si="3"/>
        <v xml:space="preserve">film 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20">
        <f t="shared" si="4"/>
        <v>0.6</v>
      </c>
      <c r="F27" s="6" t="str">
        <f t="shared" si="6"/>
        <v>Cat 1</v>
      </c>
      <c r="G27" s="8">
        <v>800</v>
      </c>
      <c r="H27" t="s">
        <v>8218</v>
      </c>
      <c r="I27" t="s">
        <v>8223</v>
      </c>
      <c r="J27" t="s">
        <v>8245</v>
      </c>
      <c r="K27">
        <v>1452299761</v>
      </c>
      <c r="L27" s="12">
        <f t="shared" si="0"/>
        <v>42378.025011574078</v>
      </c>
      <c r="M27">
        <v>1447115761</v>
      </c>
      <c r="N27" s="12">
        <f t="shared" si="1"/>
        <v>42318.025011574078</v>
      </c>
      <c r="O27" s="16">
        <f t="shared" si="2"/>
        <v>11</v>
      </c>
      <c r="P27" s="16">
        <f t="shared" si="5"/>
        <v>2015</v>
      </c>
      <c r="Q27" t="b">
        <v>0</v>
      </c>
      <c r="R27">
        <v>14</v>
      </c>
      <c r="S27" t="b">
        <v>1</v>
      </c>
      <c r="T27" t="s">
        <v>8263</v>
      </c>
      <c r="U27" t="str">
        <f t="shared" si="3"/>
        <v xml:space="preserve">film 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20">
        <f t="shared" si="4"/>
        <v>1.25</v>
      </c>
      <c r="F28" s="6" t="str">
        <f t="shared" si="6"/>
        <v>Cat 2</v>
      </c>
      <c r="G28" s="8">
        <v>1940</v>
      </c>
      <c r="H28" t="s">
        <v>8218</v>
      </c>
      <c r="I28" t="s">
        <v>8223</v>
      </c>
      <c r="J28" t="s">
        <v>8245</v>
      </c>
      <c r="K28">
        <v>1408278144</v>
      </c>
      <c r="L28" s="12">
        <f t="shared" si="0"/>
        <v>41868.515555555554</v>
      </c>
      <c r="M28">
        <v>1404822144</v>
      </c>
      <c r="N28" s="12">
        <f t="shared" si="1"/>
        <v>41828.515555555554</v>
      </c>
      <c r="O28" s="16">
        <f t="shared" si="2"/>
        <v>7</v>
      </c>
      <c r="P28" s="16">
        <f t="shared" si="5"/>
        <v>2014</v>
      </c>
      <c r="Q28" t="b">
        <v>0</v>
      </c>
      <c r="R28">
        <v>19</v>
      </c>
      <c r="S28" t="b">
        <v>1</v>
      </c>
      <c r="T28" t="s">
        <v>8263</v>
      </c>
      <c r="U28" t="str">
        <f t="shared" si="3"/>
        <v xml:space="preserve">film 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20">
        <f t="shared" si="4"/>
        <v>20</v>
      </c>
      <c r="F29" s="6" t="str">
        <f t="shared" si="6"/>
        <v>Cat 6</v>
      </c>
      <c r="G29" s="8">
        <v>22345</v>
      </c>
      <c r="H29" t="s">
        <v>8218</v>
      </c>
      <c r="I29" t="s">
        <v>8227</v>
      </c>
      <c r="J29" t="s">
        <v>8249</v>
      </c>
      <c r="K29">
        <v>1416113833</v>
      </c>
      <c r="L29" s="12">
        <f t="shared" si="0"/>
        <v>41959.206400462965</v>
      </c>
      <c r="M29">
        <v>1413518233</v>
      </c>
      <c r="N29" s="12">
        <f t="shared" si="1"/>
        <v>41929.164733796293</v>
      </c>
      <c r="O29" s="16">
        <f t="shared" si="2"/>
        <v>10</v>
      </c>
      <c r="P29" s="16">
        <f t="shared" si="5"/>
        <v>2014</v>
      </c>
      <c r="Q29" t="b">
        <v>0</v>
      </c>
      <c r="R29">
        <v>150</v>
      </c>
      <c r="S29" t="b">
        <v>1</v>
      </c>
      <c r="T29" t="s">
        <v>8263</v>
      </c>
      <c r="U29" t="str">
        <f t="shared" si="3"/>
        <v xml:space="preserve">film 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20">
        <f t="shared" si="4"/>
        <v>12</v>
      </c>
      <c r="F30" s="6" t="str">
        <f t="shared" si="6"/>
        <v>Cat 4</v>
      </c>
      <c r="G30" s="8">
        <v>12042</v>
      </c>
      <c r="H30" t="s">
        <v>8218</v>
      </c>
      <c r="I30" t="s">
        <v>8223</v>
      </c>
      <c r="J30" t="s">
        <v>8245</v>
      </c>
      <c r="K30">
        <v>1450307284</v>
      </c>
      <c r="L30" s="12">
        <f t="shared" si="0"/>
        <v>42354.96393518518</v>
      </c>
      <c r="M30">
        <v>1447715284</v>
      </c>
      <c r="N30" s="12">
        <f t="shared" si="1"/>
        <v>42324.96393518518</v>
      </c>
      <c r="O30" s="16">
        <f t="shared" si="2"/>
        <v>11</v>
      </c>
      <c r="P30" s="16">
        <f t="shared" si="5"/>
        <v>2015</v>
      </c>
      <c r="Q30" t="b">
        <v>0</v>
      </c>
      <c r="R30">
        <v>71</v>
      </c>
      <c r="S30" t="b">
        <v>1</v>
      </c>
      <c r="T30" t="s">
        <v>8263</v>
      </c>
      <c r="U30" t="str">
        <f t="shared" si="3"/>
        <v xml:space="preserve">film 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20">
        <f t="shared" si="4"/>
        <v>3</v>
      </c>
      <c r="F31" s="6" t="str">
        <f t="shared" si="6"/>
        <v>Cat 2</v>
      </c>
      <c r="G31" s="8">
        <v>3700</v>
      </c>
      <c r="H31" t="s">
        <v>8218</v>
      </c>
      <c r="I31" t="s">
        <v>8224</v>
      </c>
      <c r="J31" t="s">
        <v>8246</v>
      </c>
      <c r="K31">
        <v>1406045368</v>
      </c>
      <c r="L31" s="12">
        <f t="shared" si="0"/>
        <v>41842.67324074074</v>
      </c>
      <c r="M31">
        <v>1403453368</v>
      </c>
      <c r="N31" s="12">
        <f t="shared" si="1"/>
        <v>41812.67324074074</v>
      </c>
      <c r="O31" s="16">
        <f t="shared" si="2"/>
        <v>6</v>
      </c>
      <c r="P31" s="16">
        <f t="shared" si="5"/>
        <v>2014</v>
      </c>
      <c r="Q31" t="b">
        <v>0</v>
      </c>
      <c r="R31">
        <v>117</v>
      </c>
      <c r="S31" t="b">
        <v>1</v>
      </c>
      <c r="T31" t="s">
        <v>8263</v>
      </c>
      <c r="U31" t="str">
        <f t="shared" si="3"/>
        <v xml:space="preserve">film 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20">
        <f t="shared" si="4"/>
        <v>4</v>
      </c>
      <c r="F32" s="6" t="str">
        <f t="shared" si="6"/>
        <v>Cat 2</v>
      </c>
      <c r="G32" s="8">
        <v>4051.99</v>
      </c>
      <c r="H32" t="s">
        <v>8218</v>
      </c>
      <c r="I32" t="s">
        <v>8223</v>
      </c>
      <c r="J32" t="s">
        <v>8245</v>
      </c>
      <c r="K32">
        <v>1408604515</v>
      </c>
      <c r="L32" s="12">
        <f t="shared" si="0"/>
        <v>41872.292997685188</v>
      </c>
      <c r="M32">
        <v>1406012515</v>
      </c>
      <c r="N32" s="12">
        <f t="shared" si="1"/>
        <v>41842.292997685188</v>
      </c>
      <c r="O32" s="16">
        <f t="shared" si="2"/>
        <v>7</v>
      </c>
      <c r="P32" s="16">
        <f t="shared" si="5"/>
        <v>2014</v>
      </c>
      <c r="Q32" t="b">
        <v>0</v>
      </c>
      <c r="R32">
        <v>53</v>
      </c>
      <c r="S32" t="b">
        <v>1</v>
      </c>
      <c r="T32" t="s">
        <v>8263</v>
      </c>
      <c r="U32" t="str">
        <f t="shared" si="3"/>
        <v xml:space="preserve">film 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20">
        <f t="shared" si="4"/>
        <v>1.2999999999999999E-2</v>
      </c>
      <c r="F33" s="6" t="str">
        <f t="shared" si="6"/>
        <v>Cat 1</v>
      </c>
      <c r="G33" s="8">
        <v>13</v>
      </c>
      <c r="H33" t="s">
        <v>8218</v>
      </c>
      <c r="I33" t="s">
        <v>8223</v>
      </c>
      <c r="J33" t="s">
        <v>8245</v>
      </c>
      <c r="K33">
        <v>1453748434</v>
      </c>
      <c r="L33" s="12">
        <f t="shared" si="0"/>
        <v>42394.79206018518</v>
      </c>
      <c r="M33">
        <v>1452193234</v>
      </c>
      <c r="N33" s="12">
        <f t="shared" si="1"/>
        <v>42376.79206018518</v>
      </c>
      <c r="O33" s="16">
        <f t="shared" si="2"/>
        <v>1</v>
      </c>
      <c r="P33" s="16">
        <f t="shared" si="5"/>
        <v>2016</v>
      </c>
      <c r="Q33" t="b">
        <v>0</v>
      </c>
      <c r="R33">
        <v>1</v>
      </c>
      <c r="S33" t="b">
        <v>1</v>
      </c>
      <c r="T33" t="s">
        <v>8263</v>
      </c>
      <c r="U33" t="str">
        <f t="shared" si="3"/>
        <v xml:space="preserve">film 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20">
        <f t="shared" si="4"/>
        <v>28.45</v>
      </c>
      <c r="F34" s="6" t="str">
        <f t="shared" si="6"/>
        <v>Cat 7</v>
      </c>
      <c r="G34" s="8">
        <v>28520</v>
      </c>
      <c r="H34" t="s">
        <v>8218</v>
      </c>
      <c r="I34" t="s">
        <v>8223</v>
      </c>
      <c r="J34" t="s">
        <v>8245</v>
      </c>
      <c r="K34">
        <v>1463111940</v>
      </c>
      <c r="L34" s="12">
        <f t="shared" si="0"/>
        <v>42503.165972222225</v>
      </c>
      <c r="M34">
        <v>1459523017</v>
      </c>
      <c r="N34" s="12">
        <f t="shared" si="1"/>
        <v>42461.627511574072</v>
      </c>
      <c r="O34" s="16">
        <f t="shared" si="2"/>
        <v>4</v>
      </c>
      <c r="P34" s="16">
        <f t="shared" si="5"/>
        <v>2016</v>
      </c>
      <c r="Q34" t="b">
        <v>0</v>
      </c>
      <c r="R34">
        <v>89</v>
      </c>
      <c r="S34" t="b">
        <v>1</v>
      </c>
      <c r="T34" t="s">
        <v>8263</v>
      </c>
      <c r="U34" t="str">
        <f t="shared" si="3"/>
        <v xml:space="preserve">film 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20">
        <f t="shared" si="4"/>
        <v>5.25</v>
      </c>
      <c r="F35" s="6" t="str">
        <f t="shared" si="6"/>
        <v>Cat 3</v>
      </c>
      <c r="G35" s="8">
        <v>5360</v>
      </c>
      <c r="H35" t="s">
        <v>8218</v>
      </c>
      <c r="I35" t="s">
        <v>8223</v>
      </c>
      <c r="J35" t="s">
        <v>8245</v>
      </c>
      <c r="K35">
        <v>1447001501</v>
      </c>
      <c r="L35" s="12">
        <f t="shared" si="0"/>
        <v>42316.702557870376</v>
      </c>
      <c r="M35">
        <v>1444405901</v>
      </c>
      <c r="N35" s="12">
        <f t="shared" si="1"/>
        <v>42286.660891203705</v>
      </c>
      <c r="O35" s="16">
        <f t="shared" si="2"/>
        <v>10</v>
      </c>
      <c r="P35" s="16">
        <f t="shared" si="5"/>
        <v>2015</v>
      </c>
      <c r="Q35" t="b">
        <v>0</v>
      </c>
      <c r="R35">
        <v>64</v>
      </c>
      <c r="S35" t="b">
        <v>1</v>
      </c>
      <c r="T35" t="s">
        <v>8263</v>
      </c>
      <c r="U35" t="str">
        <f t="shared" si="3"/>
        <v xml:space="preserve">film 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20">
        <f t="shared" si="4"/>
        <v>2.6</v>
      </c>
      <c r="F36" s="6" t="str">
        <f t="shared" si="6"/>
        <v>Cat 2</v>
      </c>
      <c r="G36" s="8">
        <v>3392</v>
      </c>
      <c r="H36" t="s">
        <v>8218</v>
      </c>
      <c r="I36" t="s">
        <v>8223</v>
      </c>
      <c r="J36" t="s">
        <v>8245</v>
      </c>
      <c r="K36">
        <v>1407224601</v>
      </c>
      <c r="L36" s="12">
        <f t="shared" si="0"/>
        <v>41856.321770833332</v>
      </c>
      <c r="M36">
        <v>1405928601</v>
      </c>
      <c r="N36" s="12">
        <f t="shared" si="1"/>
        <v>41841.321770833332</v>
      </c>
      <c r="O36" s="16">
        <f t="shared" si="2"/>
        <v>7</v>
      </c>
      <c r="P36" s="16">
        <f t="shared" si="5"/>
        <v>2014</v>
      </c>
      <c r="Q36" t="b">
        <v>0</v>
      </c>
      <c r="R36">
        <v>68</v>
      </c>
      <c r="S36" t="b">
        <v>1</v>
      </c>
      <c r="T36" t="s">
        <v>8263</v>
      </c>
      <c r="U36" t="str">
        <f t="shared" si="3"/>
        <v xml:space="preserve">film 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20">
        <f t="shared" si="4"/>
        <v>1</v>
      </c>
      <c r="F37" s="6" t="str">
        <f t="shared" si="6"/>
        <v>Cat 2</v>
      </c>
      <c r="G37" s="8">
        <v>1665</v>
      </c>
      <c r="H37" t="s">
        <v>8218</v>
      </c>
      <c r="I37" t="s">
        <v>8223</v>
      </c>
      <c r="J37" t="s">
        <v>8245</v>
      </c>
      <c r="K37">
        <v>1430179200</v>
      </c>
      <c r="L37" s="12">
        <f t="shared" si="0"/>
        <v>42122</v>
      </c>
      <c r="M37">
        <v>1428130814</v>
      </c>
      <c r="N37" s="12">
        <f t="shared" si="1"/>
        <v>42098.291828703703</v>
      </c>
      <c r="O37" s="16">
        <f t="shared" si="2"/>
        <v>4</v>
      </c>
      <c r="P37" s="16">
        <f t="shared" si="5"/>
        <v>2015</v>
      </c>
      <c r="Q37" t="b">
        <v>0</v>
      </c>
      <c r="R37">
        <v>28</v>
      </c>
      <c r="S37" t="b">
        <v>1</v>
      </c>
      <c r="T37" t="s">
        <v>8263</v>
      </c>
      <c r="U37" t="str">
        <f t="shared" si="3"/>
        <v xml:space="preserve">film 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20">
        <f t="shared" si="4"/>
        <v>6</v>
      </c>
      <c r="F38" s="6" t="str">
        <f t="shared" si="6"/>
        <v>Cat 3</v>
      </c>
      <c r="G38" s="8">
        <v>8529</v>
      </c>
      <c r="H38" t="s">
        <v>8218</v>
      </c>
      <c r="I38" t="s">
        <v>8223</v>
      </c>
      <c r="J38" t="s">
        <v>8245</v>
      </c>
      <c r="K38">
        <v>1428128525</v>
      </c>
      <c r="L38" s="12">
        <f t="shared" si="0"/>
        <v>42098.265335648146</v>
      </c>
      <c r="M38">
        <v>1425540125</v>
      </c>
      <c r="N38" s="12">
        <f t="shared" si="1"/>
        <v>42068.307002314818</v>
      </c>
      <c r="O38" s="16">
        <f t="shared" si="2"/>
        <v>3</v>
      </c>
      <c r="P38" s="16">
        <f t="shared" si="5"/>
        <v>2015</v>
      </c>
      <c r="Q38" t="b">
        <v>0</v>
      </c>
      <c r="R38">
        <v>44</v>
      </c>
      <c r="S38" t="b">
        <v>1</v>
      </c>
      <c r="T38" t="s">
        <v>8263</v>
      </c>
      <c r="U38" t="str">
        <f t="shared" si="3"/>
        <v xml:space="preserve">film 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20">
        <f t="shared" si="4"/>
        <v>22</v>
      </c>
      <c r="F39" s="6" t="str">
        <f t="shared" si="6"/>
        <v>Cat 6</v>
      </c>
      <c r="G39" s="8">
        <v>40357</v>
      </c>
      <c r="H39" t="s">
        <v>8218</v>
      </c>
      <c r="I39" t="s">
        <v>8223</v>
      </c>
      <c r="J39" t="s">
        <v>8245</v>
      </c>
      <c r="K39">
        <v>1425055079</v>
      </c>
      <c r="L39" s="12">
        <f t="shared" si="0"/>
        <v>42062.693043981482</v>
      </c>
      <c r="M39">
        <v>1422463079</v>
      </c>
      <c r="N39" s="12">
        <f t="shared" si="1"/>
        <v>42032.693043981482</v>
      </c>
      <c r="O39" s="16">
        <f t="shared" si="2"/>
        <v>1</v>
      </c>
      <c r="P39" s="16">
        <f t="shared" si="5"/>
        <v>2015</v>
      </c>
      <c r="Q39" t="b">
        <v>0</v>
      </c>
      <c r="R39">
        <v>253</v>
      </c>
      <c r="S39" t="b">
        <v>1</v>
      </c>
      <c r="T39" t="s">
        <v>8263</v>
      </c>
      <c r="U39" t="str">
        <f t="shared" si="3"/>
        <v xml:space="preserve">film 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20">
        <f t="shared" si="4"/>
        <v>2.5</v>
      </c>
      <c r="F40" s="6" t="str">
        <f t="shared" si="6"/>
        <v>Cat 2</v>
      </c>
      <c r="G40" s="8">
        <v>2751</v>
      </c>
      <c r="H40" t="s">
        <v>8218</v>
      </c>
      <c r="I40" t="s">
        <v>8223</v>
      </c>
      <c r="J40" t="s">
        <v>8245</v>
      </c>
      <c r="K40">
        <v>1368235344</v>
      </c>
      <c r="L40" s="12">
        <f t="shared" si="0"/>
        <v>41405.057222222218</v>
      </c>
      <c r="M40">
        <v>1365643344</v>
      </c>
      <c r="N40" s="12">
        <f t="shared" si="1"/>
        <v>41375.057222222218</v>
      </c>
      <c r="O40" s="16">
        <f t="shared" si="2"/>
        <v>4</v>
      </c>
      <c r="P40" s="16">
        <f t="shared" si="5"/>
        <v>2013</v>
      </c>
      <c r="Q40" t="b">
        <v>0</v>
      </c>
      <c r="R40">
        <v>66</v>
      </c>
      <c r="S40" t="b">
        <v>1</v>
      </c>
      <c r="T40" t="s">
        <v>8263</v>
      </c>
      <c r="U40" t="str">
        <f t="shared" si="3"/>
        <v xml:space="preserve">film 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20">
        <f t="shared" si="4"/>
        <v>25</v>
      </c>
      <c r="F41" s="6" t="str">
        <f t="shared" si="6"/>
        <v>Cat 7</v>
      </c>
      <c r="G41" s="8">
        <v>32745</v>
      </c>
      <c r="H41" t="s">
        <v>8218</v>
      </c>
      <c r="I41" t="s">
        <v>8224</v>
      </c>
      <c r="J41" t="s">
        <v>8246</v>
      </c>
      <c r="K41">
        <v>1401058740</v>
      </c>
      <c r="L41" s="12">
        <f t="shared" si="0"/>
        <v>41784.957638888889</v>
      </c>
      <c r="M41">
        <v>1398388068</v>
      </c>
      <c r="N41" s="12">
        <f t="shared" si="1"/>
        <v>41754.047083333331</v>
      </c>
      <c r="O41" s="16">
        <f t="shared" si="2"/>
        <v>4</v>
      </c>
      <c r="P41" s="16">
        <f t="shared" si="5"/>
        <v>2014</v>
      </c>
      <c r="Q41" t="b">
        <v>0</v>
      </c>
      <c r="R41">
        <v>217</v>
      </c>
      <c r="S41" t="b">
        <v>1</v>
      </c>
      <c r="T41" t="s">
        <v>8263</v>
      </c>
      <c r="U41" t="str">
        <f t="shared" si="3"/>
        <v xml:space="preserve">film 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20">
        <f t="shared" si="4"/>
        <v>2</v>
      </c>
      <c r="F42" s="6" t="str">
        <f t="shared" si="6"/>
        <v>Cat 2</v>
      </c>
      <c r="G42" s="8">
        <v>2027</v>
      </c>
      <c r="H42" t="s">
        <v>8218</v>
      </c>
      <c r="I42" t="s">
        <v>8223</v>
      </c>
      <c r="J42" t="s">
        <v>8245</v>
      </c>
      <c r="K42">
        <v>1403150400</v>
      </c>
      <c r="L42" s="12">
        <f t="shared" si="0"/>
        <v>41809.166666666664</v>
      </c>
      <c r="M42">
        <v>1401426488</v>
      </c>
      <c r="N42" s="12">
        <f t="shared" si="1"/>
        <v>41789.21398148148</v>
      </c>
      <c r="O42" s="16">
        <f t="shared" si="2"/>
        <v>5</v>
      </c>
      <c r="P42" s="16">
        <f t="shared" si="5"/>
        <v>2014</v>
      </c>
      <c r="Q42" t="b">
        <v>0</v>
      </c>
      <c r="R42">
        <v>16</v>
      </c>
      <c r="S42" t="b">
        <v>1</v>
      </c>
      <c r="T42" t="s">
        <v>8263</v>
      </c>
      <c r="U42" t="str">
        <f t="shared" si="3"/>
        <v xml:space="preserve">film 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20">
        <f t="shared" si="4"/>
        <v>2</v>
      </c>
      <c r="F43" s="6" t="str">
        <f t="shared" si="6"/>
        <v>Cat 2</v>
      </c>
      <c r="G43" s="8">
        <v>2000</v>
      </c>
      <c r="H43" t="s">
        <v>8218</v>
      </c>
      <c r="I43" t="s">
        <v>8223</v>
      </c>
      <c r="J43" t="s">
        <v>8245</v>
      </c>
      <c r="K43">
        <v>1412516354</v>
      </c>
      <c r="L43" s="12">
        <f t="shared" si="0"/>
        <v>41917.568912037037</v>
      </c>
      <c r="M43">
        <v>1409924354</v>
      </c>
      <c r="N43" s="12">
        <f t="shared" si="1"/>
        <v>41887.568912037037</v>
      </c>
      <c r="O43" s="16">
        <f t="shared" si="2"/>
        <v>9</v>
      </c>
      <c r="P43" s="16">
        <f t="shared" si="5"/>
        <v>2014</v>
      </c>
      <c r="Q43" t="b">
        <v>0</v>
      </c>
      <c r="R43">
        <v>19</v>
      </c>
      <c r="S43" t="b">
        <v>1</v>
      </c>
      <c r="T43" t="s">
        <v>8263</v>
      </c>
      <c r="U43" t="str">
        <f t="shared" si="3"/>
        <v xml:space="preserve">film 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20">
        <f t="shared" si="4"/>
        <v>14</v>
      </c>
      <c r="F44" s="6" t="str">
        <f t="shared" si="6"/>
        <v>Cat 4</v>
      </c>
      <c r="G44" s="8">
        <v>19860</v>
      </c>
      <c r="H44" t="s">
        <v>8218</v>
      </c>
      <c r="I44" t="s">
        <v>8223</v>
      </c>
      <c r="J44" t="s">
        <v>8245</v>
      </c>
      <c r="K44">
        <v>1419780026</v>
      </c>
      <c r="L44" s="12">
        <f t="shared" si="0"/>
        <v>42001.639189814814</v>
      </c>
      <c r="M44">
        <v>1417188026</v>
      </c>
      <c r="N44" s="12">
        <f t="shared" si="1"/>
        <v>41971.639189814814</v>
      </c>
      <c r="O44" s="16">
        <f t="shared" si="2"/>
        <v>11</v>
      </c>
      <c r="P44" s="16">
        <f t="shared" si="5"/>
        <v>2014</v>
      </c>
      <c r="Q44" t="b">
        <v>0</v>
      </c>
      <c r="R44">
        <v>169</v>
      </c>
      <c r="S44" t="b">
        <v>1</v>
      </c>
      <c r="T44" t="s">
        <v>8263</v>
      </c>
      <c r="U44" t="str">
        <f t="shared" si="3"/>
        <v xml:space="preserve">film 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20">
        <f t="shared" si="4"/>
        <v>10</v>
      </c>
      <c r="F45" s="6" t="str">
        <f t="shared" si="6"/>
        <v>Cat 4</v>
      </c>
      <c r="G45" s="8">
        <v>30866</v>
      </c>
      <c r="H45" t="s">
        <v>8218</v>
      </c>
      <c r="I45" t="s">
        <v>8223</v>
      </c>
      <c r="J45" t="s">
        <v>8245</v>
      </c>
      <c r="K45">
        <v>1405209600</v>
      </c>
      <c r="L45" s="12">
        <f t="shared" si="0"/>
        <v>41833</v>
      </c>
      <c r="M45">
        <v>1402599486</v>
      </c>
      <c r="N45" s="12">
        <f t="shared" si="1"/>
        <v>41802.790347222224</v>
      </c>
      <c r="O45" s="16">
        <f t="shared" si="2"/>
        <v>6</v>
      </c>
      <c r="P45" s="16">
        <f t="shared" si="5"/>
        <v>2014</v>
      </c>
      <c r="Q45" t="b">
        <v>0</v>
      </c>
      <c r="R45">
        <v>263</v>
      </c>
      <c r="S45" t="b">
        <v>1</v>
      </c>
      <c r="T45" t="s">
        <v>8263</v>
      </c>
      <c r="U45" t="str">
        <f t="shared" si="3"/>
        <v xml:space="preserve">film 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20">
        <f t="shared" si="4"/>
        <v>2</v>
      </c>
      <c r="F46" s="6" t="str">
        <f t="shared" si="6"/>
        <v>Cat 2</v>
      </c>
      <c r="G46" s="8">
        <v>2000</v>
      </c>
      <c r="H46" t="s">
        <v>8218</v>
      </c>
      <c r="I46" t="s">
        <v>8223</v>
      </c>
      <c r="J46" t="s">
        <v>8245</v>
      </c>
      <c r="K46">
        <v>1412648537</v>
      </c>
      <c r="L46" s="12">
        <f t="shared" si="0"/>
        <v>41919.098807870374</v>
      </c>
      <c r="M46">
        <v>1408760537</v>
      </c>
      <c r="N46" s="12">
        <f t="shared" si="1"/>
        <v>41874.098807870374</v>
      </c>
      <c r="O46" s="16">
        <f t="shared" si="2"/>
        <v>8</v>
      </c>
      <c r="P46" s="16">
        <f t="shared" si="5"/>
        <v>2014</v>
      </c>
      <c r="Q46" t="b">
        <v>0</v>
      </c>
      <c r="R46">
        <v>15</v>
      </c>
      <c r="S46" t="b">
        <v>1</v>
      </c>
      <c r="T46" t="s">
        <v>8263</v>
      </c>
      <c r="U46" t="str">
        <f t="shared" si="3"/>
        <v xml:space="preserve">film 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20">
        <f t="shared" si="4"/>
        <v>5</v>
      </c>
      <c r="F47" s="6" t="str">
        <f t="shared" si="6"/>
        <v>Cat 3</v>
      </c>
      <c r="G47" s="8">
        <v>6000</v>
      </c>
      <c r="H47" t="s">
        <v>8218</v>
      </c>
      <c r="I47" t="s">
        <v>8223</v>
      </c>
      <c r="J47" t="s">
        <v>8245</v>
      </c>
      <c r="K47">
        <v>1461769107</v>
      </c>
      <c r="L47" s="12">
        <f t="shared" si="0"/>
        <v>42487.623923611114</v>
      </c>
      <c r="M47">
        <v>1459177107</v>
      </c>
      <c r="N47" s="12">
        <f t="shared" si="1"/>
        <v>42457.623923611114</v>
      </c>
      <c r="O47" s="16">
        <f t="shared" si="2"/>
        <v>3</v>
      </c>
      <c r="P47" s="16">
        <f t="shared" si="5"/>
        <v>2016</v>
      </c>
      <c r="Q47" t="b">
        <v>0</v>
      </c>
      <c r="R47">
        <v>61</v>
      </c>
      <c r="S47" t="b">
        <v>1</v>
      </c>
      <c r="T47" t="s">
        <v>8263</v>
      </c>
      <c r="U47" t="str">
        <f t="shared" si="3"/>
        <v xml:space="preserve">film 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20">
        <f t="shared" si="4"/>
        <v>8.4</v>
      </c>
      <c r="F48" s="6" t="str">
        <f t="shared" si="6"/>
        <v>Cat 3</v>
      </c>
      <c r="G48" s="8">
        <v>8750</v>
      </c>
      <c r="H48" t="s">
        <v>8218</v>
      </c>
      <c r="I48" t="s">
        <v>8225</v>
      </c>
      <c r="J48" t="s">
        <v>8247</v>
      </c>
      <c r="K48">
        <v>1450220974</v>
      </c>
      <c r="L48" s="12">
        <f t="shared" si="0"/>
        <v>42353.964976851858</v>
      </c>
      <c r="M48">
        <v>1447628974</v>
      </c>
      <c r="N48" s="12">
        <f t="shared" si="1"/>
        <v>42323.964976851858</v>
      </c>
      <c r="O48" s="16">
        <f t="shared" si="2"/>
        <v>11</v>
      </c>
      <c r="P48" s="16">
        <f t="shared" si="5"/>
        <v>2015</v>
      </c>
      <c r="Q48" t="b">
        <v>0</v>
      </c>
      <c r="R48">
        <v>45</v>
      </c>
      <c r="S48" t="b">
        <v>1</v>
      </c>
      <c r="T48" t="s">
        <v>8263</v>
      </c>
      <c r="U48" t="str">
        <f t="shared" si="3"/>
        <v xml:space="preserve">film 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20">
        <f t="shared" si="4"/>
        <v>5</v>
      </c>
      <c r="F49" s="6" t="str">
        <f t="shared" si="6"/>
        <v>Cat 3</v>
      </c>
      <c r="G49" s="8">
        <v>5380.55</v>
      </c>
      <c r="H49" t="s">
        <v>8218</v>
      </c>
      <c r="I49" t="s">
        <v>8223</v>
      </c>
      <c r="J49" t="s">
        <v>8245</v>
      </c>
      <c r="K49">
        <v>1419021607</v>
      </c>
      <c r="L49" s="12">
        <f t="shared" si="0"/>
        <v>41992.861192129625</v>
      </c>
      <c r="M49">
        <v>1413834007</v>
      </c>
      <c r="N49" s="12">
        <f t="shared" si="1"/>
        <v>41932.819525462961</v>
      </c>
      <c r="O49" s="16">
        <f t="shared" si="2"/>
        <v>10</v>
      </c>
      <c r="P49" s="16">
        <f t="shared" si="5"/>
        <v>2014</v>
      </c>
      <c r="Q49" t="b">
        <v>0</v>
      </c>
      <c r="R49">
        <v>70</v>
      </c>
      <c r="S49" t="b">
        <v>1</v>
      </c>
      <c r="T49" t="s">
        <v>8263</v>
      </c>
      <c r="U49" t="str">
        <f t="shared" si="3"/>
        <v xml:space="preserve">film 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20">
        <f t="shared" si="4"/>
        <v>2</v>
      </c>
      <c r="F50" s="6" t="str">
        <f t="shared" si="6"/>
        <v>Cat 2</v>
      </c>
      <c r="G50" s="8">
        <v>2159</v>
      </c>
      <c r="H50" t="s">
        <v>8218</v>
      </c>
      <c r="I50" t="s">
        <v>8224</v>
      </c>
      <c r="J50" t="s">
        <v>8246</v>
      </c>
      <c r="K50">
        <v>1425211200</v>
      </c>
      <c r="L50" s="12">
        <f t="shared" si="0"/>
        <v>42064.5</v>
      </c>
      <c r="M50">
        <v>1422534260</v>
      </c>
      <c r="N50" s="12">
        <f t="shared" si="1"/>
        <v>42033.516898148147</v>
      </c>
      <c r="O50" s="16">
        <f t="shared" si="2"/>
        <v>1</v>
      </c>
      <c r="P50" s="16">
        <f t="shared" si="5"/>
        <v>2015</v>
      </c>
      <c r="Q50" t="b">
        <v>0</v>
      </c>
      <c r="R50">
        <v>38</v>
      </c>
      <c r="S50" t="b">
        <v>1</v>
      </c>
      <c r="T50" t="s">
        <v>8263</v>
      </c>
      <c r="U50" t="str">
        <f t="shared" si="3"/>
        <v xml:space="preserve">film 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20">
        <f t="shared" si="4"/>
        <v>12</v>
      </c>
      <c r="F51" s="6" t="str">
        <f t="shared" si="6"/>
        <v>Cat 4</v>
      </c>
      <c r="G51" s="8">
        <v>12000</v>
      </c>
      <c r="H51" t="s">
        <v>8218</v>
      </c>
      <c r="I51" t="s">
        <v>8223</v>
      </c>
      <c r="J51" t="s">
        <v>8245</v>
      </c>
      <c r="K51">
        <v>1445660045</v>
      </c>
      <c r="L51" s="12">
        <f t="shared" si="0"/>
        <v>42301.176446759258</v>
      </c>
      <c r="M51">
        <v>1443068045</v>
      </c>
      <c r="N51" s="12">
        <f t="shared" si="1"/>
        <v>42271.176446759258</v>
      </c>
      <c r="O51" s="16">
        <f t="shared" si="2"/>
        <v>9</v>
      </c>
      <c r="P51" s="16">
        <f t="shared" si="5"/>
        <v>2015</v>
      </c>
      <c r="Q51" t="b">
        <v>0</v>
      </c>
      <c r="R51">
        <v>87</v>
      </c>
      <c r="S51" t="b">
        <v>1</v>
      </c>
      <c r="T51" t="s">
        <v>8263</v>
      </c>
      <c r="U51" t="str">
        <f t="shared" si="3"/>
        <v xml:space="preserve">film 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20">
        <f t="shared" si="4"/>
        <v>0.6</v>
      </c>
      <c r="F52" s="6" t="str">
        <f t="shared" si="6"/>
        <v>Cat 1</v>
      </c>
      <c r="G52" s="8">
        <v>600</v>
      </c>
      <c r="H52" t="s">
        <v>8218</v>
      </c>
      <c r="I52" t="s">
        <v>8224</v>
      </c>
      <c r="J52" t="s">
        <v>8246</v>
      </c>
      <c r="K52">
        <v>1422637200</v>
      </c>
      <c r="L52" s="12">
        <f t="shared" si="0"/>
        <v>42034.708333333328</v>
      </c>
      <c r="M52">
        <v>1419271458</v>
      </c>
      <c r="N52" s="12">
        <f t="shared" si="1"/>
        <v>41995.752986111111</v>
      </c>
      <c r="O52" s="16">
        <f t="shared" si="2"/>
        <v>12</v>
      </c>
      <c r="P52" s="16">
        <f t="shared" si="5"/>
        <v>2014</v>
      </c>
      <c r="Q52" t="b">
        <v>0</v>
      </c>
      <c r="R52">
        <v>22</v>
      </c>
      <c r="S52" t="b">
        <v>1</v>
      </c>
      <c r="T52" t="s">
        <v>8263</v>
      </c>
      <c r="U52" t="str">
        <f t="shared" si="3"/>
        <v xml:space="preserve">film 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20">
        <f t="shared" si="4"/>
        <v>11</v>
      </c>
      <c r="F53" s="6" t="str">
        <f t="shared" si="6"/>
        <v>Cat 4</v>
      </c>
      <c r="G53" s="8">
        <v>14082</v>
      </c>
      <c r="H53" t="s">
        <v>8218</v>
      </c>
      <c r="I53" t="s">
        <v>8223</v>
      </c>
      <c r="J53" t="s">
        <v>8245</v>
      </c>
      <c r="K53">
        <v>1439245037</v>
      </c>
      <c r="L53" s="12">
        <f t="shared" si="0"/>
        <v>42226.928668981483</v>
      </c>
      <c r="M53">
        <v>1436653037</v>
      </c>
      <c r="N53" s="12">
        <f t="shared" si="1"/>
        <v>42196.928668981483</v>
      </c>
      <c r="O53" s="16">
        <f t="shared" si="2"/>
        <v>7</v>
      </c>
      <c r="P53" s="16">
        <f t="shared" si="5"/>
        <v>2015</v>
      </c>
      <c r="Q53" t="b">
        <v>0</v>
      </c>
      <c r="R53">
        <v>119</v>
      </c>
      <c r="S53" t="b">
        <v>1</v>
      </c>
      <c r="T53" t="s">
        <v>8263</v>
      </c>
      <c r="U53" t="str">
        <f t="shared" si="3"/>
        <v xml:space="preserve">film 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20">
        <f t="shared" si="4"/>
        <v>10</v>
      </c>
      <c r="F54" s="6" t="str">
        <f t="shared" si="6"/>
        <v>Cat 4</v>
      </c>
      <c r="G54" s="8">
        <v>11621</v>
      </c>
      <c r="H54" t="s">
        <v>8218</v>
      </c>
      <c r="I54" t="s">
        <v>8223</v>
      </c>
      <c r="J54" t="s">
        <v>8245</v>
      </c>
      <c r="K54">
        <v>1405615846</v>
      </c>
      <c r="L54" s="12">
        <f t="shared" si="0"/>
        <v>41837.701921296299</v>
      </c>
      <c r="M54">
        <v>1403023846</v>
      </c>
      <c r="N54" s="12">
        <f t="shared" si="1"/>
        <v>41807.701921296299</v>
      </c>
      <c r="O54" s="16">
        <f t="shared" si="2"/>
        <v>6</v>
      </c>
      <c r="P54" s="16">
        <f t="shared" si="5"/>
        <v>2014</v>
      </c>
      <c r="Q54" t="b">
        <v>0</v>
      </c>
      <c r="R54">
        <v>52</v>
      </c>
      <c r="S54" t="b">
        <v>1</v>
      </c>
      <c r="T54" t="s">
        <v>8263</v>
      </c>
      <c r="U54" t="str">
        <f t="shared" si="3"/>
        <v xml:space="preserve">film 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20">
        <f t="shared" si="4"/>
        <v>3</v>
      </c>
      <c r="F55" s="6" t="str">
        <f t="shared" si="6"/>
        <v>Cat 2</v>
      </c>
      <c r="G55" s="8">
        <v>3289</v>
      </c>
      <c r="H55" t="s">
        <v>8218</v>
      </c>
      <c r="I55" t="s">
        <v>8223</v>
      </c>
      <c r="J55" t="s">
        <v>8245</v>
      </c>
      <c r="K55">
        <v>1396648800</v>
      </c>
      <c r="L55" s="12">
        <f t="shared" si="0"/>
        <v>41733.916666666664</v>
      </c>
      <c r="M55">
        <v>1395407445</v>
      </c>
      <c r="N55" s="12">
        <f t="shared" si="1"/>
        <v>41719.549131944441</v>
      </c>
      <c r="O55" s="16">
        <f t="shared" si="2"/>
        <v>3</v>
      </c>
      <c r="P55" s="16">
        <f t="shared" si="5"/>
        <v>2014</v>
      </c>
      <c r="Q55" t="b">
        <v>0</v>
      </c>
      <c r="R55">
        <v>117</v>
      </c>
      <c r="S55" t="b">
        <v>1</v>
      </c>
      <c r="T55" t="s">
        <v>8263</v>
      </c>
      <c r="U55" t="str">
        <f t="shared" si="3"/>
        <v xml:space="preserve">film 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20">
        <f t="shared" si="4"/>
        <v>10</v>
      </c>
      <c r="F56" s="6" t="str">
        <f t="shared" si="6"/>
        <v>Cat 4</v>
      </c>
      <c r="G56" s="8">
        <v>10100</v>
      </c>
      <c r="H56" t="s">
        <v>8218</v>
      </c>
      <c r="I56" t="s">
        <v>8223</v>
      </c>
      <c r="J56" t="s">
        <v>8245</v>
      </c>
      <c r="K56">
        <v>1451063221</v>
      </c>
      <c r="L56" s="12">
        <f t="shared" si="0"/>
        <v>42363.713206018518</v>
      </c>
      <c r="M56">
        <v>1448471221</v>
      </c>
      <c r="N56" s="12">
        <f t="shared" si="1"/>
        <v>42333.713206018518</v>
      </c>
      <c r="O56" s="16">
        <f t="shared" si="2"/>
        <v>11</v>
      </c>
      <c r="P56" s="16">
        <f t="shared" si="5"/>
        <v>2015</v>
      </c>
      <c r="Q56" t="b">
        <v>0</v>
      </c>
      <c r="R56">
        <v>52</v>
      </c>
      <c r="S56" t="b">
        <v>1</v>
      </c>
      <c r="T56" t="s">
        <v>8263</v>
      </c>
      <c r="U56" t="str">
        <f t="shared" si="3"/>
        <v xml:space="preserve">film 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20">
        <f t="shared" si="4"/>
        <v>8.6</v>
      </c>
      <c r="F57" s="6" t="str">
        <f t="shared" si="6"/>
        <v>Cat 3</v>
      </c>
      <c r="G57" s="8">
        <v>11090</v>
      </c>
      <c r="H57" t="s">
        <v>8218</v>
      </c>
      <c r="I57" t="s">
        <v>8223</v>
      </c>
      <c r="J57" t="s">
        <v>8245</v>
      </c>
      <c r="K57">
        <v>1464390916</v>
      </c>
      <c r="L57" s="12">
        <f t="shared" si="0"/>
        <v>42517.968935185185</v>
      </c>
      <c r="M57">
        <v>1462576516</v>
      </c>
      <c r="N57" s="12">
        <f t="shared" si="1"/>
        <v>42496.968935185185</v>
      </c>
      <c r="O57" s="16">
        <f t="shared" si="2"/>
        <v>5</v>
      </c>
      <c r="P57" s="16">
        <f t="shared" si="5"/>
        <v>2016</v>
      </c>
      <c r="Q57" t="b">
        <v>0</v>
      </c>
      <c r="R57">
        <v>86</v>
      </c>
      <c r="S57" t="b">
        <v>1</v>
      </c>
      <c r="T57" t="s">
        <v>8263</v>
      </c>
      <c r="U57" t="str">
        <f t="shared" si="3"/>
        <v xml:space="preserve">film 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20">
        <f t="shared" si="4"/>
        <v>8</v>
      </c>
      <c r="F58" s="6" t="str">
        <f t="shared" si="6"/>
        <v>Cat 3</v>
      </c>
      <c r="G58" s="8">
        <v>8581</v>
      </c>
      <c r="H58" t="s">
        <v>8218</v>
      </c>
      <c r="I58" t="s">
        <v>8224</v>
      </c>
      <c r="J58" t="s">
        <v>8246</v>
      </c>
      <c r="K58">
        <v>1433779200</v>
      </c>
      <c r="L58" s="12">
        <f t="shared" si="0"/>
        <v>42163.666666666672</v>
      </c>
      <c r="M58">
        <v>1432559424</v>
      </c>
      <c r="N58" s="12">
        <f t="shared" si="1"/>
        <v>42149.548888888887</v>
      </c>
      <c r="O58" s="16">
        <f t="shared" si="2"/>
        <v>5</v>
      </c>
      <c r="P58" s="16">
        <f t="shared" si="5"/>
        <v>2015</v>
      </c>
      <c r="Q58" t="b">
        <v>0</v>
      </c>
      <c r="R58">
        <v>174</v>
      </c>
      <c r="S58" t="b">
        <v>1</v>
      </c>
      <c r="T58" t="s">
        <v>8263</v>
      </c>
      <c r="U58" t="str">
        <f t="shared" si="3"/>
        <v xml:space="preserve">film 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20">
        <f t="shared" si="4"/>
        <v>15</v>
      </c>
      <c r="F59" s="6" t="str">
        <f t="shared" si="6"/>
        <v>Cat 5</v>
      </c>
      <c r="G59" s="8">
        <v>15285</v>
      </c>
      <c r="H59" t="s">
        <v>8218</v>
      </c>
      <c r="I59" t="s">
        <v>8223</v>
      </c>
      <c r="J59" t="s">
        <v>8245</v>
      </c>
      <c r="K59">
        <v>1429991962</v>
      </c>
      <c r="L59" s="12">
        <f t="shared" si="0"/>
        <v>42119.83289351852</v>
      </c>
      <c r="M59">
        <v>1427399962</v>
      </c>
      <c r="N59" s="12">
        <f t="shared" si="1"/>
        <v>42089.83289351852</v>
      </c>
      <c r="O59" s="16">
        <f t="shared" si="2"/>
        <v>3</v>
      </c>
      <c r="P59" s="16">
        <f t="shared" si="5"/>
        <v>2015</v>
      </c>
      <c r="Q59" t="b">
        <v>0</v>
      </c>
      <c r="R59">
        <v>69</v>
      </c>
      <c r="S59" t="b">
        <v>1</v>
      </c>
      <c r="T59" t="s">
        <v>8263</v>
      </c>
      <c r="U59" t="str">
        <f t="shared" si="3"/>
        <v xml:space="preserve">film 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20">
        <f t="shared" si="4"/>
        <v>10</v>
      </c>
      <c r="F60" s="6" t="str">
        <f t="shared" si="6"/>
        <v>Cat 4</v>
      </c>
      <c r="G60" s="8">
        <v>10291</v>
      </c>
      <c r="H60" t="s">
        <v>8218</v>
      </c>
      <c r="I60" t="s">
        <v>8223</v>
      </c>
      <c r="J60" t="s">
        <v>8245</v>
      </c>
      <c r="K60">
        <v>1416423172</v>
      </c>
      <c r="L60" s="12">
        <f t="shared" si="0"/>
        <v>41962.786712962959</v>
      </c>
      <c r="M60">
        <v>1413827572</v>
      </c>
      <c r="N60" s="12">
        <f t="shared" si="1"/>
        <v>41932.745046296295</v>
      </c>
      <c r="O60" s="16">
        <f t="shared" si="2"/>
        <v>10</v>
      </c>
      <c r="P60" s="16">
        <f t="shared" si="5"/>
        <v>2014</v>
      </c>
      <c r="Q60" t="b">
        <v>0</v>
      </c>
      <c r="R60">
        <v>75</v>
      </c>
      <c r="S60" t="b">
        <v>1</v>
      </c>
      <c r="T60" t="s">
        <v>8263</v>
      </c>
      <c r="U60" t="str">
        <f t="shared" si="3"/>
        <v xml:space="preserve">film 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20">
        <f t="shared" si="4"/>
        <v>20</v>
      </c>
      <c r="F61" s="6" t="str">
        <f t="shared" si="6"/>
        <v>Cat 6</v>
      </c>
      <c r="G61" s="8">
        <v>20025.14</v>
      </c>
      <c r="H61" t="s">
        <v>8218</v>
      </c>
      <c r="I61" t="s">
        <v>8223</v>
      </c>
      <c r="J61" t="s">
        <v>8245</v>
      </c>
      <c r="K61">
        <v>1442264400</v>
      </c>
      <c r="L61" s="12">
        <f t="shared" si="0"/>
        <v>42261.875</v>
      </c>
      <c r="M61">
        <v>1439530776</v>
      </c>
      <c r="N61" s="12">
        <f t="shared" si="1"/>
        <v>42230.23583333334</v>
      </c>
      <c r="O61" s="16">
        <f t="shared" si="2"/>
        <v>8</v>
      </c>
      <c r="P61" s="16">
        <f t="shared" si="5"/>
        <v>2015</v>
      </c>
      <c r="Q61" t="b">
        <v>0</v>
      </c>
      <c r="R61">
        <v>33</v>
      </c>
      <c r="S61" t="b">
        <v>1</v>
      </c>
      <c r="T61" t="s">
        <v>8263</v>
      </c>
      <c r="U61" t="str">
        <f t="shared" si="3"/>
        <v xml:space="preserve">film 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20">
        <f t="shared" si="4"/>
        <v>4.5</v>
      </c>
      <c r="F62" s="6" t="str">
        <f t="shared" si="6"/>
        <v>Cat 2</v>
      </c>
      <c r="G62" s="8">
        <v>4648.33</v>
      </c>
      <c r="H62" t="s">
        <v>8218</v>
      </c>
      <c r="I62" t="s">
        <v>8224</v>
      </c>
      <c r="J62" t="s">
        <v>8246</v>
      </c>
      <c r="K62">
        <v>1395532800</v>
      </c>
      <c r="L62" s="12">
        <f t="shared" si="0"/>
        <v>41721</v>
      </c>
      <c r="M62">
        <v>1393882717</v>
      </c>
      <c r="N62" s="12">
        <f t="shared" si="1"/>
        <v>41701.901817129627</v>
      </c>
      <c r="O62" s="16">
        <f t="shared" si="2"/>
        <v>3</v>
      </c>
      <c r="P62" s="16">
        <f t="shared" si="5"/>
        <v>2014</v>
      </c>
      <c r="Q62" t="b">
        <v>0</v>
      </c>
      <c r="R62">
        <v>108</v>
      </c>
      <c r="S62" t="b">
        <v>1</v>
      </c>
      <c r="T62" t="s">
        <v>8264</v>
      </c>
      <c r="U62" t="str">
        <f t="shared" si="3"/>
        <v xml:space="preserve">film 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20">
        <f t="shared" si="4"/>
        <v>5</v>
      </c>
      <c r="F63" s="6" t="str">
        <f t="shared" si="6"/>
        <v>Cat 3</v>
      </c>
      <c r="G63" s="8">
        <v>7415</v>
      </c>
      <c r="H63" t="s">
        <v>8218</v>
      </c>
      <c r="I63" t="s">
        <v>8223</v>
      </c>
      <c r="J63" t="s">
        <v>8245</v>
      </c>
      <c r="K63">
        <v>1370547157</v>
      </c>
      <c r="L63" s="12">
        <f t="shared" si="0"/>
        <v>41431.814317129632</v>
      </c>
      <c r="M63">
        <v>1368646357</v>
      </c>
      <c r="N63" s="12">
        <f t="shared" si="1"/>
        <v>41409.814317129632</v>
      </c>
      <c r="O63" s="16">
        <f t="shared" si="2"/>
        <v>5</v>
      </c>
      <c r="P63" s="16">
        <f t="shared" si="5"/>
        <v>2013</v>
      </c>
      <c r="Q63" t="b">
        <v>0</v>
      </c>
      <c r="R63">
        <v>23</v>
      </c>
      <c r="S63" t="b">
        <v>1</v>
      </c>
      <c r="T63" t="s">
        <v>8264</v>
      </c>
      <c r="U63" t="str">
        <f t="shared" si="3"/>
        <v xml:space="preserve">film 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20">
        <f t="shared" si="4"/>
        <v>3</v>
      </c>
      <c r="F64" s="6" t="str">
        <f t="shared" si="6"/>
        <v>Cat 2</v>
      </c>
      <c r="G64" s="8">
        <v>4642</v>
      </c>
      <c r="H64" t="s">
        <v>8218</v>
      </c>
      <c r="I64" t="s">
        <v>8223</v>
      </c>
      <c r="J64" t="s">
        <v>8245</v>
      </c>
      <c r="K64">
        <v>1362337878</v>
      </c>
      <c r="L64" s="12">
        <f t="shared" si="0"/>
        <v>41336.799513888887</v>
      </c>
      <c r="M64">
        <v>1360177878</v>
      </c>
      <c r="N64" s="12">
        <f t="shared" si="1"/>
        <v>41311.799513888887</v>
      </c>
      <c r="O64" s="16">
        <f t="shared" si="2"/>
        <v>2</v>
      </c>
      <c r="P64" s="16">
        <f t="shared" si="5"/>
        <v>2013</v>
      </c>
      <c r="Q64" t="b">
        <v>0</v>
      </c>
      <c r="R64">
        <v>48</v>
      </c>
      <c r="S64" t="b">
        <v>1</v>
      </c>
      <c r="T64" t="s">
        <v>8264</v>
      </c>
      <c r="U64" t="str">
        <f t="shared" si="3"/>
        <v xml:space="preserve">film 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20">
        <f t="shared" si="4"/>
        <v>2</v>
      </c>
      <c r="F65" s="6" t="str">
        <f t="shared" si="6"/>
        <v>Cat 2</v>
      </c>
      <c r="G65" s="8">
        <v>2270.37</v>
      </c>
      <c r="H65" t="s">
        <v>8218</v>
      </c>
      <c r="I65" t="s">
        <v>8223</v>
      </c>
      <c r="J65" t="s">
        <v>8245</v>
      </c>
      <c r="K65">
        <v>1388206740</v>
      </c>
      <c r="L65" s="12">
        <f t="shared" si="0"/>
        <v>41636.207638888889</v>
      </c>
      <c r="M65">
        <v>1386194013</v>
      </c>
      <c r="N65" s="12">
        <f t="shared" si="1"/>
        <v>41612.912187499998</v>
      </c>
      <c r="O65" s="16">
        <f t="shared" si="2"/>
        <v>12</v>
      </c>
      <c r="P65" s="16">
        <f t="shared" si="5"/>
        <v>2013</v>
      </c>
      <c r="Q65" t="b">
        <v>0</v>
      </c>
      <c r="R65">
        <v>64</v>
      </c>
      <c r="S65" t="b">
        <v>1</v>
      </c>
      <c r="T65" t="s">
        <v>8264</v>
      </c>
      <c r="U65" t="str">
        <f t="shared" si="3"/>
        <v xml:space="preserve">film 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20">
        <f t="shared" si="4"/>
        <v>1.2</v>
      </c>
      <c r="F66" s="6" t="str">
        <f t="shared" si="6"/>
        <v>Cat 2</v>
      </c>
      <c r="G66" s="8">
        <v>2080</v>
      </c>
      <c r="H66" t="s">
        <v>8218</v>
      </c>
      <c r="I66" t="s">
        <v>8223</v>
      </c>
      <c r="J66" t="s">
        <v>8245</v>
      </c>
      <c r="K66">
        <v>1373243181</v>
      </c>
      <c r="L66" s="12">
        <f t="shared" si="0"/>
        <v>41463.01829861111</v>
      </c>
      <c r="M66">
        <v>1370651181</v>
      </c>
      <c r="N66" s="12">
        <f t="shared" si="1"/>
        <v>41433.01829861111</v>
      </c>
      <c r="O66" s="16">
        <f t="shared" si="2"/>
        <v>6</v>
      </c>
      <c r="P66" s="16">
        <f t="shared" si="5"/>
        <v>2013</v>
      </c>
      <c r="Q66" t="b">
        <v>0</v>
      </c>
      <c r="R66">
        <v>24</v>
      </c>
      <c r="S66" t="b">
        <v>1</v>
      </c>
      <c r="T66" t="s">
        <v>8264</v>
      </c>
      <c r="U66" t="str">
        <f t="shared" si="3"/>
        <v xml:space="preserve">film 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20">
        <f t="shared" si="4"/>
        <v>7</v>
      </c>
      <c r="F67" s="6" t="str">
        <f t="shared" si="6"/>
        <v>Cat 3</v>
      </c>
      <c r="G67" s="8">
        <v>7527</v>
      </c>
      <c r="H67" t="s">
        <v>8218</v>
      </c>
      <c r="I67" t="s">
        <v>8228</v>
      </c>
      <c r="J67" t="s">
        <v>8250</v>
      </c>
      <c r="K67">
        <v>1407736740</v>
      </c>
      <c r="L67" s="12">
        <f t="shared" ref="L67:L130" si="7">(((K67/60)/60)/24)+DATE(1970,1,1)</f>
        <v>41862.249305555553</v>
      </c>
      <c r="M67">
        <v>1405453354</v>
      </c>
      <c r="N67" s="12">
        <f t="shared" ref="N67:N130" si="8">(((M67/60)/60)/24)+DATE(1970,1,1)</f>
        <v>41835.821226851855</v>
      </c>
      <c r="O67" s="16">
        <f t="shared" ref="O67:O130" si="9">MONTH(N67)</f>
        <v>7</v>
      </c>
      <c r="P67" s="16">
        <f t="shared" si="5"/>
        <v>2014</v>
      </c>
      <c r="Q67" t="b">
        <v>0</v>
      </c>
      <c r="R67">
        <v>57</v>
      </c>
      <c r="S67" t="b">
        <v>1</v>
      </c>
      <c r="T67" t="s">
        <v>8264</v>
      </c>
      <c r="U67" t="str">
        <f t="shared" ref="U67:U130" si="10">LEFT(T67,5)</f>
        <v xml:space="preserve">film 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20">
        <f t="shared" ref="E68:E131" si="11">D68/1000</f>
        <v>2</v>
      </c>
      <c r="F68" s="6" t="str">
        <f t="shared" si="6"/>
        <v>Cat 2</v>
      </c>
      <c r="G68" s="8">
        <v>2372</v>
      </c>
      <c r="H68" t="s">
        <v>8218</v>
      </c>
      <c r="I68" t="s">
        <v>8223</v>
      </c>
      <c r="J68" t="s">
        <v>8245</v>
      </c>
      <c r="K68">
        <v>1468873420</v>
      </c>
      <c r="L68" s="12">
        <f t="shared" si="7"/>
        <v>42569.849768518514</v>
      </c>
      <c r="M68">
        <v>1466281420</v>
      </c>
      <c r="N68" s="12">
        <f t="shared" si="8"/>
        <v>42539.849768518514</v>
      </c>
      <c r="O68" s="16">
        <f t="shared" si="9"/>
        <v>6</v>
      </c>
      <c r="P68" s="16">
        <f t="shared" ref="P68:P131" si="12">YEAR(N68)</f>
        <v>2016</v>
      </c>
      <c r="Q68" t="b">
        <v>0</v>
      </c>
      <c r="R68">
        <v>26</v>
      </c>
      <c r="S68" t="b">
        <v>1</v>
      </c>
      <c r="T68" t="s">
        <v>8264</v>
      </c>
      <c r="U68" t="str">
        <f t="shared" si="10"/>
        <v xml:space="preserve">film 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20">
        <f t="shared" si="11"/>
        <v>2</v>
      </c>
      <c r="F69" s="6" t="str">
        <f t="shared" ref="F69:F132" si="13">IF(E69&lt;1,"Cat 1",IF(E69&lt;5,"Cat 2",IF(E69&lt;10,"Cat 3",IF(E69&lt;15,"Cat 4",IF(E69&lt;20,"Cat 5",IF(E69&lt;25,"Cat 6",IF(E69&lt;30,"Cat 7",IF(E69&lt;35,"Cat 8",IF(E69&lt;40,"Cat 9",IF(E69&lt;45,"Cat 10",IF(E69&lt;50,"Cat 11","Cat 12")))))))))))</f>
        <v>Cat 2</v>
      </c>
      <c r="G69" s="8">
        <v>2325</v>
      </c>
      <c r="H69" t="s">
        <v>8218</v>
      </c>
      <c r="I69" t="s">
        <v>8223</v>
      </c>
      <c r="J69" t="s">
        <v>8245</v>
      </c>
      <c r="K69">
        <v>1342360804</v>
      </c>
      <c r="L69" s="12">
        <f t="shared" si="7"/>
        <v>41105.583379629628</v>
      </c>
      <c r="M69">
        <v>1339768804</v>
      </c>
      <c r="N69" s="12">
        <f t="shared" si="8"/>
        <v>41075.583379629628</v>
      </c>
      <c r="O69" s="16">
        <f t="shared" si="9"/>
        <v>6</v>
      </c>
      <c r="P69" s="16">
        <f t="shared" si="12"/>
        <v>2012</v>
      </c>
      <c r="Q69" t="b">
        <v>0</v>
      </c>
      <c r="R69">
        <v>20</v>
      </c>
      <c r="S69" t="b">
        <v>1</v>
      </c>
      <c r="T69" t="s">
        <v>8264</v>
      </c>
      <c r="U69" t="str">
        <f t="shared" si="10"/>
        <v xml:space="preserve">film 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20">
        <f t="shared" si="11"/>
        <v>0.6</v>
      </c>
      <c r="F70" s="6" t="str">
        <f t="shared" si="13"/>
        <v>Cat 1</v>
      </c>
      <c r="G70" s="8">
        <v>763</v>
      </c>
      <c r="H70" t="s">
        <v>8218</v>
      </c>
      <c r="I70" t="s">
        <v>8224</v>
      </c>
      <c r="J70" t="s">
        <v>8246</v>
      </c>
      <c r="K70">
        <v>1393162791</v>
      </c>
      <c r="L70" s="12">
        <f t="shared" si="7"/>
        <v>41693.569340277776</v>
      </c>
      <c r="M70">
        <v>1390570791</v>
      </c>
      <c r="N70" s="12">
        <f t="shared" si="8"/>
        <v>41663.569340277776</v>
      </c>
      <c r="O70" s="16">
        <f t="shared" si="9"/>
        <v>1</v>
      </c>
      <c r="P70" s="16">
        <f t="shared" si="12"/>
        <v>2014</v>
      </c>
      <c r="Q70" t="b">
        <v>0</v>
      </c>
      <c r="R70">
        <v>36</v>
      </c>
      <c r="S70" t="b">
        <v>1</v>
      </c>
      <c r="T70" t="s">
        <v>8264</v>
      </c>
      <c r="U70" t="str">
        <f t="shared" si="10"/>
        <v xml:space="preserve">film 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20">
        <f t="shared" si="11"/>
        <v>10</v>
      </c>
      <c r="F71" s="6" t="str">
        <f t="shared" si="13"/>
        <v>Cat 4</v>
      </c>
      <c r="G71" s="8">
        <v>11094.23</v>
      </c>
      <c r="H71" t="s">
        <v>8218</v>
      </c>
      <c r="I71" t="s">
        <v>8223</v>
      </c>
      <c r="J71" t="s">
        <v>8245</v>
      </c>
      <c r="K71">
        <v>1317538740</v>
      </c>
      <c r="L71" s="12">
        <f t="shared" si="7"/>
        <v>40818.290972222225</v>
      </c>
      <c r="M71">
        <v>1314765025</v>
      </c>
      <c r="N71" s="12">
        <f t="shared" si="8"/>
        <v>40786.187789351854</v>
      </c>
      <c r="O71" s="16">
        <f t="shared" si="9"/>
        <v>8</v>
      </c>
      <c r="P71" s="16">
        <f t="shared" si="12"/>
        <v>2011</v>
      </c>
      <c r="Q71" t="b">
        <v>0</v>
      </c>
      <c r="R71">
        <v>178</v>
      </c>
      <c r="S71" t="b">
        <v>1</v>
      </c>
      <c r="T71" t="s">
        <v>8264</v>
      </c>
      <c r="U71" t="str">
        <f t="shared" si="10"/>
        <v xml:space="preserve">film 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20">
        <f t="shared" si="11"/>
        <v>0.5</v>
      </c>
      <c r="F72" s="6" t="str">
        <f t="shared" si="13"/>
        <v>Cat 1</v>
      </c>
      <c r="G72" s="8">
        <v>636</v>
      </c>
      <c r="H72" t="s">
        <v>8218</v>
      </c>
      <c r="I72" t="s">
        <v>8223</v>
      </c>
      <c r="J72" t="s">
        <v>8245</v>
      </c>
      <c r="K72">
        <v>1315171845</v>
      </c>
      <c r="L72" s="12">
        <f t="shared" si="7"/>
        <v>40790.896354166667</v>
      </c>
      <c r="M72">
        <v>1309987845</v>
      </c>
      <c r="N72" s="12">
        <f t="shared" si="8"/>
        <v>40730.896354166667</v>
      </c>
      <c r="O72" s="16">
        <f t="shared" si="9"/>
        <v>7</v>
      </c>
      <c r="P72" s="16">
        <f t="shared" si="12"/>
        <v>2011</v>
      </c>
      <c r="Q72" t="b">
        <v>0</v>
      </c>
      <c r="R72">
        <v>17</v>
      </c>
      <c r="S72" t="b">
        <v>1</v>
      </c>
      <c r="T72" t="s">
        <v>8264</v>
      </c>
      <c r="U72" t="str">
        <f t="shared" si="10"/>
        <v xml:space="preserve">film 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20">
        <f t="shared" si="11"/>
        <v>1.8</v>
      </c>
      <c r="F73" s="6" t="str">
        <f t="shared" si="13"/>
        <v>Cat 2</v>
      </c>
      <c r="G73" s="8">
        <v>2231</v>
      </c>
      <c r="H73" t="s">
        <v>8218</v>
      </c>
      <c r="I73" t="s">
        <v>8223</v>
      </c>
      <c r="J73" t="s">
        <v>8245</v>
      </c>
      <c r="K73">
        <v>1338186657</v>
      </c>
      <c r="L73" s="12">
        <f t="shared" si="7"/>
        <v>41057.271493055552</v>
      </c>
      <c r="M73">
        <v>1333002657</v>
      </c>
      <c r="N73" s="12">
        <f t="shared" si="8"/>
        <v>40997.271493055552</v>
      </c>
      <c r="O73" s="16">
        <f t="shared" si="9"/>
        <v>3</v>
      </c>
      <c r="P73" s="16">
        <f t="shared" si="12"/>
        <v>2012</v>
      </c>
      <c r="Q73" t="b">
        <v>0</v>
      </c>
      <c r="R73">
        <v>32</v>
      </c>
      <c r="S73" t="b">
        <v>1</v>
      </c>
      <c r="T73" t="s">
        <v>8264</v>
      </c>
      <c r="U73" t="str">
        <f t="shared" si="10"/>
        <v xml:space="preserve">film 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20">
        <f t="shared" si="11"/>
        <v>2.2000000000000002</v>
      </c>
      <c r="F74" s="6" t="str">
        <f t="shared" si="13"/>
        <v>Cat 2</v>
      </c>
      <c r="G74" s="8">
        <v>2385</v>
      </c>
      <c r="H74" t="s">
        <v>8218</v>
      </c>
      <c r="I74" t="s">
        <v>8223</v>
      </c>
      <c r="J74" t="s">
        <v>8245</v>
      </c>
      <c r="K74">
        <v>1352937600</v>
      </c>
      <c r="L74" s="12">
        <f t="shared" si="7"/>
        <v>41228</v>
      </c>
      <c r="M74">
        <v>1351210481</v>
      </c>
      <c r="N74" s="12">
        <f t="shared" si="8"/>
        <v>41208.010196759256</v>
      </c>
      <c r="O74" s="16">
        <f t="shared" si="9"/>
        <v>10</v>
      </c>
      <c r="P74" s="16">
        <f t="shared" si="12"/>
        <v>2012</v>
      </c>
      <c r="Q74" t="b">
        <v>0</v>
      </c>
      <c r="R74">
        <v>41</v>
      </c>
      <c r="S74" t="b">
        <v>1</v>
      </c>
      <c r="T74" t="s">
        <v>8264</v>
      </c>
      <c r="U74" t="str">
        <f t="shared" si="10"/>
        <v xml:space="preserve">film 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20">
        <f t="shared" si="11"/>
        <v>0.9</v>
      </c>
      <c r="F75" s="6" t="str">
        <f t="shared" si="13"/>
        <v>Cat 1</v>
      </c>
      <c r="G75" s="8">
        <v>900</v>
      </c>
      <c r="H75" t="s">
        <v>8218</v>
      </c>
      <c r="I75" t="s">
        <v>8223</v>
      </c>
      <c r="J75" t="s">
        <v>8245</v>
      </c>
      <c r="K75">
        <v>1304395140</v>
      </c>
      <c r="L75" s="12">
        <f t="shared" si="7"/>
        <v>40666.165972222225</v>
      </c>
      <c r="M75">
        <v>1297620584</v>
      </c>
      <c r="N75" s="12">
        <f t="shared" si="8"/>
        <v>40587.75675925926</v>
      </c>
      <c r="O75" s="16">
        <f t="shared" si="9"/>
        <v>2</v>
      </c>
      <c r="P75" s="16">
        <f t="shared" si="12"/>
        <v>2011</v>
      </c>
      <c r="Q75" t="b">
        <v>0</v>
      </c>
      <c r="R75">
        <v>18</v>
      </c>
      <c r="S75" t="b">
        <v>1</v>
      </c>
      <c r="T75" t="s">
        <v>8264</v>
      </c>
      <c r="U75" t="str">
        <f t="shared" si="10"/>
        <v xml:space="preserve">film 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20">
        <f t="shared" si="11"/>
        <v>0.5</v>
      </c>
      <c r="F76" s="6" t="str">
        <f t="shared" si="13"/>
        <v>Cat 1</v>
      </c>
      <c r="G76" s="8">
        <v>564.66</v>
      </c>
      <c r="H76" t="s">
        <v>8218</v>
      </c>
      <c r="I76" t="s">
        <v>8229</v>
      </c>
      <c r="J76" t="s">
        <v>8248</v>
      </c>
      <c r="K76">
        <v>1453376495</v>
      </c>
      <c r="L76" s="12">
        <f t="shared" si="7"/>
        <v>42390.487210648149</v>
      </c>
      <c r="M76">
        <v>1450784495</v>
      </c>
      <c r="N76" s="12">
        <f t="shared" si="8"/>
        <v>42360.487210648149</v>
      </c>
      <c r="O76" s="16">
        <f t="shared" si="9"/>
        <v>12</v>
      </c>
      <c r="P76" s="16">
        <f t="shared" si="12"/>
        <v>2015</v>
      </c>
      <c r="Q76" t="b">
        <v>0</v>
      </c>
      <c r="R76">
        <v>29</v>
      </c>
      <c r="S76" t="b">
        <v>1</v>
      </c>
      <c r="T76" t="s">
        <v>8264</v>
      </c>
      <c r="U76" t="str">
        <f t="shared" si="10"/>
        <v xml:space="preserve">film 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20">
        <f t="shared" si="11"/>
        <v>3.5</v>
      </c>
      <c r="F77" s="6" t="str">
        <f t="shared" si="13"/>
        <v>Cat 2</v>
      </c>
      <c r="G77" s="8">
        <v>4040</v>
      </c>
      <c r="H77" t="s">
        <v>8218</v>
      </c>
      <c r="I77" t="s">
        <v>8223</v>
      </c>
      <c r="J77" t="s">
        <v>8245</v>
      </c>
      <c r="K77">
        <v>1366693272</v>
      </c>
      <c r="L77" s="12">
        <f t="shared" si="7"/>
        <v>41387.209166666667</v>
      </c>
      <c r="M77">
        <v>1364101272</v>
      </c>
      <c r="N77" s="12">
        <f t="shared" si="8"/>
        <v>41357.209166666667</v>
      </c>
      <c r="O77" s="16">
        <f t="shared" si="9"/>
        <v>3</v>
      </c>
      <c r="P77" s="16">
        <f t="shared" si="12"/>
        <v>2013</v>
      </c>
      <c r="Q77" t="b">
        <v>0</v>
      </c>
      <c r="R77">
        <v>47</v>
      </c>
      <c r="S77" t="b">
        <v>1</v>
      </c>
      <c r="T77" t="s">
        <v>8264</v>
      </c>
      <c r="U77" t="str">
        <f t="shared" si="10"/>
        <v xml:space="preserve">film 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20">
        <f t="shared" si="11"/>
        <v>0.3</v>
      </c>
      <c r="F78" s="6" t="str">
        <f t="shared" si="13"/>
        <v>Cat 1</v>
      </c>
      <c r="G78" s="8">
        <v>460</v>
      </c>
      <c r="H78" t="s">
        <v>8218</v>
      </c>
      <c r="I78" t="s">
        <v>8223</v>
      </c>
      <c r="J78" t="s">
        <v>8245</v>
      </c>
      <c r="K78">
        <v>1325007358</v>
      </c>
      <c r="L78" s="12">
        <f t="shared" si="7"/>
        <v>40904.733310185184</v>
      </c>
      <c r="M78">
        <v>1319819758</v>
      </c>
      <c r="N78" s="12">
        <f t="shared" si="8"/>
        <v>40844.691643518519</v>
      </c>
      <c r="O78" s="16">
        <f t="shared" si="9"/>
        <v>10</v>
      </c>
      <c r="P78" s="16">
        <f t="shared" si="12"/>
        <v>2011</v>
      </c>
      <c r="Q78" t="b">
        <v>0</v>
      </c>
      <c r="R78">
        <v>15</v>
      </c>
      <c r="S78" t="b">
        <v>1</v>
      </c>
      <c r="T78" t="s">
        <v>8264</v>
      </c>
      <c r="U78" t="str">
        <f t="shared" si="10"/>
        <v xml:space="preserve">film 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20">
        <f t="shared" si="11"/>
        <v>0.4</v>
      </c>
      <c r="F79" s="6" t="str">
        <f t="shared" si="13"/>
        <v>Cat 1</v>
      </c>
      <c r="G79" s="8">
        <v>1570</v>
      </c>
      <c r="H79" t="s">
        <v>8218</v>
      </c>
      <c r="I79" t="s">
        <v>8223</v>
      </c>
      <c r="J79" t="s">
        <v>8245</v>
      </c>
      <c r="K79">
        <v>1337569140</v>
      </c>
      <c r="L79" s="12">
        <f t="shared" si="7"/>
        <v>41050.124305555553</v>
      </c>
      <c r="M79">
        <v>1332991717</v>
      </c>
      <c r="N79" s="12">
        <f t="shared" si="8"/>
        <v>40997.144872685189</v>
      </c>
      <c r="O79" s="16">
        <f t="shared" si="9"/>
        <v>3</v>
      </c>
      <c r="P79" s="16">
        <f t="shared" si="12"/>
        <v>2012</v>
      </c>
      <c r="Q79" t="b">
        <v>0</v>
      </c>
      <c r="R79">
        <v>26</v>
      </c>
      <c r="S79" t="b">
        <v>1</v>
      </c>
      <c r="T79" t="s">
        <v>8264</v>
      </c>
      <c r="U79" t="str">
        <f t="shared" si="10"/>
        <v xml:space="preserve">film 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20">
        <f t="shared" si="11"/>
        <v>0.05</v>
      </c>
      <c r="F80" s="6" t="str">
        <f t="shared" si="13"/>
        <v>Cat 1</v>
      </c>
      <c r="G80" s="8">
        <v>1351</v>
      </c>
      <c r="H80" t="s">
        <v>8218</v>
      </c>
      <c r="I80" t="s">
        <v>8229</v>
      </c>
      <c r="J80" t="s">
        <v>8248</v>
      </c>
      <c r="K80">
        <v>1472751121</v>
      </c>
      <c r="L80" s="12">
        <f t="shared" si="7"/>
        <v>42614.730567129634</v>
      </c>
      <c r="M80">
        <v>1471887121</v>
      </c>
      <c r="N80" s="12">
        <f t="shared" si="8"/>
        <v>42604.730567129634</v>
      </c>
      <c r="O80" s="16">
        <f t="shared" si="9"/>
        <v>8</v>
      </c>
      <c r="P80" s="16">
        <f t="shared" si="12"/>
        <v>2016</v>
      </c>
      <c r="Q80" t="b">
        <v>0</v>
      </c>
      <c r="R80">
        <v>35</v>
      </c>
      <c r="S80" t="b">
        <v>1</v>
      </c>
      <c r="T80" t="s">
        <v>8264</v>
      </c>
      <c r="U80" t="str">
        <f t="shared" si="10"/>
        <v xml:space="preserve">film 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20">
        <f t="shared" si="11"/>
        <v>1.3</v>
      </c>
      <c r="F81" s="6" t="str">
        <f t="shared" si="13"/>
        <v>Cat 2</v>
      </c>
      <c r="G81" s="8">
        <v>1651</v>
      </c>
      <c r="H81" t="s">
        <v>8218</v>
      </c>
      <c r="I81" t="s">
        <v>8224</v>
      </c>
      <c r="J81" t="s">
        <v>8246</v>
      </c>
      <c r="K81">
        <v>1398451093</v>
      </c>
      <c r="L81" s="12">
        <f t="shared" si="7"/>
        <v>41754.776539351849</v>
      </c>
      <c r="M81">
        <v>1395859093</v>
      </c>
      <c r="N81" s="12">
        <f t="shared" si="8"/>
        <v>41724.776539351849</v>
      </c>
      <c r="O81" s="16">
        <f t="shared" si="9"/>
        <v>3</v>
      </c>
      <c r="P81" s="16">
        <f t="shared" si="12"/>
        <v>2014</v>
      </c>
      <c r="Q81" t="b">
        <v>0</v>
      </c>
      <c r="R81">
        <v>41</v>
      </c>
      <c r="S81" t="b">
        <v>1</v>
      </c>
      <c r="T81" t="s">
        <v>8264</v>
      </c>
      <c r="U81" t="str">
        <f t="shared" si="10"/>
        <v xml:space="preserve">film 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20">
        <f t="shared" si="11"/>
        <v>12</v>
      </c>
      <c r="F82" s="6" t="str">
        <f t="shared" si="13"/>
        <v>Cat 4</v>
      </c>
      <c r="G82" s="8">
        <v>12870</v>
      </c>
      <c r="H82" t="s">
        <v>8218</v>
      </c>
      <c r="I82" t="s">
        <v>8223</v>
      </c>
      <c r="J82" t="s">
        <v>8245</v>
      </c>
      <c r="K82">
        <v>1386640856</v>
      </c>
      <c r="L82" s="12">
        <f t="shared" si="7"/>
        <v>41618.083981481483</v>
      </c>
      <c r="M82">
        <v>1383616856</v>
      </c>
      <c r="N82" s="12">
        <f t="shared" si="8"/>
        <v>41583.083981481483</v>
      </c>
      <c r="O82" s="16">
        <f t="shared" si="9"/>
        <v>11</v>
      </c>
      <c r="P82" s="16">
        <f t="shared" si="12"/>
        <v>2013</v>
      </c>
      <c r="Q82" t="b">
        <v>0</v>
      </c>
      <c r="R82">
        <v>47</v>
      </c>
      <c r="S82" t="b">
        <v>1</v>
      </c>
      <c r="T82" t="s">
        <v>8264</v>
      </c>
      <c r="U82" t="str">
        <f t="shared" si="10"/>
        <v xml:space="preserve">film 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20">
        <f t="shared" si="11"/>
        <v>0.75</v>
      </c>
      <c r="F83" s="6" t="str">
        <f t="shared" si="13"/>
        <v>Cat 1</v>
      </c>
      <c r="G83" s="8">
        <v>1485</v>
      </c>
      <c r="H83" t="s">
        <v>8218</v>
      </c>
      <c r="I83" t="s">
        <v>8223</v>
      </c>
      <c r="J83" t="s">
        <v>8245</v>
      </c>
      <c r="K83">
        <v>1342234920</v>
      </c>
      <c r="L83" s="12">
        <f t="shared" si="7"/>
        <v>41104.126388888886</v>
      </c>
      <c r="M83">
        <v>1341892127</v>
      </c>
      <c r="N83" s="12">
        <f t="shared" si="8"/>
        <v>41100.158877314818</v>
      </c>
      <c r="O83" s="16">
        <f t="shared" si="9"/>
        <v>7</v>
      </c>
      <c r="P83" s="16">
        <f t="shared" si="12"/>
        <v>2012</v>
      </c>
      <c r="Q83" t="b">
        <v>0</v>
      </c>
      <c r="R83">
        <v>28</v>
      </c>
      <c r="S83" t="b">
        <v>1</v>
      </c>
      <c r="T83" t="s">
        <v>8264</v>
      </c>
      <c r="U83" t="str">
        <f t="shared" si="10"/>
        <v xml:space="preserve">film 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20">
        <f t="shared" si="11"/>
        <v>4</v>
      </c>
      <c r="F84" s="6" t="str">
        <f t="shared" si="13"/>
        <v>Cat 2</v>
      </c>
      <c r="G84" s="8">
        <v>4000.5</v>
      </c>
      <c r="H84" t="s">
        <v>8218</v>
      </c>
      <c r="I84" t="s">
        <v>8223</v>
      </c>
      <c r="J84" t="s">
        <v>8245</v>
      </c>
      <c r="K84">
        <v>1318189261</v>
      </c>
      <c r="L84" s="12">
        <f t="shared" si="7"/>
        <v>40825.820150462961</v>
      </c>
      <c r="M84">
        <v>1315597261</v>
      </c>
      <c r="N84" s="12">
        <f t="shared" si="8"/>
        <v>40795.820150462961</v>
      </c>
      <c r="O84" s="16">
        <f t="shared" si="9"/>
        <v>9</v>
      </c>
      <c r="P84" s="16">
        <f t="shared" si="12"/>
        <v>2011</v>
      </c>
      <c r="Q84" t="b">
        <v>0</v>
      </c>
      <c r="R84">
        <v>100</v>
      </c>
      <c r="S84" t="b">
        <v>1</v>
      </c>
      <c r="T84" t="s">
        <v>8264</v>
      </c>
      <c r="U84" t="str">
        <f t="shared" si="10"/>
        <v xml:space="preserve">film 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20">
        <f t="shared" si="11"/>
        <v>0.2</v>
      </c>
      <c r="F85" s="6" t="str">
        <f t="shared" si="13"/>
        <v>Cat 1</v>
      </c>
      <c r="G85" s="8">
        <v>205</v>
      </c>
      <c r="H85" t="s">
        <v>8218</v>
      </c>
      <c r="I85" t="s">
        <v>8224</v>
      </c>
      <c r="J85" t="s">
        <v>8246</v>
      </c>
      <c r="K85">
        <v>1424604600</v>
      </c>
      <c r="L85" s="12">
        <f t="shared" si="7"/>
        <v>42057.479166666672</v>
      </c>
      <c r="M85">
        <v>1423320389</v>
      </c>
      <c r="N85" s="12">
        <f t="shared" si="8"/>
        <v>42042.615613425922</v>
      </c>
      <c r="O85" s="16">
        <f t="shared" si="9"/>
        <v>2</v>
      </c>
      <c r="P85" s="16">
        <f t="shared" si="12"/>
        <v>2015</v>
      </c>
      <c r="Q85" t="b">
        <v>0</v>
      </c>
      <c r="R85">
        <v>13</v>
      </c>
      <c r="S85" t="b">
        <v>1</v>
      </c>
      <c r="T85" t="s">
        <v>8264</v>
      </c>
      <c r="U85" t="str">
        <f t="shared" si="10"/>
        <v xml:space="preserve">film 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20">
        <f t="shared" si="11"/>
        <v>0.5</v>
      </c>
      <c r="F86" s="6" t="str">
        <f t="shared" si="13"/>
        <v>Cat 1</v>
      </c>
      <c r="G86" s="8">
        <v>500</v>
      </c>
      <c r="H86" t="s">
        <v>8218</v>
      </c>
      <c r="I86" t="s">
        <v>8223</v>
      </c>
      <c r="J86" t="s">
        <v>8245</v>
      </c>
      <c r="K86">
        <v>1305483086</v>
      </c>
      <c r="L86" s="12">
        <f t="shared" si="7"/>
        <v>40678.757939814815</v>
      </c>
      <c r="M86">
        <v>1302891086</v>
      </c>
      <c r="N86" s="12">
        <f t="shared" si="8"/>
        <v>40648.757939814815</v>
      </c>
      <c r="O86" s="16">
        <f t="shared" si="9"/>
        <v>4</v>
      </c>
      <c r="P86" s="16">
        <f t="shared" si="12"/>
        <v>2011</v>
      </c>
      <c r="Q86" t="b">
        <v>0</v>
      </c>
      <c r="R86">
        <v>7</v>
      </c>
      <c r="S86" t="b">
        <v>1</v>
      </c>
      <c r="T86" t="s">
        <v>8264</v>
      </c>
      <c r="U86" t="str">
        <f t="shared" si="10"/>
        <v xml:space="preserve">film 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20">
        <f t="shared" si="11"/>
        <v>1.2</v>
      </c>
      <c r="F87" s="6" t="str">
        <f t="shared" si="13"/>
        <v>Cat 2</v>
      </c>
      <c r="G87" s="8">
        <v>1506</v>
      </c>
      <c r="H87" t="s">
        <v>8218</v>
      </c>
      <c r="I87" t="s">
        <v>8223</v>
      </c>
      <c r="J87" t="s">
        <v>8245</v>
      </c>
      <c r="K87">
        <v>1316746837</v>
      </c>
      <c r="L87" s="12">
        <f t="shared" si="7"/>
        <v>40809.125428240739</v>
      </c>
      <c r="M87">
        <v>1314154837</v>
      </c>
      <c r="N87" s="12">
        <f t="shared" si="8"/>
        <v>40779.125428240739</v>
      </c>
      <c r="O87" s="16">
        <f t="shared" si="9"/>
        <v>8</v>
      </c>
      <c r="P87" s="16">
        <f t="shared" si="12"/>
        <v>2011</v>
      </c>
      <c r="Q87" t="b">
        <v>0</v>
      </c>
      <c r="R87">
        <v>21</v>
      </c>
      <c r="S87" t="b">
        <v>1</v>
      </c>
      <c r="T87" t="s">
        <v>8264</v>
      </c>
      <c r="U87" t="str">
        <f t="shared" si="10"/>
        <v xml:space="preserve">film 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20">
        <f t="shared" si="11"/>
        <v>6</v>
      </c>
      <c r="F88" s="6" t="str">
        <f t="shared" si="13"/>
        <v>Cat 3</v>
      </c>
      <c r="G88" s="8">
        <v>6388</v>
      </c>
      <c r="H88" t="s">
        <v>8218</v>
      </c>
      <c r="I88" t="s">
        <v>8229</v>
      </c>
      <c r="J88" t="s">
        <v>8248</v>
      </c>
      <c r="K88">
        <v>1451226045</v>
      </c>
      <c r="L88" s="12">
        <f t="shared" si="7"/>
        <v>42365.59774305555</v>
      </c>
      <c r="M88">
        <v>1444828845</v>
      </c>
      <c r="N88" s="12">
        <f t="shared" si="8"/>
        <v>42291.556076388893</v>
      </c>
      <c r="O88" s="16">
        <f t="shared" si="9"/>
        <v>10</v>
      </c>
      <c r="P88" s="16">
        <f t="shared" si="12"/>
        <v>2015</v>
      </c>
      <c r="Q88" t="b">
        <v>0</v>
      </c>
      <c r="R88">
        <v>17</v>
      </c>
      <c r="S88" t="b">
        <v>1</v>
      </c>
      <c r="T88" t="s">
        <v>8264</v>
      </c>
      <c r="U88" t="str">
        <f t="shared" si="10"/>
        <v xml:space="preserve">film 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20">
        <f t="shared" si="11"/>
        <v>2.5</v>
      </c>
      <c r="F89" s="6" t="str">
        <f t="shared" si="13"/>
        <v>Cat 2</v>
      </c>
      <c r="G89" s="8">
        <v>2615</v>
      </c>
      <c r="H89" t="s">
        <v>8218</v>
      </c>
      <c r="I89" t="s">
        <v>8223</v>
      </c>
      <c r="J89" t="s">
        <v>8245</v>
      </c>
      <c r="K89">
        <v>1275529260</v>
      </c>
      <c r="L89" s="12">
        <f t="shared" si="7"/>
        <v>40332.070138888892</v>
      </c>
      <c r="M89">
        <v>1274705803</v>
      </c>
      <c r="N89" s="12">
        <f t="shared" si="8"/>
        <v>40322.53938657407</v>
      </c>
      <c r="O89" s="16">
        <f t="shared" si="9"/>
        <v>5</v>
      </c>
      <c r="P89" s="16">
        <f t="shared" si="12"/>
        <v>2010</v>
      </c>
      <c r="Q89" t="b">
        <v>0</v>
      </c>
      <c r="R89">
        <v>25</v>
      </c>
      <c r="S89" t="b">
        <v>1</v>
      </c>
      <c r="T89" t="s">
        <v>8264</v>
      </c>
      <c r="U89" t="str">
        <f t="shared" si="10"/>
        <v xml:space="preserve">film 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20">
        <f t="shared" si="11"/>
        <v>3.5</v>
      </c>
      <c r="F90" s="6" t="str">
        <f t="shared" si="13"/>
        <v>Cat 2</v>
      </c>
      <c r="G90" s="8">
        <v>3600</v>
      </c>
      <c r="H90" t="s">
        <v>8218</v>
      </c>
      <c r="I90" t="s">
        <v>8223</v>
      </c>
      <c r="J90" t="s">
        <v>8245</v>
      </c>
      <c r="K90">
        <v>1403452131</v>
      </c>
      <c r="L90" s="12">
        <f t="shared" si="7"/>
        <v>41812.65892361111</v>
      </c>
      <c r="M90">
        <v>1401205731</v>
      </c>
      <c r="N90" s="12">
        <f t="shared" si="8"/>
        <v>41786.65892361111</v>
      </c>
      <c r="O90" s="16">
        <f t="shared" si="9"/>
        <v>5</v>
      </c>
      <c r="P90" s="16">
        <f t="shared" si="12"/>
        <v>2014</v>
      </c>
      <c r="Q90" t="b">
        <v>0</v>
      </c>
      <c r="R90">
        <v>60</v>
      </c>
      <c r="S90" t="b">
        <v>1</v>
      </c>
      <c r="T90" t="s">
        <v>8264</v>
      </c>
      <c r="U90" t="str">
        <f t="shared" si="10"/>
        <v xml:space="preserve">film 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20">
        <f t="shared" si="11"/>
        <v>6</v>
      </c>
      <c r="F91" s="6" t="str">
        <f t="shared" si="13"/>
        <v>Cat 3</v>
      </c>
      <c r="G91" s="8">
        <v>6904</v>
      </c>
      <c r="H91" t="s">
        <v>8218</v>
      </c>
      <c r="I91" t="s">
        <v>8223</v>
      </c>
      <c r="J91" t="s">
        <v>8245</v>
      </c>
      <c r="K91">
        <v>1370196192</v>
      </c>
      <c r="L91" s="12">
        <f t="shared" si="7"/>
        <v>41427.752222222225</v>
      </c>
      <c r="M91">
        <v>1368036192</v>
      </c>
      <c r="N91" s="12">
        <f t="shared" si="8"/>
        <v>41402.752222222225</v>
      </c>
      <c r="O91" s="16">
        <f t="shared" si="9"/>
        <v>5</v>
      </c>
      <c r="P91" s="16">
        <f t="shared" si="12"/>
        <v>2013</v>
      </c>
      <c r="Q91" t="b">
        <v>0</v>
      </c>
      <c r="R91">
        <v>56</v>
      </c>
      <c r="S91" t="b">
        <v>1</v>
      </c>
      <c r="T91" t="s">
        <v>8264</v>
      </c>
      <c r="U91" t="str">
        <f t="shared" si="10"/>
        <v xml:space="preserve">film 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20">
        <f t="shared" si="11"/>
        <v>0.5</v>
      </c>
      <c r="F92" s="6" t="str">
        <f t="shared" si="13"/>
        <v>Cat 1</v>
      </c>
      <c r="G92" s="8">
        <v>502</v>
      </c>
      <c r="H92" t="s">
        <v>8218</v>
      </c>
      <c r="I92" t="s">
        <v>8223</v>
      </c>
      <c r="J92" t="s">
        <v>8245</v>
      </c>
      <c r="K92">
        <v>1310454499</v>
      </c>
      <c r="L92" s="12">
        <f t="shared" si="7"/>
        <v>40736.297442129631</v>
      </c>
      <c r="M92">
        <v>1307862499</v>
      </c>
      <c r="N92" s="12">
        <f t="shared" si="8"/>
        <v>40706.297442129631</v>
      </c>
      <c r="O92" s="16">
        <f t="shared" si="9"/>
        <v>6</v>
      </c>
      <c r="P92" s="16">
        <f t="shared" si="12"/>
        <v>2011</v>
      </c>
      <c r="Q92" t="b">
        <v>0</v>
      </c>
      <c r="R92">
        <v>16</v>
      </c>
      <c r="S92" t="b">
        <v>1</v>
      </c>
      <c r="T92" t="s">
        <v>8264</v>
      </c>
      <c r="U92" t="str">
        <f t="shared" si="10"/>
        <v xml:space="preserve">film 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20">
        <f t="shared" si="11"/>
        <v>3</v>
      </c>
      <c r="F93" s="6" t="str">
        <f t="shared" si="13"/>
        <v>Cat 2</v>
      </c>
      <c r="G93" s="8">
        <v>3600</v>
      </c>
      <c r="H93" t="s">
        <v>8218</v>
      </c>
      <c r="I93" t="s">
        <v>8223</v>
      </c>
      <c r="J93" t="s">
        <v>8245</v>
      </c>
      <c r="K93">
        <v>1305625164</v>
      </c>
      <c r="L93" s="12">
        <f t="shared" si="7"/>
        <v>40680.402361111112</v>
      </c>
      <c r="M93">
        <v>1300354764</v>
      </c>
      <c r="N93" s="12">
        <f t="shared" si="8"/>
        <v>40619.402361111112</v>
      </c>
      <c r="O93" s="16">
        <f t="shared" si="9"/>
        <v>3</v>
      </c>
      <c r="P93" s="16">
        <f t="shared" si="12"/>
        <v>2011</v>
      </c>
      <c r="Q93" t="b">
        <v>0</v>
      </c>
      <c r="R93">
        <v>46</v>
      </c>
      <c r="S93" t="b">
        <v>1</v>
      </c>
      <c r="T93" t="s">
        <v>8264</v>
      </c>
      <c r="U93" t="str">
        <f t="shared" si="10"/>
        <v xml:space="preserve">film 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20">
        <f t="shared" si="11"/>
        <v>5</v>
      </c>
      <c r="F94" s="6" t="str">
        <f t="shared" si="13"/>
        <v>Cat 3</v>
      </c>
      <c r="G94" s="8">
        <v>5260</v>
      </c>
      <c r="H94" t="s">
        <v>8218</v>
      </c>
      <c r="I94" t="s">
        <v>8228</v>
      </c>
      <c r="J94" t="s">
        <v>8250</v>
      </c>
      <c r="K94">
        <v>1485936000</v>
      </c>
      <c r="L94" s="12">
        <f t="shared" si="7"/>
        <v>42767.333333333328</v>
      </c>
      <c r="M94">
        <v>1481949983</v>
      </c>
      <c r="N94" s="12">
        <f t="shared" si="8"/>
        <v>42721.198877314819</v>
      </c>
      <c r="O94" s="16">
        <f t="shared" si="9"/>
        <v>12</v>
      </c>
      <c r="P94" s="16">
        <f t="shared" si="12"/>
        <v>2016</v>
      </c>
      <c r="Q94" t="b">
        <v>0</v>
      </c>
      <c r="R94">
        <v>43</v>
      </c>
      <c r="S94" t="b">
        <v>1</v>
      </c>
      <c r="T94" t="s">
        <v>8264</v>
      </c>
      <c r="U94" t="str">
        <f t="shared" si="10"/>
        <v xml:space="preserve">film 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20">
        <f t="shared" si="11"/>
        <v>1</v>
      </c>
      <c r="F95" s="6" t="str">
        <f t="shared" si="13"/>
        <v>Cat 2</v>
      </c>
      <c r="G95" s="8">
        <v>1106</v>
      </c>
      <c r="H95" t="s">
        <v>8218</v>
      </c>
      <c r="I95" t="s">
        <v>8223</v>
      </c>
      <c r="J95" t="s">
        <v>8245</v>
      </c>
      <c r="K95">
        <v>1341349200</v>
      </c>
      <c r="L95" s="12">
        <f t="shared" si="7"/>
        <v>41093.875</v>
      </c>
      <c r="M95">
        <v>1338928537</v>
      </c>
      <c r="N95" s="12">
        <f t="shared" si="8"/>
        <v>41065.858067129629</v>
      </c>
      <c r="O95" s="16">
        <f t="shared" si="9"/>
        <v>6</v>
      </c>
      <c r="P95" s="16">
        <f t="shared" si="12"/>
        <v>2012</v>
      </c>
      <c r="Q95" t="b">
        <v>0</v>
      </c>
      <c r="R95">
        <v>15</v>
      </c>
      <c r="S95" t="b">
        <v>1</v>
      </c>
      <c r="T95" t="s">
        <v>8264</v>
      </c>
      <c r="U95" t="str">
        <f t="shared" si="10"/>
        <v xml:space="preserve">film 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20">
        <f t="shared" si="11"/>
        <v>0.25</v>
      </c>
      <c r="F96" s="6" t="str">
        <f t="shared" si="13"/>
        <v>Cat 1</v>
      </c>
      <c r="G96" s="8">
        <v>260</v>
      </c>
      <c r="H96" t="s">
        <v>8218</v>
      </c>
      <c r="I96" t="s">
        <v>8224</v>
      </c>
      <c r="J96" t="s">
        <v>8246</v>
      </c>
      <c r="K96">
        <v>1396890822</v>
      </c>
      <c r="L96" s="12">
        <f t="shared" si="7"/>
        <v>41736.717847222222</v>
      </c>
      <c r="M96">
        <v>1395162822</v>
      </c>
      <c r="N96" s="12">
        <f t="shared" si="8"/>
        <v>41716.717847222222</v>
      </c>
      <c r="O96" s="16">
        <f t="shared" si="9"/>
        <v>3</v>
      </c>
      <c r="P96" s="16">
        <f t="shared" si="12"/>
        <v>2014</v>
      </c>
      <c r="Q96" t="b">
        <v>0</v>
      </c>
      <c r="R96">
        <v>12</v>
      </c>
      <c r="S96" t="b">
        <v>1</v>
      </c>
      <c r="T96" t="s">
        <v>8264</v>
      </c>
      <c r="U96" t="str">
        <f t="shared" si="10"/>
        <v xml:space="preserve">film 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20">
        <f t="shared" si="11"/>
        <v>0.35</v>
      </c>
      <c r="F97" s="6" t="str">
        <f t="shared" si="13"/>
        <v>Cat 1</v>
      </c>
      <c r="G97" s="8">
        <v>460</v>
      </c>
      <c r="H97" t="s">
        <v>8218</v>
      </c>
      <c r="I97" t="s">
        <v>8223</v>
      </c>
      <c r="J97" t="s">
        <v>8245</v>
      </c>
      <c r="K97">
        <v>1330214841</v>
      </c>
      <c r="L97" s="12">
        <f t="shared" si="7"/>
        <v>40965.005104166667</v>
      </c>
      <c r="M97">
        <v>1327622841</v>
      </c>
      <c r="N97" s="12">
        <f t="shared" si="8"/>
        <v>40935.005104166667</v>
      </c>
      <c r="O97" s="16">
        <f t="shared" si="9"/>
        <v>1</v>
      </c>
      <c r="P97" s="16">
        <f t="shared" si="12"/>
        <v>2012</v>
      </c>
      <c r="Q97" t="b">
        <v>0</v>
      </c>
      <c r="R97">
        <v>21</v>
      </c>
      <c r="S97" t="b">
        <v>1</v>
      </c>
      <c r="T97" t="s">
        <v>8264</v>
      </c>
      <c r="U97" t="str">
        <f t="shared" si="10"/>
        <v xml:space="preserve">film 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20">
        <f t="shared" si="11"/>
        <v>1.5</v>
      </c>
      <c r="F98" s="6" t="str">
        <f t="shared" si="13"/>
        <v>Cat 2</v>
      </c>
      <c r="G98" s="8">
        <v>1720</v>
      </c>
      <c r="H98" t="s">
        <v>8218</v>
      </c>
      <c r="I98" t="s">
        <v>8223</v>
      </c>
      <c r="J98" t="s">
        <v>8245</v>
      </c>
      <c r="K98">
        <v>1280631600</v>
      </c>
      <c r="L98" s="12">
        <f t="shared" si="7"/>
        <v>40391.125</v>
      </c>
      <c r="M98">
        <v>1274889241</v>
      </c>
      <c r="N98" s="12">
        <f t="shared" si="8"/>
        <v>40324.662511574075</v>
      </c>
      <c r="O98" s="16">
        <f t="shared" si="9"/>
        <v>5</v>
      </c>
      <c r="P98" s="16">
        <f t="shared" si="12"/>
        <v>2010</v>
      </c>
      <c r="Q98" t="b">
        <v>0</v>
      </c>
      <c r="R98">
        <v>34</v>
      </c>
      <c r="S98" t="b">
        <v>1</v>
      </c>
      <c r="T98" t="s">
        <v>8264</v>
      </c>
      <c r="U98" t="str">
        <f t="shared" si="10"/>
        <v xml:space="preserve">film 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20">
        <f t="shared" si="11"/>
        <v>0.4</v>
      </c>
      <c r="F99" s="6" t="str">
        <f t="shared" si="13"/>
        <v>Cat 1</v>
      </c>
      <c r="G99" s="8">
        <v>425</v>
      </c>
      <c r="H99" t="s">
        <v>8218</v>
      </c>
      <c r="I99" t="s">
        <v>8223</v>
      </c>
      <c r="J99" t="s">
        <v>8245</v>
      </c>
      <c r="K99">
        <v>1310440482</v>
      </c>
      <c r="L99" s="12">
        <f t="shared" si="7"/>
        <v>40736.135208333333</v>
      </c>
      <c r="M99">
        <v>1307848482</v>
      </c>
      <c r="N99" s="12">
        <f t="shared" si="8"/>
        <v>40706.135208333333</v>
      </c>
      <c r="O99" s="16">
        <f t="shared" si="9"/>
        <v>6</v>
      </c>
      <c r="P99" s="16">
        <f t="shared" si="12"/>
        <v>2011</v>
      </c>
      <c r="Q99" t="b">
        <v>0</v>
      </c>
      <c r="R99">
        <v>8</v>
      </c>
      <c r="S99" t="b">
        <v>1</v>
      </c>
      <c r="T99" t="s">
        <v>8264</v>
      </c>
      <c r="U99" t="str">
        <f t="shared" si="10"/>
        <v xml:space="preserve">film 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20">
        <f t="shared" si="11"/>
        <v>3.2</v>
      </c>
      <c r="F100" s="6" t="str">
        <f t="shared" si="13"/>
        <v>Cat 2</v>
      </c>
      <c r="G100" s="8">
        <v>3400</v>
      </c>
      <c r="H100" t="s">
        <v>8218</v>
      </c>
      <c r="I100" t="s">
        <v>8223</v>
      </c>
      <c r="J100" t="s">
        <v>8245</v>
      </c>
      <c r="K100">
        <v>1354923000</v>
      </c>
      <c r="L100" s="12">
        <f t="shared" si="7"/>
        <v>41250.979166666664</v>
      </c>
      <c r="M100">
        <v>1351796674</v>
      </c>
      <c r="N100" s="12">
        <f t="shared" si="8"/>
        <v>41214.79483796296</v>
      </c>
      <c r="O100" s="16">
        <f t="shared" si="9"/>
        <v>11</v>
      </c>
      <c r="P100" s="16">
        <f t="shared" si="12"/>
        <v>2012</v>
      </c>
      <c r="Q100" t="b">
        <v>0</v>
      </c>
      <c r="R100">
        <v>60</v>
      </c>
      <c r="S100" t="b">
        <v>1</v>
      </c>
      <c r="T100" t="s">
        <v>8264</v>
      </c>
      <c r="U100" t="str">
        <f t="shared" si="10"/>
        <v xml:space="preserve">film 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20">
        <f t="shared" si="11"/>
        <v>1.5</v>
      </c>
      <c r="F101" s="6" t="str">
        <f t="shared" si="13"/>
        <v>Cat 2</v>
      </c>
      <c r="G101" s="8">
        <v>1590.29</v>
      </c>
      <c r="H101" t="s">
        <v>8218</v>
      </c>
      <c r="I101" t="s">
        <v>8223</v>
      </c>
      <c r="J101" t="s">
        <v>8245</v>
      </c>
      <c r="K101">
        <v>1390426799</v>
      </c>
      <c r="L101" s="12">
        <f t="shared" si="7"/>
        <v>41661.902766203704</v>
      </c>
      <c r="M101">
        <v>1387834799</v>
      </c>
      <c r="N101" s="12">
        <f t="shared" si="8"/>
        <v>41631.902766203704</v>
      </c>
      <c r="O101" s="16">
        <f t="shared" si="9"/>
        <v>12</v>
      </c>
      <c r="P101" s="16">
        <f t="shared" si="12"/>
        <v>2013</v>
      </c>
      <c r="Q101" t="b">
        <v>0</v>
      </c>
      <c r="R101">
        <v>39</v>
      </c>
      <c r="S101" t="b">
        <v>1</v>
      </c>
      <c r="T101" t="s">
        <v>8264</v>
      </c>
      <c r="U101" t="str">
        <f t="shared" si="10"/>
        <v xml:space="preserve">film 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20">
        <f t="shared" si="11"/>
        <v>5</v>
      </c>
      <c r="F102" s="6" t="str">
        <f t="shared" si="13"/>
        <v>Cat 3</v>
      </c>
      <c r="G102" s="8">
        <v>5000</v>
      </c>
      <c r="H102" t="s">
        <v>8218</v>
      </c>
      <c r="I102" t="s">
        <v>8223</v>
      </c>
      <c r="J102" t="s">
        <v>8245</v>
      </c>
      <c r="K102">
        <v>1352055886</v>
      </c>
      <c r="L102" s="12">
        <f t="shared" si="7"/>
        <v>41217.794976851852</v>
      </c>
      <c r="M102">
        <v>1350324286</v>
      </c>
      <c r="N102" s="12">
        <f t="shared" si="8"/>
        <v>41197.753310185188</v>
      </c>
      <c r="O102" s="16">
        <f t="shared" si="9"/>
        <v>10</v>
      </c>
      <c r="P102" s="16">
        <f t="shared" si="12"/>
        <v>2012</v>
      </c>
      <c r="Q102" t="b">
        <v>0</v>
      </c>
      <c r="R102">
        <v>26</v>
      </c>
      <c r="S102" t="b">
        <v>1</v>
      </c>
      <c r="T102" t="s">
        <v>8264</v>
      </c>
      <c r="U102" t="str">
        <f t="shared" si="10"/>
        <v xml:space="preserve">film 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20">
        <f t="shared" si="11"/>
        <v>3.5</v>
      </c>
      <c r="F103" s="6" t="str">
        <f t="shared" si="13"/>
        <v>Cat 2</v>
      </c>
      <c r="G103" s="8">
        <v>3500</v>
      </c>
      <c r="H103" t="s">
        <v>8218</v>
      </c>
      <c r="I103" t="s">
        <v>8223</v>
      </c>
      <c r="J103" t="s">
        <v>8245</v>
      </c>
      <c r="K103">
        <v>1359052710</v>
      </c>
      <c r="L103" s="12">
        <f t="shared" si="7"/>
        <v>41298.776736111111</v>
      </c>
      <c r="M103">
        <v>1356979110</v>
      </c>
      <c r="N103" s="12">
        <f t="shared" si="8"/>
        <v>41274.776736111111</v>
      </c>
      <c r="O103" s="16">
        <f t="shared" si="9"/>
        <v>12</v>
      </c>
      <c r="P103" s="16">
        <f t="shared" si="12"/>
        <v>2012</v>
      </c>
      <c r="Q103" t="b">
        <v>0</v>
      </c>
      <c r="R103">
        <v>35</v>
      </c>
      <c r="S103" t="b">
        <v>1</v>
      </c>
      <c r="T103" t="s">
        <v>8264</v>
      </c>
      <c r="U103" t="str">
        <f t="shared" si="10"/>
        <v xml:space="preserve">film 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20">
        <f t="shared" si="11"/>
        <v>6</v>
      </c>
      <c r="F104" s="6" t="str">
        <f t="shared" si="13"/>
        <v>Cat 3</v>
      </c>
      <c r="G104" s="8">
        <v>7665</v>
      </c>
      <c r="H104" t="s">
        <v>8218</v>
      </c>
      <c r="I104" t="s">
        <v>8223</v>
      </c>
      <c r="J104" t="s">
        <v>8245</v>
      </c>
      <c r="K104">
        <v>1293073733</v>
      </c>
      <c r="L104" s="12">
        <f t="shared" si="7"/>
        <v>40535.131168981483</v>
      </c>
      <c r="M104">
        <v>1290481733</v>
      </c>
      <c r="N104" s="12">
        <f t="shared" si="8"/>
        <v>40505.131168981483</v>
      </c>
      <c r="O104" s="16">
        <f t="shared" si="9"/>
        <v>11</v>
      </c>
      <c r="P104" s="16">
        <f t="shared" si="12"/>
        <v>2010</v>
      </c>
      <c r="Q104" t="b">
        <v>0</v>
      </c>
      <c r="R104">
        <v>65</v>
      </c>
      <c r="S104" t="b">
        <v>1</v>
      </c>
      <c r="T104" t="s">
        <v>8264</v>
      </c>
      <c r="U104" t="str">
        <f t="shared" si="10"/>
        <v xml:space="preserve">film 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20">
        <f t="shared" si="11"/>
        <v>1.3</v>
      </c>
      <c r="F105" s="6" t="str">
        <f t="shared" si="13"/>
        <v>Cat 2</v>
      </c>
      <c r="G105" s="8">
        <v>1367</v>
      </c>
      <c r="H105" t="s">
        <v>8218</v>
      </c>
      <c r="I105" t="s">
        <v>8224</v>
      </c>
      <c r="J105" t="s">
        <v>8246</v>
      </c>
      <c r="K105">
        <v>1394220030</v>
      </c>
      <c r="L105" s="12">
        <f t="shared" si="7"/>
        <v>41705.805902777778</v>
      </c>
      <c r="M105">
        <v>1392232830</v>
      </c>
      <c r="N105" s="12">
        <f t="shared" si="8"/>
        <v>41682.805902777778</v>
      </c>
      <c r="O105" s="16">
        <f t="shared" si="9"/>
        <v>2</v>
      </c>
      <c r="P105" s="16">
        <f t="shared" si="12"/>
        <v>2014</v>
      </c>
      <c r="Q105" t="b">
        <v>0</v>
      </c>
      <c r="R105">
        <v>49</v>
      </c>
      <c r="S105" t="b">
        <v>1</v>
      </c>
      <c r="T105" t="s">
        <v>8264</v>
      </c>
      <c r="U105" t="str">
        <f t="shared" si="10"/>
        <v xml:space="preserve">film 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20">
        <f t="shared" si="11"/>
        <v>0.5</v>
      </c>
      <c r="F106" s="6" t="str">
        <f t="shared" si="13"/>
        <v>Cat 1</v>
      </c>
      <c r="G106" s="8">
        <v>600</v>
      </c>
      <c r="H106" t="s">
        <v>8218</v>
      </c>
      <c r="I106" t="s">
        <v>8223</v>
      </c>
      <c r="J106" t="s">
        <v>8245</v>
      </c>
      <c r="K106">
        <v>1301792400</v>
      </c>
      <c r="L106" s="12">
        <f t="shared" si="7"/>
        <v>40636.041666666664</v>
      </c>
      <c r="M106">
        <v>1299775266</v>
      </c>
      <c r="N106" s="12">
        <f t="shared" si="8"/>
        <v>40612.695208333331</v>
      </c>
      <c r="O106" s="16">
        <f t="shared" si="9"/>
        <v>3</v>
      </c>
      <c r="P106" s="16">
        <f t="shared" si="12"/>
        <v>2011</v>
      </c>
      <c r="Q106" t="b">
        <v>0</v>
      </c>
      <c r="R106">
        <v>10</v>
      </c>
      <c r="S106" t="b">
        <v>1</v>
      </c>
      <c r="T106" t="s">
        <v>8264</v>
      </c>
      <c r="U106" t="str">
        <f t="shared" si="10"/>
        <v xml:space="preserve">film 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20">
        <f t="shared" si="11"/>
        <v>2.2000000000000002</v>
      </c>
      <c r="F107" s="6" t="str">
        <f t="shared" si="13"/>
        <v>Cat 2</v>
      </c>
      <c r="G107" s="8">
        <v>2363</v>
      </c>
      <c r="H107" t="s">
        <v>8218</v>
      </c>
      <c r="I107" t="s">
        <v>8223</v>
      </c>
      <c r="J107" t="s">
        <v>8245</v>
      </c>
      <c r="K107">
        <v>1463184000</v>
      </c>
      <c r="L107" s="12">
        <f t="shared" si="7"/>
        <v>42504</v>
      </c>
      <c r="M107">
        <v>1461605020</v>
      </c>
      <c r="N107" s="12">
        <f t="shared" si="8"/>
        <v>42485.724768518514</v>
      </c>
      <c r="O107" s="16">
        <f t="shared" si="9"/>
        <v>4</v>
      </c>
      <c r="P107" s="16">
        <f t="shared" si="12"/>
        <v>2016</v>
      </c>
      <c r="Q107" t="b">
        <v>0</v>
      </c>
      <c r="R107">
        <v>60</v>
      </c>
      <c r="S107" t="b">
        <v>1</v>
      </c>
      <c r="T107" t="s">
        <v>8264</v>
      </c>
      <c r="U107" t="str">
        <f t="shared" si="10"/>
        <v xml:space="preserve">film 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20">
        <f t="shared" si="11"/>
        <v>5</v>
      </c>
      <c r="F108" s="6" t="str">
        <f t="shared" si="13"/>
        <v>Cat 3</v>
      </c>
      <c r="G108" s="8">
        <v>5025</v>
      </c>
      <c r="H108" t="s">
        <v>8218</v>
      </c>
      <c r="I108" t="s">
        <v>8223</v>
      </c>
      <c r="J108" t="s">
        <v>8245</v>
      </c>
      <c r="K108">
        <v>1333391901</v>
      </c>
      <c r="L108" s="12">
        <f t="shared" si="7"/>
        <v>41001.776631944449</v>
      </c>
      <c r="M108">
        <v>1332182301</v>
      </c>
      <c r="N108" s="12">
        <f t="shared" si="8"/>
        <v>40987.776631944449</v>
      </c>
      <c r="O108" s="16">
        <f t="shared" si="9"/>
        <v>3</v>
      </c>
      <c r="P108" s="16">
        <f t="shared" si="12"/>
        <v>2012</v>
      </c>
      <c r="Q108" t="b">
        <v>0</v>
      </c>
      <c r="R108">
        <v>27</v>
      </c>
      <c r="S108" t="b">
        <v>1</v>
      </c>
      <c r="T108" t="s">
        <v>8264</v>
      </c>
      <c r="U108" t="str">
        <f t="shared" si="10"/>
        <v xml:space="preserve">film 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20">
        <f t="shared" si="11"/>
        <v>7.5</v>
      </c>
      <c r="F109" s="6" t="str">
        <f t="shared" si="13"/>
        <v>Cat 3</v>
      </c>
      <c r="G109" s="8">
        <v>7685</v>
      </c>
      <c r="H109" t="s">
        <v>8218</v>
      </c>
      <c r="I109" t="s">
        <v>8223</v>
      </c>
      <c r="J109" t="s">
        <v>8245</v>
      </c>
      <c r="K109">
        <v>1303688087</v>
      </c>
      <c r="L109" s="12">
        <f t="shared" si="7"/>
        <v>40657.982488425929</v>
      </c>
      <c r="M109">
        <v>1301787287</v>
      </c>
      <c r="N109" s="12">
        <f t="shared" si="8"/>
        <v>40635.982488425929</v>
      </c>
      <c r="O109" s="16">
        <f t="shared" si="9"/>
        <v>4</v>
      </c>
      <c r="P109" s="16">
        <f t="shared" si="12"/>
        <v>2011</v>
      </c>
      <c r="Q109" t="b">
        <v>0</v>
      </c>
      <c r="R109">
        <v>69</v>
      </c>
      <c r="S109" t="b">
        <v>1</v>
      </c>
      <c r="T109" t="s">
        <v>8264</v>
      </c>
      <c r="U109" t="str">
        <f t="shared" si="10"/>
        <v xml:space="preserve">film 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20">
        <f t="shared" si="11"/>
        <v>1.5</v>
      </c>
      <c r="F110" s="6" t="str">
        <f t="shared" si="13"/>
        <v>Cat 2</v>
      </c>
      <c r="G110" s="8">
        <v>3700</v>
      </c>
      <c r="H110" t="s">
        <v>8218</v>
      </c>
      <c r="I110" t="s">
        <v>8223</v>
      </c>
      <c r="J110" t="s">
        <v>8245</v>
      </c>
      <c r="K110">
        <v>1370011370</v>
      </c>
      <c r="L110" s="12">
        <f t="shared" si="7"/>
        <v>41425.613078703704</v>
      </c>
      <c r="M110">
        <v>1364827370</v>
      </c>
      <c r="N110" s="12">
        <f t="shared" si="8"/>
        <v>41365.613078703704</v>
      </c>
      <c r="O110" s="16">
        <f t="shared" si="9"/>
        <v>4</v>
      </c>
      <c r="P110" s="16">
        <f t="shared" si="12"/>
        <v>2013</v>
      </c>
      <c r="Q110" t="b">
        <v>0</v>
      </c>
      <c r="R110">
        <v>47</v>
      </c>
      <c r="S110" t="b">
        <v>1</v>
      </c>
      <c r="T110" t="s">
        <v>8264</v>
      </c>
      <c r="U110" t="str">
        <f t="shared" si="10"/>
        <v xml:space="preserve">film 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20">
        <f t="shared" si="11"/>
        <v>1</v>
      </c>
      <c r="F111" s="6" t="str">
        <f t="shared" si="13"/>
        <v>Cat 2</v>
      </c>
      <c r="G111" s="8">
        <v>2195</v>
      </c>
      <c r="H111" t="s">
        <v>8218</v>
      </c>
      <c r="I111" t="s">
        <v>8223</v>
      </c>
      <c r="J111" t="s">
        <v>8245</v>
      </c>
      <c r="K111">
        <v>1298680630</v>
      </c>
      <c r="L111" s="12">
        <f t="shared" si="7"/>
        <v>40600.025810185187</v>
      </c>
      <c r="M111">
        <v>1296088630</v>
      </c>
      <c r="N111" s="12">
        <f t="shared" si="8"/>
        <v>40570.025810185187</v>
      </c>
      <c r="O111" s="16">
        <f t="shared" si="9"/>
        <v>1</v>
      </c>
      <c r="P111" s="16">
        <f t="shared" si="12"/>
        <v>2011</v>
      </c>
      <c r="Q111" t="b">
        <v>0</v>
      </c>
      <c r="R111">
        <v>47</v>
      </c>
      <c r="S111" t="b">
        <v>1</v>
      </c>
      <c r="T111" t="s">
        <v>8264</v>
      </c>
      <c r="U111" t="str">
        <f t="shared" si="10"/>
        <v xml:space="preserve">film 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20">
        <f t="shared" si="11"/>
        <v>1.3</v>
      </c>
      <c r="F112" s="6" t="str">
        <f t="shared" si="13"/>
        <v>Cat 2</v>
      </c>
      <c r="G112" s="8">
        <v>1700</v>
      </c>
      <c r="H112" t="s">
        <v>8218</v>
      </c>
      <c r="I112" t="s">
        <v>8223</v>
      </c>
      <c r="J112" t="s">
        <v>8245</v>
      </c>
      <c r="K112">
        <v>1384408740</v>
      </c>
      <c r="L112" s="12">
        <f t="shared" si="7"/>
        <v>41592.249305555553</v>
      </c>
      <c r="M112">
        <v>1381445253</v>
      </c>
      <c r="N112" s="12">
        <f t="shared" si="8"/>
        <v>41557.949687500004</v>
      </c>
      <c r="O112" s="16">
        <f t="shared" si="9"/>
        <v>10</v>
      </c>
      <c r="P112" s="16">
        <f t="shared" si="12"/>
        <v>2013</v>
      </c>
      <c r="Q112" t="b">
        <v>0</v>
      </c>
      <c r="R112">
        <v>26</v>
      </c>
      <c r="S112" t="b">
        <v>1</v>
      </c>
      <c r="T112" t="s">
        <v>8264</v>
      </c>
      <c r="U112" t="str">
        <f t="shared" si="10"/>
        <v xml:space="preserve">film 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20">
        <f t="shared" si="11"/>
        <v>3.5</v>
      </c>
      <c r="F113" s="6" t="str">
        <f t="shared" si="13"/>
        <v>Cat 2</v>
      </c>
      <c r="G113" s="8">
        <v>5410</v>
      </c>
      <c r="H113" t="s">
        <v>8218</v>
      </c>
      <c r="I113" t="s">
        <v>8225</v>
      </c>
      <c r="J113" t="s">
        <v>8247</v>
      </c>
      <c r="K113">
        <v>1433059187</v>
      </c>
      <c r="L113" s="12">
        <f t="shared" si="7"/>
        <v>42155.333182870367</v>
      </c>
      <c r="M113">
        <v>1430467187</v>
      </c>
      <c r="N113" s="12">
        <f t="shared" si="8"/>
        <v>42125.333182870367</v>
      </c>
      <c r="O113" s="16">
        <f t="shared" si="9"/>
        <v>5</v>
      </c>
      <c r="P113" s="16">
        <f t="shared" si="12"/>
        <v>2015</v>
      </c>
      <c r="Q113" t="b">
        <v>0</v>
      </c>
      <c r="R113">
        <v>53</v>
      </c>
      <c r="S113" t="b">
        <v>1</v>
      </c>
      <c r="T113" t="s">
        <v>8264</v>
      </c>
      <c r="U113" t="str">
        <f t="shared" si="10"/>
        <v xml:space="preserve">film 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20">
        <f t="shared" si="11"/>
        <v>5</v>
      </c>
      <c r="F114" s="6" t="str">
        <f t="shared" si="13"/>
        <v>Cat 3</v>
      </c>
      <c r="G114" s="8">
        <v>5200</v>
      </c>
      <c r="H114" t="s">
        <v>8218</v>
      </c>
      <c r="I114" t="s">
        <v>8223</v>
      </c>
      <c r="J114" t="s">
        <v>8245</v>
      </c>
      <c r="K114">
        <v>1397354400</v>
      </c>
      <c r="L114" s="12">
        <f t="shared" si="7"/>
        <v>41742.083333333336</v>
      </c>
      <c r="M114">
        <v>1395277318</v>
      </c>
      <c r="N114" s="12">
        <f t="shared" si="8"/>
        <v>41718.043032407404</v>
      </c>
      <c r="O114" s="16">
        <f t="shared" si="9"/>
        <v>3</v>
      </c>
      <c r="P114" s="16">
        <f t="shared" si="12"/>
        <v>2014</v>
      </c>
      <c r="Q114" t="b">
        <v>0</v>
      </c>
      <c r="R114">
        <v>81</v>
      </c>
      <c r="S114" t="b">
        <v>1</v>
      </c>
      <c r="T114" t="s">
        <v>8264</v>
      </c>
      <c r="U114" t="str">
        <f t="shared" si="10"/>
        <v xml:space="preserve">film 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20">
        <f t="shared" si="11"/>
        <v>5</v>
      </c>
      <c r="F115" s="6" t="str">
        <f t="shared" si="13"/>
        <v>Cat 3</v>
      </c>
      <c r="G115" s="8">
        <v>7050</v>
      </c>
      <c r="H115" t="s">
        <v>8218</v>
      </c>
      <c r="I115" t="s">
        <v>8223</v>
      </c>
      <c r="J115" t="s">
        <v>8245</v>
      </c>
      <c r="K115">
        <v>1312642800</v>
      </c>
      <c r="L115" s="12">
        <f t="shared" si="7"/>
        <v>40761.625</v>
      </c>
      <c r="M115">
        <v>1311963128</v>
      </c>
      <c r="N115" s="12">
        <f t="shared" si="8"/>
        <v>40753.758425925924</v>
      </c>
      <c r="O115" s="16">
        <f t="shared" si="9"/>
        <v>7</v>
      </c>
      <c r="P115" s="16">
        <f t="shared" si="12"/>
        <v>2011</v>
      </c>
      <c r="Q115" t="b">
        <v>0</v>
      </c>
      <c r="R115">
        <v>78</v>
      </c>
      <c r="S115" t="b">
        <v>1</v>
      </c>
      <c r="T115" t="s">
        <v>8264</v>
      </c>
      <c r="U115" t="str">
        <f t="shared" si="10"/>
        <v xml:space="preserve">film 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20">
        <f t="shared" si="11"/>
        <v>3</v>
      </c>
      <c r="F116" s="6" t="str">
        <f t="shared" si="13"/>
        <v>Cat 2</v>
      </c>
      <c r="G116" s="8">
        <v>3100</v>
      </c>
      <c r="H116" t="s">
        <v>8218</v>
      </c>
      <c r="I116" t="s">
        <v>8223</v>
      </c>
      <c r="J116" t="s">
        <v>8245</v>
      </c>
      <c r="K116">
        <v>1326436488</v>
      </c>
      <c r="L116" s="12">
        <f t="shared" si="7"/>
        <v>40921.27416666667</v>
      </c>
      <c r="M116">
        <v>1321252488</v>
      </c>
      <c r="N116" s="12">
        <f t="shared" si="8"/>
        <v>40861.27416666667</v>
      </c>
      <c r="O116" s="16">
        <f t="shared" si="9"/>
        <v>11</v>
      </c>
      <c r="P116" s="16">
        <f t="shared" si="12"/>
        <v>2011</v>
      </c>
      <c r="Q116" t="b">
        <v>0</v>
      </c>
      <c r="R116">
        <v>35</v>
      </c>
      <c r="S116" t="b">
        <v>1</v>
      </c>
      <c r="T116" t="s">
        <v>8264</v>
      </c>
      <c r="U116" t="str">
        <f t="shared" si="10"/>
        <v xml:space="preserve">film 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20">
        <f t="shared" si="11"/>
        <v>0.45</v>
      </c>
      <c r="F117" s="6" t="str">
        <f t="shared" si="13"/>
        <v>Cat 1</v>
      </c>
      <c r="G117" s="8">
        <v>632</v>
      </c>
      <c r="H117" t="s">
        <v>8218</v>
      </c>
      <c r="I117" t="s">
        <v>8223</v>
      </c>
      <c r="J117" t="s">
        <v>8245</v>
      </c>
      <c r="K117">
        <v>1328377444</v>
      </c>
      <c r="L117" s="12">
        <f t="shared" si="7"/>
        <v>40943.738935185182</v>
      </c>
      <c r="M117">
        <v>1326217444</v>
      </c>
      <c r="N117" s="12">
        <f t="shared" si="8"/>
        <v>40918.738935185182</v>
      </c>
      <c r="O117" s="16">
        <f t="shared" si="9"/>
        <v>1</v>
      </c>
      <c r="P117" s="16">
        <f t="shared" si="12"/>
        <v>2012</v>
      </c>
      <c r="Q117" t="b">
        <v>0</v>
      </c>
      <c r="R117">
        <v>22</v>
      </c>
      <c r="S117" t="b">
        <v>1</v>
      </c>
      <c r="T117" t="s">
        <v>8264</v>
      </c>
      <c r="U117" t="str">
        <f t="shared" si="10"/>
        <v xml:space="preserve">film 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20">
        <f t="shared" si="11"/>
        <v>3.5</v>
      </c>
      <c r="F118" s="6" t="str">
        <f t="shared" si="13"/>
        <v>Cat 2</v>
      </c>
      <c r="G118" s="8">
        <v>3978</v>
      </c>
      <c r="H118" t="s">
        <v>8218</v>
      </c>
      <c r="I118" t="s">
        <v>8223</v>
      </c>
      <c r="J118" t="s">
        <v>8245</v>
      </c>
      <c r="K118">
        <v>1302260155</v>
      </c>
      <c r="L118" s="12">
        <f t="shared" si="7"/>
        <v>40641.455497685187</v>
      </c>
      <c r="M118">
        <v>1298289355</v>
      </c>
      <c r="N118" s="12">
        <f t="shared" si="8"/>
        <v>40595.497164351851</v>
      </c>
      <c r="O118" s="16">
        <f t="shared" si="9"/>
        <v>2</v>
      </c>
      <c r="P118" s="16">
        <f t="shared" si="12"/>
        <v>2011</v>
      </c>
      <c r="Q118" t="b">
        <v>0</v>
      </c>
      <c r="R118">
        <v>57</v>
      </c>
      <c r="S118" t="b">
        <v>1</v>
      </c>
      <c r="T118" t="s">
        <v>8264</v>
      </c>
      <c r="U118" t="str">
        <f t="shared" si="10"/>
        <v xml:space="preserve">film 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20">
        <f t="shared" si="11"/>
        <v>4.5</v>
      </c>
      <c r="F119" s="6" t="str">
        <f t="shared" si="13"/>
        <v>Cat 2</v>
      </c>
      <c r="G119" s="8">
        <v>4522.22</v>
      </c>
      <c r="H119" t="s">
        <v>8218</v>
      </c>
      <c r="I119" t="s">
        <v>8223</v>
      </c>
      <c r="J119" t="s">
        <v>8245</v>
      </c>
      <c r="K119">
        <v>1276110000</v>
      </c>
      <c r="L119" s="12">
        <f t="shared" si="7"/>
        <v>40338.791666666664</v>
      </c>
      <c r="M119">
        <v>1268337744</v>
      </c>
      <c r="N119" s="12">
        <f t="shared" si="8"/>
        <v>40248.834999999999</v>
      </c>
      <c r="O119" s="16">
        <f t="shared" si="9"/>
        <v>3</v>
      </c>
      <c r="P119" s="16">
        <f t="shared" si="12"/>
        <v>2010</v>
      </c>
      <c r="Q119" t="b">
        <v>0</v>
      </c>
      <c r="R119">
        <v>27</v>
      </c>
      <c r="S119" t="b">
        <v>1</v>
      </c>
      <c r="T119" t="s">
        <v>8264</v>
      </c>
      <c r="U119" t="str">
        <f t="shared" si="10"/>
        <v xml:space="preserve">film 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20">
        <f t="shared" si="11"/>
        <v>5</v>
      </c>
      <c r="F120" s="6" t="str">
        <f t="shared" si="13"/>
        <v>Cat 3</v>
      </c>
      <c r="G120" s="8">
        <v>5651.58</v>
      </c>
      <c r="H120" t="s">
        <v>8218</v>
      </c>
      <c r="I120" t="s">
        <v>8223</v>
      </c>
      <c r="J120" t="s">
        <v>8245</v>
      </c>
      <c r="K120">
        <v>1311902236</v>
      </c>
      <c r="L120" s="12">
        <f t="shared" si="7"/>
        <v>40753.053657407407</v>
      </c>
      <c r="M120">
        <v>1309310236</v>
      </c>
      <c r="N120" s="12">
        <f t="shared" si="8"/>
        <v>40723.053657407407</v>
      </c>
      <c r="O120" s="16">
        <f t="shared" si="9"/>
        <v>6</v>
      </c>
      <c r="P120" s="16">
        <f t="shared" si="12"/>
        <v>2011</v>
      </c>
      <c r="Q120" t="b">
        <v>0</v>
      </c>
      <c r="R120">
        <v>39</v>
      </c>
      <c r="S120" t="b">
        <v>1</v>
      </c>
      <c r="T120" t="s">
        <v>8264</v>
      </c>
      <c r="U120" t="str">
        <f t="shared" si="10"/>
        <v xml:space="preserve">film 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20">
        <f t="shared" si="11"/>
        <v>3.25</v>
      </c>
      <c r="F121" s="6" t="str">
        <f t="shared" si="13"/>
        <v>Cat 2</v>
      </c>
      <c r="G121" s="8">
        <v>3398.1</v>
      </c>
      <c r="H121" t="s">
        <v>8218</v>
      </c>
      <c r="I121" t="s">
        <v>8223</v>
      </c>
      <c r="J121" t="s">
        <v>8245</v>
      </c>
      <c r="K121">
        <v>1313276400</v>
      </c>
      <c r="L121" s="12">
        <f t="shared" si="7"/>
        <v>40768.958333333336</v>
      </c>
      <c r="M121">
        <v>1310693986</v>
      </c>
      <c r="N121" s="12">
        <f t="shared" si="8"/>
        <v>40739.069282407407</v>
      </c>
      <c r="O121" s="16">
        <f t="shared" si="9"/>
        <v>7</v>
      </c>
      <c r="P121" s="16">
        <f t="shared" si="12"/>
        <v>2011</v>
      </c>
      <c r="Q121" t="b">
        <v>0</v>
      </c>
      <c r="R121">
        <v>37</v>
      </c>
      <c r="S121" t="b">
        <v>1</v>
      </c>
      <c r="T121" t="s">
        <v>8264</v>
      </c>
      <c r="U121" t="str">
        <f t="shared" si="10"/>
        <v xml:space="preserve">film 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20">
        <f t="shared" si="11"/>
        <v>70</v>
      </c>
      <c r="F122" s="6" t="str">
        <f t="shared" si="13"/>
        <v>Cat 12</v>
      </c>
      <c r="G122" s="8">
        <v>10</v>
      </c>
      <c r="H122" t="s">
        <v>8219</v>
      </c>
      <c r="I122" t="s">
        <v>8230</v>
      </c>
      <c r="J122" t="s">
        <v>8251</v>
      </c>
      <c r="K122">
        <v>1475457107</v>
      </c>
      <c r="L122" s="12">
        <f t="shared" si="7"/>
        <v>42646.049849537041</v>
      </c>
      <c r="M122">
        <v>1472865107</v>
      </c>
      <c r="N122" s="12">
        <f t="shared" si="8"/>
        <v>42616.049849537041</v>
      </c>
      <c r="O122" s="16">
        <f t="shared" si="9"/>
        <v>9</v>
      </c>
      <c r="P122" s="16">
        <f t="shared" si="12"/>
        <v>2016</v>
      </c>
      <c r="Q122" t="b">
        <v>0</v>
      </c>
      <c r="R122">
        <v>1</v>
      </c>
      <c r="S122" t="b">
        <v>0</v>
      </c>
      <c r="T122" t="s">
        <v>8265</v>
      </c>
      <c r="U122" t="str">
        <f t="shared" si="10"/>
        <v xml:space="preserve">film 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20">
        <f t="shared" si="11"/>
        <v>3</v>
      </c>
      <c r="F123" s="6" t="str">
        <f t="shared" si="13"/>
        <v>Cat 2</v>
      </c>
      <c r="G123" s="8">
        <v>1</v>
      </c>
      <c r="H123" t="s">
        <v>8219</v>
      </c>
      <c r="I123" t="s">
        <v>8223</v>
      </c>
      <c r="J123" t="s">
        <v>8245</v>
      </c>
      <c r="K123">
        <v>1429352160</v>
      </c>
      <c r="L123" s="12">
        <f t="shared" si="7"/>
        <v>42112.427777777775</v>
      </c>
      <c r="M123">
        <v>1427993710</v>
      </c>
      <c r="N123" s="12">
        <f t="shared" si="8"/>
        <v>42096.704976851848</v>
      </c>
      <c r="O123" s="16">
        <f t="shared" si="9"/>
        <v>4</v>
      </c>
      <c r="P123" s="16">
        <f t="shared" si="12"/>
        <v>2015</v>
      </c>
      <c r="Q123" t="b">
        <v>0</v>
      </c>
      <c r="R123">
        <v>1</v>
      </c>
      <c r="S123" t="b">
        <v>0</v>
      </c>
      <c r="T123" t="s">
        <v>8265</v>
      </c>
      <c r="U123" t="str">
        <f t="shared" si="10"/>
        <v xml:space="preserve">film 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20">
        <f t="shared" si="11"/>
        <v>100000</v>
      </c>
      <c r="F124" s="6" t="str">
        <f t="shared" si="13"/>
        <v>Cat 12</v>
      </c>
      <c r="G124" s="8">
        <v>0</v>
      </c>
      <c r="H124" t="s">
        <v>8219</v>
      </c>
      <c r="I124" t="s">
        <v>8223</v>
      </c>
      <c r="J124" t="s">
        <v>8245</v>
      </c>
      <c r="K124">
        <v>1476094907</v>
      </c>
      <c r="L124" s="12">
        <f t="shared" si="7"/>
        <v>42653.431793981479</v>
      </c>
      <c r="M124">
        <v>1470910907</v>
      </c>
      <c r="N124" s="12">
        <f t="shared" si="8"/>
        <v>42593.431793981479</v>
      </c>
      <c r="O124" s="16">
        <f t="shared" si="9"/>
        <v>8</v>
      </c>
      <c r="P124" s="16">
        <f t="shared" si="12"/>
        <v>2016</v>
      </c>
      <c r="Q124" t="b">
        <v>0</v>
      </c>
      <c r="R124">
        <v>0</v>
      </c>
      <c r="S124" t="b">
        <v>0</v>
      </c>
      <c r="T124" t="s">
        <v>8265</v>
      </c>
      <c r="U124" t="str">
        <f t="shared" si="10"/>
        <v xml:space="preserve">film 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20">
        <f t="shared" si="11"/>
        <v>55</v>
      </c>
      <c r="F125" s="6" t="str">
        <f t="shared" si="13"/>
        <v>Cat 12</v>
      </c>
      <c r="G125" s="8">
        <v>151</v>
      </c>
      <c r="H125" t="s">
        <v>8219</v>
      </c>
      <c r="I125" t="s">
        <v>8223</v>
      </c>
      <c r="J125" t="s">
        <v>8245</v>
      </c>
      <c r="K125">
        <v>1414533600</v>
      </c>
      <c r="L125" s="12">
        <f t="shared" si="7"/>
        <v>41940.916666666664</v>
      </c>
      <c r="M125">
        <v>1411411564</v>
      </c>
      <c r="N125" s="12">
        <f t="shared" si="8"/>
        <v>41904.781990740739</v>
      </c>
      <c r="O125" s="16">
        <f t="shared" si="9"/>
        <v>9</v>
      </c>
      <c r="P125" s="16">
        <f t="shared" si="12"/>
        <v>2014</v>
      </c>
      <c r="Q125" t="b">
        <v>0</v>
      </c>
      <c r="R125">
        <v>6</v>
      </c>
      <c r="S125" t="b">
        <v>0</v>
      </c>
      <c r="T125" t="s">
        <v>8265</v>
      </c>
      <c r="U125" t="str">
        <f t="shared" si="10"/>
        <v xml:space="preserve">film 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20">
        <f t="shared" si="11"/>
        <v>4</v>
      </c>
      <c r="F126" s="6" t="str">
        <f t="shared" si="13"/>
        <v>Cat 2</v>
      </c>
      <c r="G126" s="8">
        <v>0</v>
      </c>
      <c r="H126" t="s">
        <v>8219</v>
      </c>
      <c r="I126" t="s">
        <v>8223</v>
      </c>
      <c r="J126" t="s">
        <v>8245</v>
      </c>
      <c r="K126">
        <v>1431728242</v>
      </c>
      <c r="L126" s="12">
        <f t="shared" si="7"/>
        <v>42139.928726851853</v>
      </c>
      <c r="M126">
        <v>1429568242</v>
      </c>
      <c r="N126" s="12">
        <f t="shared" si="8"/>
        <v>42114.928726851853</v>
      </c>
      <c r="O126" s="16">
        <f t="shared" si="9"/>
        <v>4</v>
      </c>
      <c r="P126" s="16">
        <f t="shared" si="12"/>
        <v>2015</v>
      </c>
      <c r="Q126" t="b">
        <v>0</v>
      </c>
      <c r="R126">
        <v>0</v>
      </c>
      <c r="S126" t="b">
        <v>0</v>
      </c>
      <c r="T126" t="s">
        <v>8265</v>
      </c>
      <c r="U126" t="str">
        <f t="shared" si="10"/>
        <v xml:space="preserve">film 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20">
        <f t="shared" si="11"/>
        <v>0.5</v>
      </c>
      <c r="F127" s="6" t="str">
        <f t="shared" si="13"/>
        <v>Cat 1</v>
      </c>
      <c r="G127" s="8">
        <v>70</v>
      </c>
      <c r="H127" t="s">
        <v>8219</v>
      </c>
      <c r="I127" t="s">
        <v>8228</v>
      </c>
      <c r="J127" t="s">
        <v>8250</v>
      </c>
      <c r="K127">
        <v>1486165880</v>
      </c>
      <c r="L127" s="12">
        <f t="shared" si="7"/>
        <v>42769.993981481486</v>
      </c>
      <c r="M127">
        <v>1480981880</v>
      </c>
      <c r="N127" s="12">
        <f t="shared" si="8"/>
        <v>42709.993981481486</v>
      </c>
      <c r="O127" s="16">
        <f t="shared" si="9"/>
        <v>12</v>
      </c>
      <c r="P127" s="16">
        <f t="shared" si="12"/>
        <v>2016</v>
      </c>
      <c r="Q127" t="b">
        <v>0</v>
      </c>
      <c r="R127">
        <v>6</v>
      </c>
      <c r="S127" t="b">
        <v>0</v>
      </c>
      <c r="T127" t="s">
        <v>8265</v>
      </c>
      <c r="U127" t="str">
        <f t="shared" si="10"/>
        <v xml:space="preserve">film 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20">
        <f t="shared" si="11"/>
        <v>25</v>
      </c>
      <c r="F128" s="6" t="str">
        <f t="shared" si="13"/>
        <v>Cat 7</v>
      </c>
      <c r="G128" s="8">
        <v>1387</v>
      </c>
      <c r="H128" t="s">
        <v>8219</v>
      </c>
      <c r="I128" t="s">
        <v>8223</v>
      </c>
      <c r="J128" t="s">
        <v>8245</v>
      </c>
      <c r="K128">
        <v>1433988000</v>
      </c>
      <c r="L128" s="12">
        <f t="shared" si="7"/>
        <v>42166.083333333328</v>
      </c>
      <c r="M128">
        <v>1431353337</v>
      </c>
      <c r="N128" s="12">
        <f t="shared" si="8"/>
        <v>42135.589548611111</v>
      </c>
      <c r="O128" s="16">
        <f t="shared" si="9"/>
        <v>5</v>
      </c>
      <c r="P128" s="16">
        <f t="shared" si="12"/>
        <v>2015</v>
      </c>
      <c r="Q128" t="b">
        <v>0</v>
      </c>
      <c r="R128">
        <v>13</v>
      </c>
      <c r="S128" t="b">
        <v>0</v>
      </c>
      <c r="T128" t="s">
        <v>8265</v>
      </c>
      <c r="U128" t="str">
        <f t="shared" si="10"/>
        <v xml:space="preserve">film 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20">
        <f t="shared" si="11"/>
        <v>8</v>
      </c>
      <c r="F129" s="6" t="str">
        <f t="shared" si="13"/>
        <v>Cat 3</v>
      </c>
      <c r="G129" s="8">
        <v>190</v>
      </c>
      <c r="H129" t="s">
        <v>8219</v>
      </c>
      <c r="I129" t="s">
        <v>8223</v>
      </c>
      <c r="J129" t="s">
        <v>8245</v>
      </c>
      <c r="K129">
        <v>1428069541</v>
      </c>
      <c r="L129" s="12">
        <f t="shared" si="7"/>
        <v>42097.582650462966</v>
      </c>
      <c r="M129">
        <v>1425481141</v>
      </c>
      <c r="N129" s="12">
        <f t="shared" si="8"/>
        <v>42067.62431712963</v>
      </c>
      <c r="O129" s="16">
        <f t="shared" si="9"/>
        <v>3</v>
      </c>
      <c r="P129" s="16">
        <f t="shared" si="12"/>
        <v>2015</v>
      </c>
      <c r="Q129" t="b">
        <v>0</v>
      </c>
      <c r="R129">
        <v>4</v>
      </c>
      <c r="S129" t="b">
        <v>0</v>
      </c>
      <c r="T129" t="s">
        <v>8265</v>
      </c>
      <c r="U129" t="str">
        <f t="shared" si="10"/>
        <v xml:space="preserve">film 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20">
        <f t="shared" si="11"/>
        <v>100</v>
      </c>
      <c r="F130" s="6" t="str">
        <f t="shared" si="13"/>
        <v>Cat 12</v>
      </c>
      <c r="G130" s="8">
        <v>1867</v>
      </c>
      <c r="H130" t="s">
        <v>8219</v>
      </c>
      <c r="I130" t="s">
        <v>8223</v>
      </c>
      <c r="J130" t="s">
        <v>8245</v>
      </c>
      <c r="K130">
        <v>1476941293</v>
      </c>
      <c r="L130" s="12">
        <f t="shared" si="7"/>
        <v>42663.22792824074</v>
      </c>
      <c r="M130">
        <v>1473917293</v>
      </c>
      <c r="N130" s="12">
        <f t="shared" si="8"/>
        <v>42628.22792824074</v>
      </c>
      <c r="O130" s="16">
        <f t="shared" si="9"/>
        <v>9</v>
      </c>
      <c r="P130" s="16">
        <f t="shared" si="12"/>
        <v>2016</v>
      </c>
      <c r="Q130" t="b">
        <v>0</v>
      </c>
      <c r="R130">
        <v>6</v>
      </c>
      <c r="S130" t="b">
        <v>0</v>
      </c>
      <c r="T130" t="s">
        <v>8265</v>
      </c>
      <c r="U130" t="str">
        <f t="shared" si="10"/>
        <v xml:space="preserve">film 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20">
        <f t="shared" si="11"/>
        <v>20</v>
      </c>
      <c r="F131" s="6" t="str">
        <f t="shared" si="13"/>
        <v>Cat 6</v>
      </c>
      <c r="G131" s="8">
        <v>0</v>
      </c>
      <c r="H131" t="s">
        <v>8219</v>
      </c>
      <c r="I131" t="s">
        <v>8223</v>
      </c>
      <c r="J131" t="s">
        <v>8245</v>
      </c>
      <c r="K131">
        <v>1414708183</v>
      </c>
      <c r="L131" s="12">
        <f t="shared" ref="L131:L194" si="14">(((K131/60)/60)/24)+DATE(1970,1,1)</f>
        <v>41942.937303240738</v>
      </c>
      <c r="M131">
        <v>1409524183</v>
      </c>
      <c r="N131" s="12">
        <f t="shared" ref="N131:N194" si="15">(((M131/60)/60)/24)+DATE(1970,1,1)</f>
        <v>41882.937303240738</v>
      </c>
      <c r="O131" s="16">
        <f t="shared" ref="O131:O194" si="16">MONTH(N131)</f>
        <v>8</v>
      </c>
      <c r="P131" s="16">
        <f t="shared" si="12"/>
        <v>2014</v>
      </c>
      <c r="Q131" t="b">
        <v>0</v>
      </c>
      <c r="R131">
        <v>0</v>
      </c>
      <c r="S131" t="b">
        <v>0</v>
      </c>
      <c r="T131" t="s">
        <v>8265</v>
      </c>
      <c r="U131" t="str">
        <f t="shared" ref="U131:U194" si="17">LEFT(T131,5)</f>
        <v xml:space="preserve">film 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20">
        <f t="shared" ref="E132:E195" si="18">D132/1000</f>
        <v>0.6</v>
      </c>
      <c r="F132" s="6" t="str">
        <f t="shared" si="13"/>
        <v>Cat 1</v>
      </c>
      <c r="G132" s="8">
        <v>0</v>
      </c>
      <c r="H132" t="s">
        <v>8219</v>
      </c>
      <c r="I132" t="s">
        <v>8224</v>
      </c>
      <c r="J132" t="s">
        <v>8246</v>
      </c>
      <c r="K132">
        <v>1402949760</v>
      </c>
      <c r="L132" s="12">
        <f t="shared" si="14"/>
        <v>41806.844444444447</v>
      </c>
      <c r="M132">
        <v>1400536692</v>
      </c>
      <c r="N132" s="12">
        <f t="shared" si="15"/>
        <v>41778.915416666663</v>
      </c>
      <c r="O132" s="16">
        <f t="shared" si="16"/>
        <v>5</v>
      </c>
      <c r="P132" s="16">
        <f t="shared" ref="P132:P195" si="19">YEAR(N132)</f>
        <v>2014</v>
      </c>
      <c r="Q132" t="b">
        <v>0</v>
      </c>
      <c r="R132">
        <v>0</v>
      </c>
      <c r="S132" t="b">
        <v>0</v>
      </c>
      <c r="T132" t="s">
        <v>8265</v>
      </c>
      <c r="U132" t="str">
        <f t="shared" si="17"/>
        <v xml:space="preserve">film 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20">
        <f t="shared" si="18"/>
        <v>1.2</v>
      </c>
      <c r="F133" s="6" t="str">
        <f t="shared" ref="F133:F196" si="20">IF(E133&lt;1,"Cat 1",IF(E133&lt;5,"Cat 2",IF(E133&lt;10,"Cat 3",IF(E133&lt;15,"Cat 4",IF(E133&lt;20,"Cat 5",IF(E133&lt;25,"Cat 6",IF(E133&lt;30,"Cat 7",IF(E133&lt;35,"Cat 8",IF(E133&lt;40,"Cat 9",IF(E133&lt;45,"Cat 10",IF(E133&lt;50,"Cat 11","Cat 12")))))))))))</f>
        <v>Cat 2</v>
      </c>
      <c r="G133" s="8">
        <v>0</v>
      </c>
      <c r="H133" t="s">
        <v>8219</v>
      </c>
      <c r="I133" t="s">
        <v>8223</v>
      </c>
      <c r="J133" t="s">
        <v>8245</v>
      </c>
      <c r="K133">
        <v>1467763200</v>
      </c>
      <c r="L133" s="12">
        <f t="shared" si="14"/>
        <v>42557</v>
      </c>
      <c r="M133">
        <v>1466453161</v>
      </c>
      <c r="N133" s="12">
        <f t="shared" si="15"/>
        <v>42541.837511574078</v>
      </c>
      <c r="O133" s="16">
        <f t="shared" si="16"/>
        <v>6</v>
      </c>
      <c r="P133" s="16">
        <f t="shared" si="19"/>
        <v>2016</v>
      </c>
      <c r="Q133" t="b">
        <v>0</v>
      </c>
      <c r="R133">
        <v>0</v>
      </c>
      <c r="S133" t="b">
        <v>0</v>
      </c>
      <c r="T133" t="s">
        <v>8265</v>
      </c>
      <c r="U133" t="str">
        <f t="shared" si="17"/>
        <v xml:space="preserve">film 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20">
        <f t="shared" si="18"/>
        <v>80</v>
      </c>
      <c r="F134" s="6" t="str">
        <f t="shared" si="20"/>
        <v>Cat 12</v>
      </c>
      <c r="G134" s="8">
        <v>7655</v>
      </c>
      <c r="H134" t="s">
        <v>8219</v>
      </c>
      <c r="I134" t="s">
        <v>8223</v>
      </c>
      <c r="J134" t="s">
        <v>8245</v>
      </c>
      <c r="K134">
        <v>1415392207</v>
      </c>
      <c r="L134" s="12">
        <f t="shared" si="14"/>
        <v>41950.854247685187</v>
      </c>
      <c r="M134">
        <v>1411500607</v>
      </c>
      <c r="N134" s="12">
        <f t="shared" si="15"/>
        <v>41905.812581018516</v>
      </c>
      <c r="O134" s="16">
        <f t="shared" si="16"/>
        <v>9</v>
      </c>
      <c r="P134" s="16">
        <f t="shared" si="19"/>
        <v>2014</v>
      </c>
      <c r="Q134" t="b">
        <v>0</v>
      </c>
      <c r="R134">
        <v>81</v>
      </c>
      <c r="S134" t="b">
        <v>0</v>
      </c>
      <c r="T134" t="s">
        <v>8265</v>
      </c>
      <c r="U134" t="str">
        <f t="shared" si="17"/>
        <v xml:space="preserve">film 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20">
        <f t="shared" si="18"/>
        <v>71.763999999999996</v>
      </c>
      <c r="F135" s="6" t="str">
        <f t="shared" si="20"/>
        <v>Cat 12</v>
      </c>
      <c r="G135" s="8">
        <v>0</v>
      </c>
      <c r="H135" t="s">
        <v>8219</v>
      </c>
      <c r="I135" t="s">
        <v>8223</v>
      </c>
      <c r="J135" t="s">
        <v>8245</v>
      </c>
      <c r="K135">
        <v>1464715860</v>
      </c>
      <c r="L135" s="12">
        <f t="shared" si="14"/>
        <v>42521.729861111111</v>
      </c>
      <c r="M135">
        <v>1462130584</v>
      </c>
      <c r="N135" s="12">
        <f t="shared" si="15"/>
        <v>42491.80768518518</v>
      </c>
      <c r="O135" s="16">
        <f t="shared" si="16"/>
        <v>5</v>
      </c>
      <c r="P135" s="16">
        <f t="shared" si="19"/>
        <v>2016</v>
      </c>
      <c r="Q135" t="b">
        <v>0</v>
      </c>
      <c r="R135">
        <v>0</v>
      </c>
      <c r="S135" t="b">
        <v>0</v>
      </c>
      <c r="T135" t="s">
        <v>8265</v>
      </c>
      <c r="U135" t="str">
        <f t="shared" si="17"/>
        <v xml:space="preserve">film 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20">
        <f t="shared" si="18"/>
        <v>5</v>
      </c>
      <c r="F136" s="6" t="str">
        <f t="shared" si="20"/>
        <v>Cat 3</v>
      </c>
      <c r="G136" s="8">
        <v>0</v>
      </c>
      <c r="H136" t="s">
        <v>8219</v>
      </c>
      <c r="I136" t="s">
        <v>8223</v>
      </c>
      <c r="J136" t="s">
        <v>8245</v>
      </c>
      <c r="K136">
        <v>1441386000</v>
      </c>
      <c r="L136" s="12">
        <f t="shared" si="14"/>
        <v>42251.708333333328</v>
      </c>
      <c r="M136">
        <v>1438811418</v>
      </c>
      <c r="N136" s="12">
        <f t="shared" si="15"/>
        <v>42221.909930555557</v>
      </c>
      <c r="O136" s="16">
        <f t="shared" si="16"/>
        <v>8</v>
      </c>
      <c r="P136" s="16">
        <f t="shared" si="19"/>
        <v>2015</v>
      </c>
      <c r="Q136" t="b">
        <v>0</v>
      </c>
      <c r="R136">
        <v>0</v>
      </c>
      <c r="S136" t="b">
        <v>0</v>
      </c>
      <c r="T136" t="s">
        <v>8265</v>
      </c>
      <c r="U136" t="str">
        <f t="shared" si="17"/>
        <v xml:space="preserve">film 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20">
        <f t="shared" si="18"/>
        <v>3</v>
      </c>
      <c r="F137" s="6" t="str">
        <f t="shared" si="20"/>
        <v>Cat 2</v>
      </c>
      <c r="G137" s="8">
        <v>403</v>
      </c>
      <c r="H137" t="s">
        <v>8219</v>
      </c>
      <c r="I137" t="s">
        <v>8223</v>
      </c>
      <c r="J137" t="s">
        <v>8245</v>
      </c>
      <c r="K137">
        <v>1404241200</v>
      </c>
      <c r="L137" s="12">
        <f t="shared" si="14"/>
        <v>41821.791666666664</v>
      </c>
      <c r="M137">
        <v>1401354597</v>
      </c>
      <c r="N137" s="12">
        <f t="shared" si="15"/>
        <v>41788.381909722222</v>
      </c>
      <c r="O137" s="16">
        <f t="shared" si="16"/>
        <v>5</v>
      </c>
      <c r="P137" s="16">
        <f t="shared" si="19"/>
        <v>2014</v>
      </c>
      <c r="Q137" t="b">
        <v>0</v>
      </c>
      <c r="R137">
        <v>5</v>
      </c>
      <c r="S137" t="b">
        <v>0</v>
      </c>
      <c r="T137" t="s">
        <v>8265</v>
      </c>
      <c r="U137" t="str">
        <f t="shared" si="17"/>
        <v xml:space="preserve">film 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20">
        <f t="shared" si="18"/>
        <v>3</v>
      </c>
      <c r="F138" s="6" t="str">
        <f t="shared" si="20"/>
        <v>Cat 2</v>
      </c>
      <c r="G138" s="8">
        <v>0</v>
      </c>
      <c r="H138" t="s">
        <v>8219</v>
      </c>
      <c r="I138" t="s">
        <v>8223</v>
      </c>
      <c r="J138" t="s">
        <v>8245</v>
      </c>
      <c r="K138">
        <v>1431771360</v>
      </c>
      <c r="L138" s="12">
        <f t="shared" si="14"/>
        <v>42140.427777777775</v>
      </c>
      <c r="M138">
        <v>1427968234</v>
      </c>
      <c r="N138" s="12">
        <f t="shared" si="15"/>
        <v>42096.410115740742</v>
      </c>
      <c r="O138" s="16">
        <f t="shared" si="16"/>
        <v>4</v>
      </c>
      <c r="P138" s="16">
        <f t="shared" si="19"/>
        <v>2015</v>
      </c>
      <c r="Q138" t="b">
        <v>0</v>
      </c>
      <c r="R138">
        <v>0</v>
      </c>
      <c r="S138" t="b">
        <v>0</v>
      </c>
      <c r="T138" t="s">
        <v>8265</v>
      </c>
      <c r="U138" t="str">
        <f t="shared" si="17"/>
        <v xml:space="preserve">film 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20">
        <f t="shared" si="18"/>
        <v>55</v>
      </c>
      <c r="F139" s="6" t="str">
        <f t="shared" si="20"/>
        <v>Cat 12</v>
      </c>
      <c r="G139" s="8">
        <v>0</v>
      </c>
      <c r="H139" t="s">
        <v>8219</v>
      </c>
      <c r="I139" t="s">
        <v>8231</v>
      </c>
      <c r="J139" t="s">
        <v>8252</v>
      </c>
      <c r="K139">
        <v>1444657593</v>
      </c>
      <c r="L139" s="12">
        <f t="shared" si="14"/>
        <v>42289.573993055557</v>
      </c>
      <c r="M139">
        <v>1440337593</v>
      </c>
      <c r="N139" s="12">
        <f t="shared" si="15"/>
        <v>42239.573993055557</v>
      </c>
      <c r="O139" s="16">
        <f t="shared" si="16"/>
        <v>8</v>
      </c>
      <c r="P139" s="16">
        <f t="shared" si="19"/>
        <v>2015</v>
      </c>
      <c r="Q139" t="b">
        <v>0</v>
      </c>
      <c r="R139">
        <v>0</v>
      </c>
      <c r="S139" t="b">
        <v>0</v>
      </c>
      <c r="T139" t="s">
        <v>8265</v>
      </c>
      <c r="U139" t="str">
        <f t="shared" si="17"/>
        <v xml:space="preserve">film 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20">
        <f t="shared" si="18"/>
        <v>150</v>
      </c>
      <c r="F140" s="6" t="str">
        <f t="shared" si="20"/>
        <v>Cat 12</v>
      </c>
      <c r="G140" s="8">
        <v>4712</v>
      </c>
      <c r="H140" t="s">
        <v>8219</v>
      </c>
      <c r="I140" t="s">
        <v>8223</v>
      </c>
      <c r="J140" t="s">
        <v>8245</v>
      </c>
      <c r="K140">
        <v>1438405140</v>
      </c>
      <c r="L140" s="12">
        <f t="shared" si="14"/>
        <v>42217.207638888889</v>
      </c>
      <c r="M140">
        <v>1435731041</v>
      </c>
      <c r="N140" s="12">
        <f t="shared" si="15"/>
        <v>42186.257418981477</v>
      </c>
      <c r="O140" s="16">
        <f t="shared" si="16"/>
        <v>7</v>
      </c>
      <c r="P140" s="16">
        <f t="shared" si="19"/>
        <v>2015</v>
      </c>
      <c r="Q140" t="b">
        <v>0</v>
      </c>
      <c r="R140">
        <v>58</v>
      </c>
      <c r="S140" t="b">
        <v>0</v>
      </c>
      <c r="T140" t="s">
        <v>8265</v>
      </c>
      <c r="U140" t="str">
        <f t="shared" si="17"/>
        <v xml:space="preserve">film 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20">
        <f t="shared" si="18"/>
        <v>0.5</v>
      </c>
      <c r="F141" s="6" t="str">
        <f t="shared" si="20"/>
        <v>Cat 1</v>
      </c>
      <c r="G141" s="8">
        <v>500</v>
      </c>
      <c r="H141" t="s">
        <v>8219</v>
      </c>
      <c r="I141" t="s">
        <v>8223</v>
      </c>
      <c r="J141" t="s">
        <v>8245</v>
      </c>
      <c r="K141">
        <v>1436738772</v>
      </c>
      <c r="L141" s="12">
        <f t="shared" si="14"/>
        <v>42197.920972222222</v>
      </c>
      <c r="M141">
        <v>1435874772</v>
      </c>
      <c r="N141" s="12">
        <f t="shared" si="15"/>
        <v>42187.920972222222</v>
      </c>
      <c r="O141" s="16">
        <f t="shared" si="16"/>
        <v>7</v>
      </c>
      <c r="P141" s="16">
        <f t="shared" si="19"/>
        <v>2015</v>
      </c>
      <c r="Q141" t="b">
        <v>0</v>
      </c>
      <c r="R141">
        <v>1</v>
      </c>
      <c r="S141" t="b">
        <v>0</v>
      </c>
      <c r="T141" t="s">
        <v>8265</v>
      </c>
      <c r="U141" t="str">
        <f t="shared" si="17"/>
        <v xml:space="preserve">film 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20">
        <f t="shared" si="18"/>
        <v>200</v>
      </c>
      <c r="F142" s="6" t="str">
        <f t="shared" si="20"/>
        <v>Cat 12</v>
      </c>
      <c r="G142" s="8">
        <v>0</v>
      </c>
      <c r="H142" t="s">
        <v>8219</v>
      </c>
      <c r="I142" t="s">
        <v>8223</v>
      </c>
      <c r="J142" t="s">
        <v>8245</v>
      </c>
      <c r="K142">
        <v>1426823132</v>
      </c>
      <c r="L142" s="12">
        <f t="shared" si="14"/>
        <v>42083.15662037037</v>
      </c>
      <c r="M142">
        <v>1424234732</v>
      </c>
      <c r="N142" s="12">
        <f t="shared" si="15"/>
        <v>42053.198287037041</v>
      </c>
      <c r="O142" s="16">
        <f t="shared" si="16"/>
        <v>2</v>
      </c>
      <c r="P142" s="16">
        <f t="shared" si="19"/>
        <v>2015</v>
      </c>
      <c r="Q142" t="b">
        <v>0</v>
      </c>
      <c r="R142">
        <v>0</v>
      </c>
      <c r="S142" t="b">
        <v>0</v>
      </c>
      <c r="T142" t="s">
        <v>8265</v>
      </c>
      <c r="U142" t="str">
        <f t="shared" si="17"/>
        <v xml:space="preserve">film 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20">
        <f t="shared" si="18"/>
        <v>12</v>
      </c>
      <c r="F143" s="6" t="str">
        <f t="shared" si="20"/>
        <v>Cat 4</v>
      </c>
      <c r="G143" s="8">
        <v>1293</v>
      </c>
      <c r="H143" t="s">
        <v>8219</v>
      </c>
      <c r="I143" t="s">
        <v>8223</v>
      </c>
      <c r="J143" t="s">
        <v>8245</v>
      </c>
      <c r="K143">
        <v>1433043623</v>
      </c>
      <c r="L143" s="12">
        <f t="shared" si="14"/>
        <v>42155.153043981481</v>
      </c>
      <c r="M143">
        <v>1429155623</v>
      </c>
      <c r="N143" s="12">
        <f t="shared" si="15"/>
        <v>42110.153043981481</v>
      </c>
      <c r="O143" s="16">
        <f t="shared" si="16"/>
        <v>4</v>
      </c>
      <c r="P143" s="16">
        <f t="shared" si="19"/>
        <v>2015</v>
      </c>
      <c r="Q143" t="b">
        <v>0</v>
      </c>
      <c r="R143">
        <v>28</v>
      </c>
      <c r="S143" t="b">
        <v>0</v>
      </c>
      <c r="T143" t="s">
        <v>8265</v>
      </c>
      <c r="U143" t="str">
        <f t="shared" si="17"/>
        <v xml:space="preserve">film 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20">
        <f t="shared" si="18"/>
        <v>3</v>
      </c>
      <c r="F144" s="6" t="str">
        <f t="shared" si="20"/>
        <v>Cat 2</v>
      </c>
      <c r="G144" s="8">
        <v>10</v>
      </c>
      <c r="H144" t="s">
        <v>8219</v>
      </c>
      <c r="I144" t="s">
        <v>8223</v>
      </c>
      <c r="J144" t="s">
        <v>8245</v>
      </c>
      <c r="K144">
        <v>1416176778</v>
      </c>
      <c r="L144" s="12">
        <f t="shared" si="14"/>
        <v>41959.934930555552</v>
      </c>
      <c r="M144">
        <v>1414358778</v>
      </c>
      <c r="N144" s="12">
        <f t="shared" si="15"/>
        <v>41938.893263888887</v>
      </c>
      <c r="O144" s="16">
        <f t="shared" si="16"/>
        <v>10</v>
      </c>
      <c r="P144" s="16">
        <f t="shared" si="19"/>
        <v>2014</v>
      </c>
      <c r="Q144" t="b">
        <v>0</v>
      </c>
      <c r="R144">
        <v>1</v>
      </c>
      <c r="S144" t="b">
        <v>0</v>
      </c>
      <c r="T144" t="s">
        <v>8265</v>
      </c>
      <c r="U144" t="str">
        <f t="shared" si="17"/>
        <v xml:space="preserve">film 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20">
        <f t="shared" si="18"/>
        <v>5.5</v>
      </c>
      <c r="F145" s="6" t="str">
        <f t="shared" si="20"/>
        <v>Cat 3</v>
      </c>
      <c r="G145" s="8">
        <v>0</v>
      </c>
      <c r="H145" t="s">
        <v>8219</v>
      </c>
      <c r="I145" t="s">
        <v>8225</v>
      </c>
      <c r="J145" t="s">
        <v>8247</v>
      </c>
      <c r="K145">
        <v>1472882100</v>
      </c>
      <c r="L145" s="12">
        <f t="shared" si="14"/>
        <v>42616.246527777781</v>
      </c>
      <c r="M145">
        <v>1467941542</v>
      </c>
      <c r="N145" s="12">
        <f t="shared" si="15"/>
        <v>42559.064143518524</v>
      </c>
      <c r="O145" s="16">
        <f t="shared" si="16"/>
        <v>7</v>
      </c>
      <c r="P145" s="16">
        <f t="shared" si="19"/>
        <v>2016</v>
      </c>
      <c r="Q145" t="b">
        <v>0</v>
      </c>
      <c r="R145">
        <v>0</v>
      </c>
      <c r="S145" t="b">
        <v>0</v>
      </c>
      <c r="T145" t="s">
        <v>8265</v>
      </c>
      <c r="U145" t="str">
        <f t="shared" si="17"/>
        <v xml:space="preserve">film 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20">
        <f t="shared" si="18"/>
        <v>7.5</v>
      </c>
      <c r="F146" s="6" t="str">
        <f t="shared" si="20"/>
        <v>Cat 3</v>
      </c>
      <c r="G146" s="8">
        <v>2070</v>
      </c>
      <c r="H146" t="s">
        <v>8219</v>
      </c>
      <c r="I146" t="s">
        <v>8228</v>
      </c>
      <c r="J146" t="s">
        <v>8250</v>
      </c>
      <c r="K146">
        <v>1428945472</v>
      </c>
      <c r="L146" s="12">
        <f t="shared" si="14"/>
        <v>42107.72074074074</v>
      </c>
      <c r="M146">
        <v>1423765072</v>
      </c>
      <c r="N146" s="12">
        <f t="shared" si="15"/>
        <v>42047.762407407412</v>
      </c>
      <c r="O146" s="16">
        <f t="shared" si="16"/>
        <v>2</v>
      </c>
      <c r="P146" s="16">
        <f t="shared" si="19"/>
        <v>2015</v>
      </c>
      <c r="Q146" t="b">
        <v>0</v>
      </c>
      <c r="R146">
        <v>37</v>
      </c>
      <c r="S146" t="b">
        <v>0</v>
      </c>
      <c r="T146" t="s">
        <v>8265</v>
      </c>
      <c r="U146" t="str">
        <f t="shared" si="17"/>
        <v xml:space="preserve">film 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20">
        <f t="shared" si="18"/>
        <v>4.5</v>
      </c>
      <c r="F147" s="6" t="str">
        <f t="shared" si="20"/>
        <v>Cat 2</v>
      </c>
      <c r="G147" s="8">
        <v>338</v>
      </c>
      <c r="H147" t="s">
        <v>8219</v>
      </c>
      <c r="I147" t="s">
        <v>8223</v>
      </c>
      <c r="J147" t="s">
        <v>8245</v>
      </c>
      <c r="K147">
        <v>1439298052</v>
      </c>
      <c r="L147" s="12">
        <f t="shared" si="14"/>
        <v>42227.542268518519</v>
      </c>
      <c r="M147">
        <v>1436965252</v>
      </c>
      <c r="N147" s="12">
        <f t="shared" si="15"/>
        <v>42200.542268518519</v>
      </c>
      <c r="O147" s="16">
        <f t="shared" si="16"/>
        <v>7</v>
      </c>
      <c r="P147" s="16">
        <f t="shared" si="19"/>
        <v>2015</v>
      </c>
      <c r="Q147" t="b">
        <v>0</v>
      </c>
      <c r="R147">
        <v>9</v>
      </c>
      <c r="S147" t="b">
        <v>0</v>
      </c>
      <c r="T147" t="s">
        <v>8265</v>
      </c>
      <c r="U147" t="str">
        <f t="shared" si="17"/>
        <v xml:space="preserve">film 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20">
        <f t="shared" si="18"/>
        <v>20</v>
      </c>
      <c r="F148" s="6" t="str">
        <f t="shared" si="20"/>
        <v>Cat 6</v>
      </c>
      <c r="G148" s="8">
        <v>115</v>
      </c>
      <c r="H148" t="s">
        <v>8219</v>
      </c>
      <c r="I148" t="s">
        <v>8223</v>
      </c>
      <c r="J148" t="s">
        <v>8245</v>
      </c>
      <c r="K148">
        <v>1484698998</v>
      </c>
      <c r="L148" s="12">
        <f t="shared" si="14"/>
        <v>42753.016180555554</v>
      </c>
      <c r="M148">
        <v>1479514998</v>
      </c>
      <c r="N148" s="12">
        <f t="shared" si="15"/>
        <v>42693.016180555554</v>
      </c>
      <c r="O148" s="16">
        <f t="shared" si="16"/>
        <v>11</v>
      </c>
      <c r="P148" s="16">
        <f t="shared" si="19"/>
        <v>2016</v>
      </c>
      <c r="Q148" t="b">
        <v>0</v>
      </c>
      <c r="R148">
        <v>3</v>
      </c>
      <c r="S148" t="b">
        <v>0</v>
      </c>
      <c r="T148" t="s">
        <v>8265</v>
      </c>
      <c r="U148" t="str">
        <f t="shared" si="17"/>
        <v xml:space="preserve">film 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20">
        <f t="shared" si="18"/>
        <v>7</v>
      </c>
      <c r="F149" s="6" t="str">
        <f t="shared" si="20"/>
        <v>Cat 3</v>
      </c>
      <c r="G149" s="8">
        <v>0</v>
      </c>
      <c r="H149" t="s">
        <v>8219</v>
      </c>
      <c r="I149" t="s">
        <v>8224</v>
      </c>
      <c r="J149" t="s">
        <v>8246</v>
      </c>
      <c r="K149">
        <v>1420741080</v>
      </c>
      <c r="L149" s="12">
        <f t="shared" si="14"/>
        <v>42012.762499999997</v>
      </c>
      <c r="M149">
        <v>1417026340</v>
      </c>
      <c r="N149" s="12">
        <f t="shared" si="15"/>
        <v>41969.767824074079</v>
      </c>
      <c r="O149" s="16">
        <f t="shared" si="16"/>
        <v>11</v>
      </c>
      <c r="P149" s="16">
        <f t="shared" si="19"/>
        <v>2014</v>
      </c>
      <c r="Q149" t="b">
        <v>0</v>
      </c>
      <c r="R149">
        <v>0</v>
      </c>
      <c r="S149" t="b">
        <v>0</v>
      </c>
      <c r="T149" t="s">
        <v>8265</v>
      </c>
      <c r="U149" t="str">
        <f t="shared" si="17"/>
        <v xml:space="preserve">film 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20">
        <f t="shared" si="18"/>
        <v>50</v>
      </c>
      <c r="F150" s="6" t="str">
        <f t="shared" si="20"/>
        <v>Cat 12</v>
      </c>
      <c r="G150" s="8">
        <v>40</v>
      </c>
      <c r="H150" t="s">
        <v>8219</v>
      </c>
      <c r="I150" t="s">
        <v>8223</v>
      </c>
      <c r="J150" t="s">
        <v>8245</v>
      </c>
      <c r="K150">
        <v>1456555536</v>
      </c>
      <c r="L150" s="12">
        <f t="shared" si="14"/>
        <v>42427.281666666662</v>
      </c>
      <c r="M150">
        <v>1453963536</v>
      </c>
      <c r="N150" s="12">
        <f t="shared" si="15"/>
        <v>42397.281666666662</v>
      </c>
      <c r="O150" s="16">
        <f t="shared" si="16"/>
        <v>1</v>
      </c>
      <c r="P150" s="16">
        <f t="shared" si="19"/>
        <v>2016</v>
      </c>
      <c r="Q150" t="b">
        <v>0</v>
      </c>
      <c r="R150">
        <v>2</v>
      </c>
      <c r="S150" t="b">
        <v>0</v>
      </c>
      <c r="T150" t="s">
        <v>8265</v>
      </c>
      <c r="U150" t="str">
        <f t="shared" si="17"/>
        <v xml:space="preserve">film 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20">
        <f t="shared" si="18"/>
        <v>10</v>
      </c>
      <c r="F151" s="6" t="str">
        <f t="shared" si="20"/>
        <v>Cat 4</v>
      </c>
      <c r="G151" s="8">
        <v>92</v>
      </c>
      <c r="H151" t="s">
        <v>8219</v>
      </c>
      <c r="I151" t="s">
        <v>8223</v>
      </c>
      <c r="J151" t="s">
        <v>8245</v>
      </c>
      <c r="K151">
        <v>1419494400</v>
      </c>
      <c r="L151" s="12">
        <f t="shared" si="14"/>
        <v>41998.333333333328</v>
      </c>
      <c r="M151">
        <v>1416888470</v>
      </c>
      <c r="N151" s="12">
        <f t="shared" si="15"/>
        <v>41968.172106481477</v>
      </c>
      <c r="O151" s="16">
        <f t="shared" si="16"/>
        <v>11</v>
      </c>
      <c r="P151" s="16">
        <f t="shared" si="19"/>
        <v>2014</v>
      </c>
      <c r="Q151" t="b">
        <v>0</v>
      </c>
      <c r="R151">
        <v>6</v>
      </c>
      <c r="S151" t="b">
        <v>0</v>
      </c>
      <c r="T151" t="s">
        <v>8265</v>
      </c>
      <c r="U151" t="str">
        <f t="shared" si="17"/>
        <v xml:space="preserve">film 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20">
        <f t="shared" si="18"/>
        <v>130</v>
      </c>
      <c r="F152" s="6" t="str">
        <f t="shared" si="20"/>
        <v>Cat 12</v>
      </c>
      <c r="G152" s="8">
        <v>30112</v>
      </c>
      <c r="H152" t="s">
        <v>8219</v>
      </c>
      <c r="I152" t="s">
        <v>8223</v>
      </c>
      <c r="J152" t="s">
        <v>8245</v>
      </c>
      <c r="K152">
        <v>1432612382</v>
      </c>
      <c r="L152" s="12">
        <f t="shared" si="14"/>
        <v>42150.161828703705</v>
      </c>
      <c r="M152">
        <v>1427428382</v>
      </c>
      <c r="N152" s="12">
        <f t="shared" si="15"/>
        <v>42090.161828703705</v>
      </c>
      <c r="O152" s="16">
        <f t="shared" si="16"/>
        <v>3</v>
      </c>
      <c r="P152" s="16">
        <f t="shared" si="19"/>
        <v>2015</v>
      </c>
      <c r="Q152" t="b">
        <v>0</v>
      </c>
      <c r="R152">
        <v>67</v>
      </c>
      <c r="S152" t="b">
        <v>0</v>
      </c>
      <c r="T152" t="s">
        <v>8265</v>
      </c>
      <c r="U152" t="str">
        <f t="shared" si="17"/>
        <v xml:space="preserve">film 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20">
        <f t="shared" si="18"/>
        <v>250</v>
      </c>
      <c r="F153" s="6" t="str">
        <f t="shared" si="20"/>
        <v>Cat 12</v>
      </c>
      <c r="G153" s="8">
        <v>140</v>
      </c>
      <c r="H153" t="s">
        <v>8219</v>
      </c>
      <c r="I153" t="s">
        <v>8225</v>
      </c>
      <c r="J153" t="s">
        <v>8247</v>
      </c>
      <c r="K153">
        <v>1434633191</v>
      </c>
      <c r="L153" s="12">
        <f t="shared" si="14"/>
        <v>42173.550821759258</v>
      </c>
      <c r="M153">
        <v>1429449191</v>
      </c>
      <c r="N153" s="12">
        <f t="shared" si="15"/>
        <v>42113.550821759258</v>
      </c>
      <c r="O153" s="16">
        <f t="shared" si="16"/>
        <v>4</v>
      </c>
      <c r="P153" s="16">
        <f t="shared" si="19"/>
        <v>2015</v>
      </c>
      <c r="Q153" t="b">
        <v>0</v>
      </c>
      <c r="R153">
        <v>5</v>
      </c>
      <c r="S153" t="b">
        <v>0</v>
      </c>
      <c r="T153" t="s">
        <v>8265</v>
      </c>
      <c r="U153" t="str">
        <f t="shared" si="17"/>
        <v xml:space="preserve">film 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20">
        <f t="shared" si="18"/>
        <v>380</v>
      </c>
      <c r="F154" s="6" t="str">
        <f t="shared" si="20"/>
        <v>Cat 12</v>
      </c>
      <c r="G154" s="8">
        <v>30</v>
      </c>
      <c r="H154" t="s">
        <v>8219</v>
      </c>
      <c r="I154" t="s">
        <v>8223</v>
      </c>
      <c r="J154" t="s">
        <v>8245</v>
      </c>
      <c r="K154">
        <v>1411437100</v>
      </c>
      <c r="L154" s="12">
        <f t="shared" si="14"/>
        <v>41905.077546296299</v>
      </c>
      <c r="M154">
        <v>1408845100</v>
      </c>
      <c r="N154" s="12">
        <f t="shared" si="15"/>
        <v>41875.077546296299</v>
      </c>
      <c r="O154" s="16">
        <f t="shared" si="16"/>
        <v>8</v>
      </c>
      <c r="P154" s="16">
        <f t="shared" si="19"/>
        <v>2014</v>
      </c>
      <c r="Q154" t="b">
        <v>0</v>
      </c>
      <c r="R154">
        <v>2</v>
      </c>
      <c r="S154" t="b">
        <v>0</v>
      </c>
      <c r="T154" t="s">
        <v>8265</v>
      </c>
      <c r="U154" t="str">
        <f t="shared" si="17"/>
        <v xml:space="preserve">film 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20">
        <f t="shared" si="18"/>
        <v>50</v>
      </c>
      <c r="F155" s="6" t="str">
        <f t="shared" si="20"/>
        <v>Cat 12</v>
      </c>
      <c r="G155" s="8">
        <v>359</v>
      </c>
      <c r="H155" t="s">
        <v>8219</v>
      </c>
      <c r="I155" t="s">
        <v>8223</v>
      </c>
      <c r="J155" t="s">
        <v>8245</v>
      </c>
      <c r="K155">
        <v>1417532644</v>
      </c>
      <c r="L155" s="12">
        <f t="shared" si="14"/>
        <v>41975.627824074079</v>
      </c>
      <c r="M155">
        <v>1413900244</v>
      </c>
      <c r="N155" s="12">
        <f t="shared" si="15"/>
        <v>41933.586157407408</v>
      </c>
      <c r="O155" s="16">
        <f t="shared" si="16"/>
        <v>10</v>
      </c>
      <c r="P155" s="16">
        <f t="shared" si="19"/>
        <v>2014</v>
      </c>
      <c r="Q155" t="b">
        <v>0</v>
      </c>
      <c r="R155">
        <v>10</v>
      </c>
      <c r="S155" t="b">
        <v>0</v>
      </c>
      <c r="T155" t="s">
        <v>8265</v>
      </c>
      <c r="U155" t="str">
        <f t="shared" si="17"/>
        <v xml:space="preserve">film 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20">
        <f t="shared" si="18"/>
        <v>1.5</v>
      </c>
      <c r="F156" s="6" t="str">
        <f t="shared" si="20"/>
        <v>Cat 2</v>
      </c>
      <c r="G156" s="8">
        <v>40</v>
      </c>
      <c r="H156" t="s">
        <v>8219</v>
      </c>
      <c r="I156" t="s">
        <v>8223</v>
      </c>
      <c r="J156" t="s">
        <v>8245</v>
      </c>
      <c r="K156">
        <v>1433336895</v>
      </c>
      <c r="L156" s="12">
        <f t="shared" si="14"/>
        <v>42158.547395833331</v>
      </c>
      <c r="M156">
        <v>1429621695</v>
      </c>
      <c r="N156" s="12">
        <f t="shared" si="15"/>
        <v>42115.547395833331</v>
      </c>
      <c r="O156" s="16">
        <f t="shared" si="16"/>
        <v>4</v>
      </c>
      <c r="P156" s="16">
        <f t="shared" si="19"/>
        <v>2015</v>
      </c>
      <c r="Q156" t="b">
        <v>0</v>
      </c>
      <c r="R156">
        <v>3</v>
      </c>
      <c r="S156" t="b">
        <v>0</v>
      </c>
      <c r="T156" t="s">
        <v>8265</v>
      </c>
      <c r="U156" t="str">
        <f t="shared" si="17"/>
        <v xml:space="preserve">film 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20">
        <f t="shared" si="18"/>
        <v>1350</v>
      </c>
      <c r="F157" s="6" t="str">
        <f t="shared" si="20"/>
        <v>Cat 12</v>
      </c>
      <c r="G157" s="8">
        <v>81</v>
      </c>
      <c r="H157" t="s">
        <v>8219</v>
      </c>
      <c r="I157" t="s">
        <v>8223</v>
      </c>
      <c r="J157" t="s">
        <v>8245</v>
      </c>
      <c r="K157">
        <v>1437657935</v>
      </c>
      <c r="L157" s="12">
        <f t="shared" si="14"/>
        <v>42208.559432870374</v>
      </c>
      <c r="M157">
        <v>1434201935</v>
      </c>
      <c r="N157" s="12">
        <f t="shared" si="15"/>
        <v>42168.559432870374</v>
      </c>
      <c r="O157" s="16">
        <f t="shared" si="16"/>
        <v>6</v>
      </c>
      <c r="P157" s="16">
        <f t="shared" si="19"/>
        <v>2015</v>
      </c>
      <c r="Q157" t="b">
        <v>0</v>
      </c>
      <c r="R157">
        <v>4</v>
      </c>
      <c r="S157" t="b">
        <v>0</v>
      </c>
      <c r="T157" t="s">
        <v>8265</v>
      </c>
      <c r="U157" t="str">
        <f t="shared" si="17"/>
        <v xml:space="preserve">film 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20">
        <f t="shared" si="18"/>
        <v>35</v>
      </c>
      <c r="F158" s="6" t="str">
        <f t="shared" si="20"/>
        <v>Cat 9</v>
      </c>
      <c r="G158" s="8">
        <v>1785</v>
      </c>
      <c r="H158" t="s">
        <v>8219</v>
      </c>
      <c r="I158" t="s">
        <v>8228</v>
      </c>
      <c r="J158" t="s">
        <v>8250</v>
      </c>
      <c r="K158">
        <v>1407034796</v>
      </c>
      <c r="L158" s="12">
        <f t="shared" si="14"/>
        <v>41854.124953703707</v>
      </c>
      <c r="M158">
        <v>1401850796</v>
      </c>
      <c r="N158" s="12">
        <f t="shared" si="15"/>
        <v>41794.124953703707</v>
      </c>
      <c r="O158" s="16">
        <f t="shared" si="16"/>
        <v>6</v>
      </c>
      <c r="P158" s="16">
        <f t="shared" si="19"/>
        <v>2014</v>
      </c>
      <c r="Q158" t="b">
        <v>0</v>
      </c>
      <c r="R158">
        <v>15</v>
      </c>
      <c r="S158" t="b">
        <v>0</v>
      </c>
      <c r="T158" t="s">
        <v>8265</v>
      </c>
      <c r="U158" t="str">
        <f t="shared" si="17"/>
        <v xml:space="preserve">film 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20">
        <f t="shared" si="18"/>
        <v>2.9950000000000001</v>
      </c>
      <c r="F159" s="6" t="str">
        <f t="shared" si="20"/>
        <v>Cat 2</v>
      </c>
      <c r="G159" s="8">
        <v>8</v>
      </c>
      <c r="H159" t="s">
        <v>8219</v>
      </c>
      <c r="I159" t="s">
        <v>8223</v>
      </c>
      <c r="J159" t="s">
        <v>8245</v>
      </c>
      <c r="K159">
        <v>1456523572</v>
      </c>
      <c r="L159" s="12">
        <f t="shared" si="14"/>
        <v>42426.911712962959</v>
      </c>
      <c r="M159">
        <v>1453931572</v>
      </c>
      <c r="N159" s="12">
        <f t="shared" si="15"/>
        <v>42396.911712962959</v>
      </c>
      <c r="O159" s="16">
        <f t="shared" si="16"/>
        <v>1</v>
      </c>
      <c r="P159" s="16">
        <f t="shared" si="19"/>
        <v>2016</v>
      </c>
      <c r="Q159" t="b">
        <v>0</v>
      </c>
      <c r="R159">
        <v>2</v>
      </c>
      <c r="S159" t="b">
        <v>0</v>
      </c>
      <c r="T159" t="s">
        <v>8265</v>
      </c>
      <c r="U159" t="str">
        <f t="shared" si="17"/>
        <v xml:space="preserve">film 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20">
        <f t="shared" si="18"/>
        <v>5</v>
      </c>
      <c r="F160" s="6" t="str">
        <f t="shared" si="20"/>
        <v>Cat 3</v>
      </c>
      <c r="G160" s="8">
        <v>0</v>
      </c>
      <c r="H160" t="s">
        <v>8219</v>
      </c>
      <c r="I160" t="s">
        <v>8223</v>
      </c>
      <c r="J160" t="s">
        <v>8245</v>
      </c>
      <c r="K160">
        <v>1413942628</v>
      </c>
      <c r="L160" s="12">
        <f t="shared" si="14"/>
        <v>41934.07671296296</v>
      </c>
      <c r="M160">
        <v>1411350628</v>
      </c>
      <c r="N160" s="12">
        <f t="shared" si="15"/>
        <v>41904.07671296296</v>
      </c>
      <c r="O160" s="16">
        <f t="shared" si="16"/>
        <v>9</v>
      </c>
      <c r="P160" s="16">
        <f t="shared" si="19"/>
        <v>2014</v>
      </c>
      <c r="Q160" t="b">
        <v>0</v>
      </c>
      <c r="R160">
        <v>0</v>
      </c>
      <c r="S160" t="b">
        <v>0</v>
      </c>
      <c r="T160" t="s">
        <v>8265</v>
      </c>
      <c r="U160" t="str">
        <f t="shared" si="17"/>
        <v xml:space="preserve">film 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20">
        <f t="shared" si="18"/>
        <v>500</v>
      </c>
      <c r="F161" s="6" t="str">
        <f t="shared" si="20"/>
        <v>Cat 12</v>
      </c>
      <c r="G161" s="8">
        <v>10</v>
      </c>
      <c r="H161" t="s">
        <v>8219</v>
      </c>
      <c r="I161" t="s">
        <v>8223</v>
      </c>
      <c r="J161" t="s">
        <v>8245</v>
      </c>
      <c r="K161">
        <v>1467541545</v>
      </c>
      <c r="L161" s="12">
        <f t="shared" si="14"/>
        <v>42554.434548611112</v>
      </c>
      <c r="M161">
        <v>1464085545</v>
      </c>
      <c r="N161" s="12">
        <f t="shared" si="15"/>
        <v>42514.434548611112</v>
      </c>
      <c r="O161" s="16">
        <f t="shared" si="16"/>
        <v>5</v>
      </c>
      <c r="P161" s="16">
        <f t="shared" si="19"/>
        <v>2016</v>
      </c>
      <c r="Q161" t="b">
        <v>0</v>
      </c>
      <c r="R161">
        <v>1</v>
      </c>
      <c r="S161" t="b">
        <v>0</v>
      </c>
      <c r="T161" t="s">
        <v>8265</v>
      </c>
      <c r="U161" t="str">
        <f t="shared" si="17"/>
        <v xml:space="preserve">film 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20">
        <f t="shared" si="18"/>
        <v>5</v>
      </c>
      <c r="F162" s="6" t="str">
        <f t="shared" si="20"/>
        <v>Cat 3</v>
      </c>
      <c r="G162" s="8">
        <v>0</v>
      </c>
      <c r="H162" t="s">
        <v>8220</v>
      </c>
      <c r="I162" t="s">
        <v>8223</v>
      </c>
      <c r="J162" t="s">
        <v>8245</v>
      </c>
      <c r="K162">
        <v>1439675691</v>
      </c>
      <c r="L162" s="12">
        <f t="shared" si="14"/>
        <v>42231.913090277783</v>
      </c>
      <c r="M162">
        <v>1434491691</v>
      </c>
      <c r="N162" s="12">
        <f t="shared" si="15"/>
        <v>42171.913090277783</v>
      </c>
      <c r="O162" s="16">
        <f t="shared" si="16"/>
        <v>6</v>
      </c>
      <c r="P162" s="16">
        <f t="shared" si="19"/>
        <v>2015</v>
      </c>
      <c r="Q162" t="b">
        <v>0</v>
      </c>
      <c r="R162">
        <v>0</v>
      </c>
      <c r="S162" t="b">
        <v>0</v>
      </c>
      <c r="T162" t="s">
        <v>8266</v>
      </c>
      <c r="U162" t="str">
        <f t="shared" si="17"/>
        <v xml:space="preserve">film 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20">
        <f t="shared" si="18"/>
        <v>50</v>
      </c>
      <c r="F163" s="6" t="str">
        <f t="shared" si="20"/>
        <v>Cat 12</v>
      </c>
      <c r="G163" s="8">
        <v>5</v>
      </c>
      <c r="H163" t="s">
        <v>8220</v>
      </c>
      <c r="I163" t="s">
        <v>8223</v>
      </c>
      <c r="J163" t="s">
        <v>8245</v>
      </c>
      <c r="K163">
        <v>1404318595</v>
      </c>
      <c r="L163" s="12">
        <f t="shared" si="14"/>
        <v>41822.687442129631</v>
      </c>
      <c r="M163">
        <v>1401726595</v>
      </c>
      <c r="N163" s="12">
        <f t="shared" si="15"/>
        <v>41792.687442129631</v>
      </c>
      <c r="O163" s="16">
        <f t="shared" si="16"/>
        <v>6</v>
      </c>
      <c r="P163" s="16">
        <f t="shared" si="19"/>
        <v>2014</v>
      </c>
      <c r="Q163" t="b">
        <v>0</v>
      </c>
      <c r="R163">
        <v>1</v>
      </c>
      <c r="S163" t="b">
        <v>0</v>
      </c>
      <c r="T163" t="s">
        <v>8266</v>
      </c>
      <c r="U163" t="str">
        <f t="shared" si="17"/>
        <v xml:space="preserve">film 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20">
        <f t="shared" si="18"/>
        <v>2.8</v>
      </c>
      <c r="F164" s="6" t="str">
        <f t="shared" si="20"/>
        <v>Cat 2</v>
      </c>
      <c r="G164" s="8">
        <v>435</v>
      </c>
      <c r="H164" t="s">
        <v>8220</v>
      </c>
      <c r="I164" t="s">
        <v>8223</v>
      </c>
      <c r="J164" t="s">
        <v>8245</v>
      </c>
      <c r="K164">
        <v>1408232520</v>
      </c>
      <c r="L164" s="12">
        <f t="shared" si="14"/>
        <v>41867.987500000003</v>
      </c>
      <c r="M164">
        <v>1405393356</v>
      </c>
      <c r="N164" s="12">
        <f t="shared" si="15"/>
        <v>41835.126805555556</v>
      </c>
      <c r="O164" s="16">
        <f t="shared" si="16"/>
        <v>7</v>
      </c>
      <c r="P164" s="16">
        <f t="shared" si="19"/>
        <v>2014</v>
      </c>
      <c r="Q164" t="b">
        <v>0</v>
      </c>
      <c r="R164">
        <v>10</v>
      </c>
      <c r="S164" t="b">
        <v>0</v>
      </c>
      <c r="T164" t="s">
        <v>8266</v>
      </c>
      <c r="U164" t="str">
        <f t="shared" si="17"/>
        <v xml:space="preserve">film 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20">
        <f t="shared" si="18"/>
        <v>2000</v>
      </c>
      <c r="F165" s="6" t="str">
        <f t="shared" si="20"/>
        <v>Cat 12</v>
      </c>
      <c r="G165" s="8">
        <v>0</v>
      </c>
      <c r="H165" t="s">
        <v>8220</v>
      </c>
      <c r="I165" t="s">
        <v>8223</v>
      </c>
      <c r="J165" t="s">
        <v>8245</v>
      </c>
      <c r="K165">
        <v>1443657600</v>
      </c>
      <c r="L165" s="12">
        <f t="shared" si="14"/>
        <v>42278</v>
      </c>
      <c r="M165">
        <v>1440716654</v>
      </c>
      <c r="N165" s="12">
        <f t="shared" si="15"/>
        <v>42243.961273148147</v>
      </c>
      <c r="O165" s="16">
        <f t="shared" si="16"/>
        <v>8</v>
      </c>
      <c r="P165" s="16">
        <f t="shared" si="19"/>
        <v>2015</v>
      </c>
      <c r="Q165" t="b">
        <v>0</v>
      </c>
      <c r="R165">
        <v>0</v>
      </c>
      <c r="S165" t="b">
        <v>0</v>
      </c>
      <c r="T165" t="s">
        <v>8266</v>
      </c>
      <c r="U165" t="str">
        <f t="shared" si="17"/>
        <v xml:space="preserve">film 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20">
        <f t="shared" si="18"/>
        <v>120</v>
      </c>
      <c r="F166" s="6" t="str">
        <f t="shared" si="20"/>
        <v>Cat 12</v>
      </c>
      <c r="G166" s="8">
        <v>640</v>
      </c>
      <c r="H166" t="s">
        <v>8220</v>
      </c>
      <c r="I166" t="s">
        <v>8223</v>
      </c>
      <c r="J166" t="s">
        <v>8245</v>
      </c>
      <c r="K166">
        <v>1411150701</v>
      </c>
      <c r="L166" s="12">
        <f t="shared" si="14"/>
        <v>41901.762743055559</v>
      </c>
      <c r="M166">
        <v>1405966701</v>
      </c>
      <c r="N166" s="12">
        <f t="shared" si="15"/>
        <v>41841.762743055559</v>
      </c>
      <c r="O166" s="16">
        <f t="shared" si="16"/>
        <v>7</v>
      </c>
      <c r="P166" s="16">
        <f t="shared" si="19"/>
        <v>2014</v>
      </c>
      <c r="Q166" t="b">
        <v>0</v>
      </c>
      <c r="R166">
        <v>7</v>
      </c>
      <c r="S166" t="b">
        <v>0</v>
      </c>
      <c r="T166" t="s">
        <v>8266</v>
      </c>
      <c r="U166" t="str">
        <f t="shared" si="17"/>
        <v xml:space="preserve">film 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20">
        <f t="shared" si="18"/>
        <v>17</v>
      </c>
      <c r="F167" s="6" t="str">
        <f t="shared" si="20"/>
        <v>Cat 5</v>
      </c>
      <c r="G167" s="8">
        <v>0</v>
      </c>
      <c r="H167" t="s">
        <v>8220</v>
      </c>
      <c r="I167" t="s">
        <v>8224</v>
      </c>
      <c r="J167" t="s">
        <v>8246</v>
      </c>
      <c r="K167">
        <v>1452613724</v>
      </c>
      <c r="L167" s="12">
        <f t="shared" si="14"/>
        <v>42381.658842592587</v>
      </c>
      <c r="M167">
        <v>1450021724</v>
      </c>
      <c r="N167" s="12">
        <f t="shared" si="15"/>
        <v>42351.658842592587</v>
      </c>
      <c r="O167" s="16">
        <f t="shared" si="16"/>
        <v>12</v>
      </c>
      <c r="P167" s="16">
        <f t="shared" si="19"/>
        <v>2015</v>
      </c>
      <c r="Q167" t="b">
        <v>0</v>
      </c>
      <c r="R167">
        <v>0</v>
      </c>
      <c r="S167" t="b">
        <v>0</v>
      </c>
      <c r="T167" t="s">
        <v>8266</v>
      </c>
      <c r="U167" t="str">
        <f t="shared" si="17"/>
        <v xml:space="preserve">film 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20">
        <f t="shared" si="18"/>
        <v>5</v>
      </c>
      <c r="F168" s="6" t="str">
        <f t="shared" si="20"/>
        <v>Cat 3</v>
      </c>
      <c r="G168" s="8">
        <v>3000</v>
      </c>
      <c r="H168" t="s">
        <v>8220</v>
      </c>
      <c r="I168" t="s">
        <v>8223</v>
      </c>
      <c r="J168" t="s">
        <v>8245</v>
      </c>
      <c r="K168">
        <v>1484531362</v>
      </c>
      <c r="L168" s="12">
        <f t="shared" si="14"/>
        <v>42751.075949074075</v>
      </c>
      <c r="M168">
        <v>1481939362</v>
      </c>
      <c r="N168" s="12">
        <f t="shared" si="15"/>
        <v>42721.075949074075</v>
      </c>
      <c r="O168" s="16">
        <f t="shared" si="16"/>
        <v>12</v>
      </c>
      <c r="P168" s="16">
        <f t="shared" si="19"/>
        <v>2016</v>
      </c>
      <c r="Q168" t="b">
        <v>0</v>
      </c>
      <c r="R168">
        <v>1</v>
      </c>
      <c r="S168" t="b">
        <v>0</v>
      </c>
      <c r="T168" t="s">
        <v>8266</v>
      </c>
      <c r="U168" t="str">
        <f t="shared" si="17"/>
        <v xml:space="preserve">film 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20">
        <f t="shared" si="18"/>
        <v>110</v>
      </c>
      <c r="F169" s="6" t="str">
        <f t="shared" si="20"/>
        <v>Cat 12</v>
      </c>
      <c r="G169" s="8">
        <v>11</v>
      </c>
      <c r="H169" t="s">
        <v>8220</v>
      </c>
      <c r="I169" t="s">
        <v>8223</v>
      </c>
      <c r="J169" t="s">
        <v>8245</v>
      </c>
      <c r="K169">
        <v>1438726535</v>
      </c>
      <c r="L169" s="12">
        <f t="shared" si="14"/>
        <v>42220.927488425921</v>
      </c>
      <c r="M169">
        <v>1433542535</v>
      </c>
      <c r="N169" s="12">
        <f t="shared" si="15"/>
        <v>42160.927488425921</v>
      </c>
      <c r="O169" s="16">
        <f t="shared" si="16"/>
        <v>6</v>
      </c>
      <c r="P169" s="16">
        <f t="shared" si="19"/>
        <v>2015</v>
      </c>
      <c r="Q169" t="b">
        <v>0</v>
      </c>
      <c r="R169">
        <v>2</v>
      </c>
      <c r="S169" t="b">
        <v>0</v>
      </c>
      <c r="T169" t="s">
        <v>8266</v>
      </c>
      <c r="U169" t="str">
        <f t="shared" si="17"/>
        <v xml:space="preserve">film 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20">
        <f t="shared" si="18"/>
        <v>8</v>
      </c>
      <c r="F170" s="6" t="str">
        <f t="shared" si="20"/>
        <v>Cat 3</v>
      </c>
      <c r="G170" s="8">
        <v>325</v>
      </c>
      <c r="H170" t="s">
        <v>8220</v>
      </c>
      <c r="I170" t="s">
        <v>8223</v>
      </c>
      <c r="J170" t="s">
        <v>8245</v>
      </c>
      <c r="K170">
        <v>1426791770</v>
      </c>
      <c r="L170" s="12">
        <f t="shared" si="14"/>
        <v>42082.793634259258</v>
      </c>
      <c r="M170">
        <v>1424203370</v>
      </c>
      <c r="N170" s="12">
        <f t="shared" si="15"/>
        <v>42052.83530092593</v>
      </c>
      <c r="O170" s="16">
        <f t="shared" si="16"/>
        <v>2</v>
      </c>
      <c r="P170" s="16">
        <f t="shared" si="19"/>
        <v>2015</v>
      </c>
      <c r="Q170" t="b">
        <v>0</v>
      </c>
      <c r="R170">
        <v>3</v>
      </c>
      <c r="S170" t="b">
        <v>0</v>
      </c>
      <c r="T170" t="s">
        <v>8266</v>
      </c>
      <c r="U170" t="str">
        <f t="shared" si="17"/>
        <v xml:space="preserve">film 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20">
        <f t="shared" si="18"/>
        <v>2.5</v>
      </c>
      <c r="F171" s="6" t="str">
        <f t="shared" si="20"/>
        <v>Cat 2</v>
      </c>
      <c r="G171" s="8">
        <v>560</v>
      </c>
      <c r="H171" t="s">
        <v>8220</v>
      </c>
      <c r="I171" t="s">
        <v>8224</v>
      </c>
      <c r="J171" t="s">
        <v>8246</v>
      </c>
      <c r="K171">
        <v>1413634059</v>
      </c>
      <c r="L171" s="12">
        <f t="shared" si="14"/>
        <v>41930.505312499998</v>
      </c>
      <c r="M171">
        <v>1411042059</v>
      </c>
      <c r="N171" s="12">
        <f t="shared" si="15"/>
        <v>41900.505312499998</v>
      </c>
      <c r="O171" s="16">
        <f t="shared" si="16"/>
        <v>9</v>
      </c>
      <c r="P171" s="16">
        <f t="shared" si="19"/>
        <v>2014</v>
      </c>
      <c r="Q171" t="b">
        <v>0</v>
      </c>
      <c r="R171">
        <v>10</v>
      </c>
      <c r="S171" t="b">
        <v>0</v>
      </c>
      <c r="T171" t="s">
        <v>8266</v>
      </c>
      <c r="U171" t="str">
        <f t="shared" si="17"/>
        <v xml:space="preserve">film 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20">
        <f t="shared" si="18"/>
        <v>10</v>
      </c>
      <c r="F172" s="6" t="str">
        <f t="shared" si="20"/>
        <v>Cat 4</v>
      </c>
      <c r="G172" s="8">
        <v>325</v>
      </c>
      <c r="H172" t="s">
        <v>8220</v>
      </c>
      <c r="I172" t="s">
        <v>8223</v>
      </c>
      <c r="J172" t="s">
        <v>8245</v>
      </c>
      <c r="K172">
        <v>1440912480</v>
      </c>
      <c r="L172" s="12">
        <f t="shared" si="14"/>
        <v>42246.227777777778</v>
      </c>
      <c r="M172">
        <v>1438385283</v>
      </c>
      <c r="N172" s="12">
        <f t="shared" si="15"/>
        <v>42216.977812500001</v>
      </c>
      <c r="O172" s="16">
        <f t="shared" si="16"/>
        <v>7</v>
      </c>
      <c r="P172" s="16">
        <f t="shared" si="19"/>
        <v>2015</v>
      </c>
      <c r="Q172" t="b">
        <v>0</v>
      </c>
      <c r="R172">
        <v>10</v>
      </c>
      <c r="S172" t="b">
        <v>0</v>
      </c>
      <c r="T172" t="s">
        <v>8266</v>
      </c>
      <c r="U172" t="str">
        <f t="shared" si="17"/>
        <v xml:space="preserve">film 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20">
        <f t="shared" si="18"/>
        <v>50</v>
      </c>
      <c r="F173" s="6" t="str">
        <f t="shared" si="20"/>
        <v>Cat 12</v>
      </c>
      <c r="G173" s="8">
        <v>1</v>
      </c>
      <c r="H173" t="s">
        <v>8220</v>
      </c>
      <c r="I173" t="s">
        <v>8223</v>
      </c>
      <c r="J173" t="s">
        <v>8245</v>
      </c>
      <c r="K173">
        <v>1470975614</v>
      </c>
      <c r="L173" s="12">
        <f t="shared" si="14"/>
        <v>42594.180717592593</v>
      </c>
      <c r="M173">
        <v>1465791614</v>
      </c>
      <c r="N173" s="12">
        <f t="shared" si="15"/>
        <v>42534.180717592593</v>
      </c>
      <c r="O173" s="16">
        <f t="shared" si="16"/>
        <v>6</v>
      </c>
      <c r="P173" s="16">
        <f t="shared" si="19"/>
        <v>2016</v>
      </c>
      <c r="Q173" t="b">
        <v>0</v>
      </c>
      <c r="R173">
        <v>1</v>
      </c>
      <c r="S173" t="b">
        <v>0</v>
      </c>
      <c r="T173" t="s">
        <v>8266</v>
      </c>
      <c r="U173" t="str">
        <f t="shared" si="17"/>
        <v xml:space="preserve">film 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20">
        <f t="shared" si="18"/>
        <v>95</v>
      </c>
      <c r="F174" s="6" t="str">
        <f t="shared" si="20"/>
        <v>Cat 12</v>
      </c>
      <c r="G174" s="8">
        <v>0</v>
      </c>
      <c r="H174" t="s">
        <v>8220</v>
      </c>
      <c r="I174" t="s">
        <v>8223</v>
      </c>
      <c r="J174" t="s">
        <v>8245</v>
      </c>
      <c r="K174">
        <v>1426753723</v>
      </c>
      <c r="L174" s="12">
        <f t="shared" si="14"/>
        <v>42082.353275462956</v>
      </c>
      <c r="M174">
        <v>1423733323</v>
      </c>
      <c r="N174" s="12">
        <f t="shared" si="15"/>
        <v>42047.394942129627</v>
      </c>
      <c r="O174" s="16">
        <f t="shared" si="16"/>
        <v>2</v>
      </c>
      <c r="P174" s="16">
        <f t="shared" si="19"/>
        <v>2015</v>
      </c>
      <c r="Q174" t="b">
        <v>0</v>
      </c>
      <c r="R174">
        <v>0</v>
      </c>
      <c r="S174" t="b">
        <v>0</v>
      </c>
      <c r="T174" t="s">
        <v>8266</v>
      </c>
      <c r="U174" t="str">
        <f t="shared" si="17"/>
        <v xml:space="preserve">film 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20">
        <f t="shared" si="18"/>
        <v>1.1100000000000001</v>
      </c>
      <c r="F175" s="6" t="str">
        <f t="shared" si="20"/>
        <v>Cat 2</v>
      </c>
      <c r="G175" s="8">
        <v>0</v>
      </c>
      <c r="H175" t="s">
        <v>8220</v>
      </c>
      <c r="I175" t="s">
        <v>8224</v>
      </c>
      <c r="J175" t="s">
        <v>8246</v>
      </c>
      <c r="K175">
        <v>1425131108</v>
      </c>
      <c r="L175" s="12">
        <f t="shared" si="14"/>
        <v>42063.573009259257</v>
      </c>
      <c r="M175">
        <v>1422539108</v>
      </c>
      <c r="N175" s="12">
        <f t="shared" si="15"/>
        <v>42033.573009259257</v>
      </c>
      <c r="O175" s="16">
        <f t="shared" si="16"/>
        <v>1</v>
      </c>
      <c r="P175" s="16">
        <f t="shared" si="19"/>
        <v>2015</v>
      </c>
      <c r="Q175" t="b">
        <v>0</v>
      </c>
      <c r="R175">
        <v>0</v>
      </c>
      <c r="S175" t="b">
        <v>0</v>
      </c>
      <c r="T175" t="s">
        <v>8266</v>
      </c>
      <c r="U175" t="str">
        <f t="shared" si="17"/>
        <v xml:space="preserve">film 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20">
        <f t="shared" si="18"/>
        <v>6</v>
      </c>
      <c r="F176" s="6" t="str">
        <f t="shared" si="20"/>
        <v>Cat 3</v>
      </c>
      <c r="G176" s="8">
        <v>0</v>
      </c>
      <c r="H176" t="s">
        <v>8220</v>
      </c>
      <c r="I176" t="s">
        <v>8232</v>
      </c>
      <c r="J176" t="s">
        <v>8248</v>
      </c>
      <c r="K176">
        <v>1431108776</v>
      </c>
      <c r="L176" s="12">
        <f t="shared" si="14"/>
        <v>42132.758981481486</v>
      </c>
      <c r="M176">
        <v>1425924776</v>
      </c>
      <c r="N176" s="12">
        <f t="shared" si="15"/>
        <v>42072.758981481486</v>
      </c>
      <c r="O176" s="16">
        <f t="shared" si="16"/>
        <v>3</v>
      </c>
      <c r="P176" s="16">
        <f t="shared" si="19"/>
        <v>2015</v>
      </c>
      <c r="Q176" t="b">
        <v>0</v>
      </c>
      <c r="R176">
        <v>0</v>
      </c>
      <c r="S176" t="b">
        <v>0</v>
      </c>
      <c r="T176" t="s">
        <v>8266</v>
      </c>
      <c r="U176" t="str">
        <f t="shared" si="17"/>
        <v xml:space="preserve">film 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20">
        <f t="shared" si="18"/>
        <v>20</v>
      </c>
      <c r="F177" s="6" t="str">
        <f t="shared" si="20"/>
        <v>Cat 6</v>
      </c>
      <c r="G177" s="8">
        <v>1297</v>
      </c>
      <c r="H177" t="s">
        <v>8220</v>
      </c>
      <c r="I177" t="s">
        <v>8224</v>
      </c>
      <c r="J177" t="s">
        <v>8246</v>
      </c>
      <c r="K177">
        <v>1409337611</v>
      </c>
      <c r="L177" s="12">
        <f t="shared" si="14"/>
        <v>41880.777905092589</v>
      </c>
      <c r="M177">
        <v>1407177611</v>
      </c>
      <c r="N177" s="12">
        <f t="shared" si="15"/>
        <v>41855.777905092589</v>
      </c>
      <c r="O177" s="16">
        <f t="shared" si="16"/>
        <v>8</v>
      </c>
      <c r="P177" s="16">
        <f t="shared" si="19"/>
        <v>2014</v>
      </c>
      <c r="Q177" t="b">
        <v>0</v>
      </c>
      <c r="R177">
        <v>26</v>
      </c>
      <c r="S177" t="b">
        <v>0</v>
      </c>
      <c r="T177" t="s">
        <v>8266</v>
      </c>
      <c r="U177" t="str">
        <f t="shared" si="17"/>
        <v xml:space="preserve">film 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20">
        <f t="shared" si="18"/>
        <v>1.5</v>
      </c>
      <c r="F178" s="6" t="str">
        <f t="shared" si="20"/>
        <v>Cat 2</v>
      </c>
      <c r="G178" s="8">
        <v>0</v>
      </c>
      <c r="H178" t="s">
        <v>8220</v>
      </c>
      <c r="I178" t="s">
        <v>8223</v>
      </c>
      <c r="J178" t="s">
        <v>8245</v>
      </c>
      <c r="K178">
        <v>1438803999</v>
      </c>
      <c r="L178" s="12">
        <f t="shared" si="14"/>
        <v>42221.824062500003</v>
      </c>
      <c r="M178">
        <v>1436211999</v>
      </c>
      <c r="N178" s="12">
        <f t="shared" si="15"/>
        <v>42191.824062500003</v>
      </c>
      <c r="O178" s="16">
        <f t="shared" si="16"/>
        <v>7</v>
      </c>
      <c r="P178" s="16">
        <f t="shared" si="19"/>
        <v>2015</v>
      </c>
      <c r="Q178" t="b">
        <v>0</v>
      </c>
      <c r="R178">
        <v>0</v>
      </c>
      <c r="S178" t="b">
        <v>0</v>
      </c>
      <c r="T178" t="s">
        <v>8266</v>
      </c>
      <c r="U178" t="str">
        <f t="shared" si="17"/>
        <v xml:space="preserve">film 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20">
        <f t="shared" si="18"/>
        <v>0.45</v>
      </c>
      <c r="F179" s="6" t="str">
        <f t="shared" si="20"/>
        <v>Cat 1</v>
      </c>
      <c r="G179" s="8">
        <v>180</v>
      </c>
      <c r="H179" t="s">
        <v>8220</v>
      </c>
      <c r="I179" t="s">
        <v>8223</v>
      </c>
      <c r="J179" t="s">
        <v>8245</v>
      </c>
      <c r="K179">
        <v>1427155726</v>
      </c>
      <c r="L179" s="12">
        <f t="shared" si="14"/>
        <v>42087.00608796296</v>
      </c>
      <c r="M179">
        <v>1425690526</v>
      </c>
      <c r="N179" s="12">
        <f t="shared" si="15"/>
        <v>42070.047754629632</v>
      </c>
      <c r="O179" s="16">
        <f t="shared" si="16"/>
        <v>3</v>
      </c>
      <c r="P179" s="16">
        <f t="shared" si="19"/>
        <v>2015</v>
      </c>
      <c r="Q179" t="b">
        <v>0</v>
      </c>
      <c r="R179">
        <v>7</v>
      </c>
      <c r="S179" t="b">
        <v>0</v>
      </c>
      <c r="T179" t="s">
        <v>8266</v>
      </c>
      <c r="U179" t="str">
        <f t="shared" si="17"/>
        <v xml:space="preserve">film 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20">
        <f t="shared" si="18"/>
        <v>500</v>
      </c>
      <c r="F180" s="6" t="str">
        <f t="shared" si="20"/>
        <v>Cat 12</v>
      </c>
      <c r="G180" s="8">
        <v>0</v>
      </c>
      <c r="H180" t="s">
        <v>8220</v>
      </c>
      <c r="I180" t="s">
        <v>8226</v>
      </c>
      <c r="J180" t="s">
        <v>8248</v>
      </c>
      <c r="K180">
        <v>1448582145</v>
      </c>
      <c r="L180" s="12">
        <f t="shared" si="14"/>
        <v>42334.997048611112</v>
      </c>
      <c r="M180">
        <v>1445986545</v>
      </c>
      <c r="N180" s="12">
        <f t="shared" si="15"/>
        <v>42304.955381944441</v>
      </c>
      <c r="O180" s="16">
        <f t="shared" si="16"/>
        <v>10</v>
      </c>
      <c r="P180" s="16">
        <f t="shared" si="19"/>
        <v>2015</v>
      </c>
      <c r="Q180" t="b">
        <v>0</v>
      </c>
      <c r="R180">
        <v>0</v>
      </c>
      <c r="S180" t="b">
        <v>0</v>
      </c>
      <c r="T180" t="s">
        <v>8266</v>
      </c>
      <c r="U180" t="str">
        <f t="shared" si="17"/>
        <v xml:space="preserve">film 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20">
        <f t="shared" si="18"/>
        <v>1</v>
      </c>
      <c r="F181" s="6" t="str">
        <f t="shared" si="20"/>
        <v>Cat 2</v>
      </c>
      <c r="G181" s="8">
        <v>200</v>
      </c>
      <c r="H181" t="s">
        <v>8220</v>
      </c>
      <c r="I181" t="s">
        <v>8223</v>
      </c>
      <c r="J181" t="s">
        <v>8245</v>
      </c>
      <c r="K181">
        <v>1457056555</v>
      </c>
      <c r="L181" s="12">
        <f t="shared" si="14"/>
        <v>42433.080497685187</v>
      </c>
      <c r="M181">
        <v>1454464555</v>
      </c>
      <c r="N181" s="12">
        <f t="shared" si="15"/>
        <v>42403.080497685187</v>
      </c>
      <c r="O181" s="16">
        <f t="shared" si="16"/>
        <v>2</v>
      </c>
      <c r="P181" s="16">
        <f t="shared" si="19"/>
        <v>2016</v>
      </c>
      <c r="Q181" t="b">
        <v>0</v>
      </c>
      <c r="R181">
        <v>2</v>
      </c>
      <c r="S181" t="b">
        <v>0</v>
      </c>
      <c r="T181" t="s">
        <v>8266</v>
      </c>
      <c r="U181" t="str">
        <f t="shared" si="17"/>
        <v xml:space="preserve">film 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20">
        <f t="shared" si="18"/>
        <v>1.2</v>
      </c>
      <c r="F182" s="6" t="str">
        <f t="shared" si="20"/>
        <v>Cat 2</v>
      </c>
      <c r="G182" s="8">
        <v>401</v>
      </c>
      <c r="H182" t="s">
        <v>8220</v>
      </c>
      <c r="I182" t="s">
        <v>8224</v>
      </c>
      <c r="J182" t="s">
        <v>8246</v>
      </c>
      <c r="K182">
        <v>1428951600</v>
      </c>
      <c r="L182" s="12">
        <f t="shared" si="14"/>
        <v>42107.791666666672</v>
      </c>
      <c r="M182">
        <v>1425512843</v>
      </c>
      <c r="N182" s="12">
        <f t="shared" si="15"/>
        <v>42067.991238425922</v>
      </c>
      <c r="O182" s="16">
        <f t="shared" si="16"/>
        <v>3</v>
      </c>
      <c r="P182" s="16">
        <f t="shared" si="19"/>
        <v>2015</v>
      </c>
      <c r="Q182" t="b">
        <v>0</v>
      </c>
      <c r="R182">
        <v>13</v>
      </c>
      <c r="S182" t="b">
        <v>0</v>
      </c>
      <c r="T182" t="s">
        <v>8266</v>
      </c>
      <c r="U182" t="str">
        <f t="shared" si="17"/>
        <v xml:space="preserve">film 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20">
        <f t="shared" si="18"/>
        <v>3.423</v>
      </c>
      <c r="F183" s="6" t="str">
        <f t="shared" si="20"/>
        <v>Cat 2</v>
      </c>
      <c r="G183" s="8">
        <v>722</v>
      </c>
      <c r="H183" t="s">
        <v>8220</v>
      </c>
      <c r="I183" t="s">
        <v>8224</v>
      </c>
      <c r="J183" t="s">
        <v>8246</v>
      </c>
      <c r="K183">
        <v>1434995295</v>
      </c>
      <c r="L183" s="12">
        <f t="shared" si="14"/>
        <v>42177.741840277777</v>
      </c>
      <c r="M183">
        <v>1432403295</v>
      </c>
      <c r="N183" s="12">
        <f t="shared" si="15"/>
        <v>42147.741840277777</v>
      </c>
      <c r="O183" s="16">
        <f t="shared" si="16"/>
        <v>5</v>
      </c>
      <c r="P183" s="16">
        <f t="shared" si="19"/>
        <v>2015</v>
      </c>
      <c r="Q183" t="b">
        <v>0</v>
      </c>
      <c r="R183">
        <v>4</v>
      </c>
      <c r="S183" t="b">
        <v>0</v>
      </c>
      <c r="T183" t="s">
        <v>8266</v>
      </c>
      <c r="U183" t="str">
        <f t="shared" si="17"/>
        <v xml:space="preserve">film 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20">
        <f t="shared" si="18"/>
        <v>1</v>
      </c>
      <c r="F184" s="6" t="str">
        <f t="shared" si="20"/>
        <v>Cat 2</v>
      </c>
      <c r="G184" s="8">
        <v>0</v>
      </c>
      <c r="H184" t="s">
        <v>8220</v>
      </c>
      <c r="I184" t="s">
        <v>8223</v>
      </c>
      <c r="J184" t="s">
        <v>8245</v>
      </c>
      <c r="K184">
        <v>1483748232</v>
      </c>
      <c r="L184" s="12">
        <f t="shared" si="14"/>
        <v>42742.011944444443</v>
      </c>
      <c r="M184">
        <v>1481156232</v>
      </c>
      <c r="N184" s="12">
        <f t="shared" si="15"/>
        <v>42712.011944444443</v>
      </c>
      <c r="O184" s="16">
        <f t="shared" si="16"/>
        <v>12</v>
      </c>
      <c r="P184" s="16">
        <f t="shared" si="19"/>
        <v>2016</v>
      </c>
      <c r="Q184" t="b">
        <v>0</v>
      </c>
      <c r="R184">
        <v>0</v>
      </c>
      <c r="S184" t="b">
        <v>0</v>
      </c>
      <c r="T184" t="s">
        <v>8266</v>
      </c>
      <c r="U184" t="str">
        <f t="shared" si="17"/>
        <v xml:space="preserve">film 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20">
        <f t="shared" si="18"/>
        <v>12.5</v>
      </c>
      <c r="F185" s="6" t="str">
        <f t="shared" si="20"/>
        <v>Cat 4</v>
      </c>
      <c r="G185" s="8">
        <v>4482</v>
      </c>
      <c r="H185" t="s">
        <v>8220</v>
      </c>
      <c r="I185" t="s">
        <v>8224</v>
      </c>
      <c r="J185" t="s">
        <v>8246</v>
      </c>
      <c r="K185">
        <v>1417033610</v>
      </c>
      <c r="L185" s="12">
        <f t="shared" si="14"/>
        <v>41969.851967592593</v>
      </c>
      <c r="M185">
        <v>1414438010</v>
      </c>
      <c r="N185" s="12">
        <f t="shared" si="15"/>
        <v>41939.810300925928</v>
      </c>
      <c r="O185" s="16">
        <f t="shared" si="16"/>
        <v>10</v>
      </c>
      <c r="P185" s="16">
        <f t="shared" si="19"/>
        <v>2014</v>
      </c>
      <c r="Q185" t="b">
        <v>0</v>
      </c>
      <c r="R185">
        <v>12</v>
      </c>
      <c r="S185" t="b">
        <v>0</v>
      </c>
      <c r="T185" t="s">
        <v>8266</v>
      </c>
      <c r="U185" t="str">
        <f t="shared" si="17"/>
        <v xml:space="preserve">film 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20">
        <f t="shared" si="18"/>
        <v>1.5</v>
      </c>
      <c r="F186" s="6" t="str">
        <f t="shared" si="20"/>
        <v>Cat 2</v>
      </c>
      <c r="G186" s="8">
        <v>51</v>
      </c>
      <c r="H186" t="s">
        <v>8220</v>
      </c>
      <c r="I186" t="s">
        <v>8228</v>
      </c>
      <c r="J186" t="s">
        <v>8250</v>
      </c>
      <c r="K186">
        <v>1409543940</v>
      </c>
      <c r="L186" s="12">
        <f t="shared" si="14"/>
        <v>41883.165972222225</v>
      </c>
      <c r="M186">
        <v>1404586762</v>
      </c>
      <c r="N186" s="12">
        <f t="shared" si="15"/>
        <v>41825.791226851856</v>
      </c>
      <c r="O186" s="16">
        <f t="shared" si="16"/>
        <v>7</v>
      </c>
      <c r="P186" s="16">
        <f t="shared" si="19"/>
        <v>2014</v>
      </c>
      <c r="Q186" t="b">
        <v>0</v>
      </c>
      <c r="R186">
        <v>2</v>
      </c>
      <c r="S186" t="b">
        <v>0</v>
      </c>
      <c r="T186" t="s">
        <v>8266</v>
      </c>
      <c r="U186" t="str">
        <f t="shared" si="17"/>
        <v xml:space="preserve">film 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20">
        <f t="shared" si="18"/>
        <v>40</v>
      </c>
      <c r="F187" s="6" t="str">
        <f t="shared" si="20"/>
        <v>Cat 10</v>
      </c>
      <c r="G187" s="8">
        <v>2200</v>
      </c>
      <c r="H187" t="s">
        <v>8220</v>
      </c>
      <c r="I187" t="s">
        <v>8233</v>
      </c>
      <c r="J187" t="s">
        <v>8253</v>
      </c>
      <c r="K187">
        <v>1471557139</v>
      </c>
      <c r="L187" s="12">
        <f t="shared" si="14"/>
        <v>42600.91133101852</v>
      </c>
      <c r="M187">
        <v>1468965139</v>
      </c>
      <c r="N187" s="12">
        <f t="shared" si="15"/>
        <v>42570.91133101852</v>
      </c>
      <c r="O187" s="16">
        <f t="shared" si="16"/>
        <v>7</v>
      </c>
      <c r="P187" s="16">
        <f t="shared" si="19"/>
        <v>2016</v>
      </c>
      <c r="Q187" t="b">
        <v>0</v>
      </c>
      <c r="R187">
        <v>10</v>
      </c>
      <c r="S187" t="b">
        <v>0</v>
      </c>
      <c r="T187" t="s">
        <v>8266</v>
      </c>
      <c r="U187" t="str">
        <f t="shared" si="17"/>
        <v xml:space="preserve">film 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20">
        <f t="shared" si="18"/>
        <v>5</v>
      </c>
      <c r="F188" s="6" t="str">
        <f t="shared" si="20"/>
        <v>Cat 3</v>
      </c>
      <c r="G188" s="8">
        <v>0</v>
      </c>
      <c r="H188" t="s">
        <v>8220</v>
      </c>
      <c r="I188" t="s">
        <v>8223</v>
      </c>
      <c r="J188" t="s">
        <v>8245</v>
      </c>
      <c r="K188">
        <v>1488571200</v>
      </c>
      <c r="L188" s="12">
        <f t="shared" si="14"/>
        <v>42797.833333333328</v>
      </c>
      <c r="M188">
        <v>1485977434</v>
      </c>
      <c r="N188" s="12">
        <f t="shared" si="15"/>
        <v>42767.812893518523</v>
      </c>
      <c r="O188" s="16">
        <f t="shared" si="16"/>
        <v>2</v>
      </c>
      <c r="P188" s="16">
        <f t="shared" si="19"/>
        <v>2017</v>
      </c>
      <c r="Q188" t="b">
        <v>0</v>
      </c>
      <c r="R188">
        <v>0</v>
      </c>
      <c r="S188" t="b">
        <v>0</v>
      </c>
      <c r="T188" t="s">
        <v>8266</v>
      </c>
      <c r="U188" t="str">
        <f t="shared" si="17"/>
        <v xml:space="preserve">film 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20">
        <f t="shared" si="18"/>
        <v>5</v>
      </c>
      <c r="F189" s="6" t="str">
        <f t="shared" si="20"/>
        <v>Cat 3</v>
      </c>
      <c r="G189" s="8">
        <v>800</v>
      </c>
      <c r="H189" t="s">
        <v>8220</v>
      </c>
      <c r="I189" t="s">
        <v>8223</v>
      </c>
      <c r="J189" t="s">
        <v>8245</v>
      </c>
      <c r="K189">
        <v>1437461940</v>
      </c>
      <c r="L189" s="12">
        <f t="shared" si="14"/>
        <v>42206.290972222225</v>
      </c>
      <c r="M189">
        <v>1435383457</v>
      </c>
      <c r="N189" s="12">
        <f t="shared" si="15"/>
        <v>42182.234456018516</v>
      </c>
      <c r="O189" s="16">
        <f t="shared" si="16"/>
        <v>6</v>
      </c>
      <c r="P189" s="16">
        <f t="shared" si="19"/>
        <v>2015</v>
      </c>
      <c r="Q189" t="b">
        <v>0</v>
      </c>
      <c r="R189">
        <v>5</v>
      </c>
      <c r="S189" t="b">
        <v>0</v>
      </c>
      <c r="T189" t="s">
        <v>8266</v>
      </c>
      <c r="U189" t="str">
        <f t="shared" si="17"/>
        <v xml:space="preserve">film 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20">
        <f t="shared" si="18"/>
        <v>1.5</v>
      </c>
      <c r="F190" s="6" t="str">
        <f t="shared" si="20"/>
        <v>Cat 2</v>
      </c>
      <c r="G190" s="8">
        <v>0</v>
      </c>
      <c r="H190" t="s">
        <v>8220</v>
      </c>
      <c r="I190" t="s">
        <v>8223</v>
      </c>
      <c r="J190" t="s">
        <v>8245</v>
      </c>
      <c r="K190">
        <v>1409891015</v>
      </c>
      <c r="L190" s="12">
        <f t="shared" si="14"/>
        <v>41887.18304398148</v>
      </c>
      <c r="M190">
        <v>1407299015</v>
      </c>
      <c r="N190" s="12">
        <f t="shared" si="15"/>
        <v>41857.18304398148</v>
      </c>
      <c r="O190" s="16">
        <f t="shared" si="16"/>
        <v>8</v>
      </c>
      <c r="P190" s="16">
        <f t="shared" si="19"/>
        <v>2014</v>
      </c>
      <c r="Q190" t="b">
        <v>0</v>
      </c>
      <c r="R190">
        <v>0</v>
      </c>
      <c r="S190" t="b">
        <v>0</v>
      </c>
      <c r="T190" t="s">
        <v>8266</v>
      </c>
      <c r="U190" t="str">
        <f t="shared" si="17"/>
        <v xml:space="preserve">film 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20">
        <f t="shared" si="18"/>
        <v>500</v>
      </c>
      <c r="F191" s="6" t="str">
        <f t="shared" si="20"/>
        <v>Cat 12</v>
      </c>
      <c r="G191" s="8">
        <v>345</v>
      </c>
      <c r="H191" t="s">
        <v>8220</v>
      </c>
      <c r="I191" t="s">
        <v>8223</v>
      </c>
      <c r="J191" t="s">
        <v>8245</v>
      </c>
      <c r="K191">
        <v>1472920477</v>
      </c>
      <c r="L191" s="12">
        <f t="shared" si="14"/>
        <v>42616.690706018519</v>
      </c>
      <c r="M191">
        <v>1467736477</v>
      </c>
      <c r="N191" s="12">
        <f t="shared" si="15"/>
        <v>42556.690706018519</v>
      </c>
      <c r="O191" s="16">
        <f t="shared" si="16"/>
        <v>7</v>
      </c>
      <c r="P191" s="16">
        <f t="shared" si="19"/>
        <v>2016</v>
      </c>
      <c r="Q191" t="b">
        <v>0</v>
      </c>
      <c r="R191">
        <v>5</v>
      </c>
      <c r="S191" t="b">
        <v>0</v>
      </c>
      <c r="T191" t="s">
        <v>8266</v>
      </c>
      <c r="U191" t="str">
        <f t="shared" si="17"/>
        <v xml:space="preserve">film 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20">
        <f t="shared" si="18"/>
        <v>12</v>
      </c>
      <c r="F192" s="6" t="str">
        <f t="shared" si="20"/>
        <v>Cat 4</v>
      </c>
      <c r="G192" s="8">
        <v>50</v>
      </c>
      <c r="H192" t="s">
        <v>8220</v>
      </c>
      <c r="I192" t="s">
        <v>8223</v>
      </c>
      <c r="J192" t="s">
        <v>8245</v>
      </c>
      <c r="K192">
        <v>1466091446</v>
      </c>
      <c r="L192" s="12">
        <f t="shared" si="14"/>
        <v>42537.650995370372</v>
      </c>
      <c r="M192">
        <v>1465227446</v>
      </c>
      <c r="N192" s="12">
        <f t="shared" si="15"/>
        <v>42527.650995370372</v>
      </c>
      <c r="O192" s="16">
        <f t="shared" si="16"/>
        <v>6</v>
      </c>
      <c r="P192" s="16">
        <f t="shared" si="19"/>
        <v>2016</v>
      </c>
      <c r="Q192" t="b">
        <v>0</v>
      </c>
      <c r="R192">
        <v>1</v>
      </c>
      <c r="S192" t="b">
        <v>0</v>
      </c>
      <c r="T192" t="s">
        <v>8266</v>
      </c>
      <c r="U192" t="str">
        <f t="shared" si="17"/>
        <v xml:space="preserve">film 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20">
        <f t="shared" si="18"/>
        <v>5</v>
      </c>
      <c r="F193" s="6" t="str">
        <f t="shared" si="20"/>
        <v>Cat 3</v>
      </c>
      <c r="G193" s="8">
        <v>250</v>
      </c>
      <c r="H193" t="s">
        <v>8220</v>
      </c>
      <c r="I193" t="s">
        <v>8225</v>
      </c>
      <c r="J193" t="s">
        <v>8247</v>
      </c>
      <c r="K193">
        <v>1443782138</v>
      </c>
      <c r="L193" s="12">
        <f t="shared" si="14"/>
        <v>42279.441412037035</v>
      </c>
      <c r="M193">
        <v>1440326138</v>
      </c>
      <c r="N193" s="12">
        <f t="shared" si="15"/>
        <v>42239.441412037035</v>
      </c>
      <c r="O193" s="16">
        <f t="shared" si="16"/>
        <v>8</v>
      </c>
      <c r="P193" s="16">
        <f t="shared" si="19"/>
        <v>2015</v>
      </c>
      <c r="Q193" t="b">
        <v>0</v>
      </c>
      <c r="R193">
        <v>3</v>
      </c>
      <c r="S193" t="b">
        <v>0</v>
      </c>
      <c r="T193" t="s">
        <v>8266</v>
      </c>
      <c r="U193" t="str">
        <f t="shared" si="17"/>
        <v xml:space="preserve">film 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20">
        <f t="shared" si="18"/>
        <v>1000</v>
      </c>
      <c r="F194" s="6" t="str">
        <f t="shared" si="20"/>
        <v>Cat 12</v>
      </c>
      <c r="G194" s="8">
        <v>17</v>
      </c>
      <c r="H194" t="s">
        <v>8220</v>
      </c>
      <c r="I194" t="s">
        <v>8223</v>
      </c>
      <c r="J194" t="s">
        <v>8245</v>
      </c>
      <c r="K194">
        <v>1413572432</v>
      </c>
      <c r="L194" s="12">
        <f t="shared" si="14"/>
        <v>41929.792037037041</v>
      </c>
      <c r="M194">
        <v>1410980432</v>
      </c>
      <c r="N194" s="12">
        <f t="shared" si="15"/>
        <v>41899.792037037041</v>
      </c>
      <c r="O194" s="16">
        <f t="shared" si="16"/>
        <v>9</v>
      </c>
      <c r="P194" s="16">
        <f t="shared" si="19"/>
        <v>2014</v>
      </c>
      <c r="Q194" t="b">
        <v>0</v>
      </c>
      <c r="R194">
        <v>3</v>
      </c>
      <c r="S194" t="b">
        <v>0</v>
      </c>
      <c r="T194" t="s">
        <v>8266</v>
      </c>
      <c r="U194" t="str">
        <f t="shared" si="17"/>
        <v xml:space="preserve">film 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20">
        <f t="shared" si="18"/>
        <v>1</v>
      </c>
      <c r="F195" s="6" t="str">
        <f t="shared" si="20"/>
        <v>Cat 2</v>
      </c>
      <c r="G195" s="8">
        <v>0</v>
      </c>
      <c r="H195" t="s">
        <v>8220</v>
      </c>
      <c r="I195" t="s">
        <v>8224</v>
      </c>
      <c r="J195" t="s">
        <v>8246</v>
      </c>
      <c r="K195">
        <v>1417217166</v>
      </c>
      <c r="L195" s="12">
        <f t="shared" ref="L195:L258" si="21">(((K195/60)/60)/24)+DATE(1970,1,1)</f>
        <v>41971.976458333331</v>
      </c>
      <c r="M195">
        <v>1412029566</v>
      </c>
      <c r="N195" s="12">
        <f t="shared" ref="N195:N258" si="22">(((M195/60)/60)/24)+DATE(1970,1,1)</f>
        <v>41911.934791666667</v>
      </c>
      <c r="O195" s="16">
        <f t="shared" ref="O195:O258" si="23">MONTH(N195)</f>
        <v>9</v>
      </c>
      <c r="P195" s="16">
        <f t="shared" si="19"/>
        <v>2014</v>
      </c>
      <c r="Q195" t="b">
        <v>0</v>
      </c>
      <c r="R195">
        <v>0</v>
      </c>
      <c r="S195" t="b">
        <v>0</v>
      </c>
      <c r="T195" t="s">
        <v>8266</v>
      </c>
      <c r="U195" t="str">
        <f t="shared" ref="U195:U258" si="24">LEFT(T195,5)</f>
        <v xml:space="preserve">film 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20">
        <f t="shared" ref="E196:E259" si="25">D196/1000</f>
        <v>2.5</v>
      </c>
      <c r="F196" s="6" t="str">
        <f t="shared" si="20"/>
        <v>Cat 2</v>
      </c>
      <c r="G196" s="8">
        <v>3</v>
      </c>
      <c r="H196" t="s">
        <v>8220</v>
      </c>
      <c r="I196" t="s">
        <v>8224</v>
      </c>
      <c r="J196" t="s">
        <v>8246</v>
      </c>
      <c r="K196">
        <v>1457308531</v>
      </c>
      <c r="L196" s="12">
        <f t="shared" si="21"/>
        <v>42435.996886574074</v>
      </c>
      <c r="M196">
        <v>1452124531</v>
      </c>
      <c r="N196" s="12">
        <f t="shared" si="22"/>
        <v>42375.996886574074</v>
      </c>
      <c r="O196" s="16">
        <f t="shared" si="23"/>
        <v>1</v>
      </c>
      <c r="P196" s="16">
        <f t="shared" ref="P196:P259" si="26">YEAR(N196)</f>
        <v>2016</v>
      </c>
      <c r="Q196" t="b">
        <v>0</v>
      </c>
      <c r="R196">
        <v>3</v>
      </c>
      <c r="S196" t="b">
        <v>0</v>
      </c>
      <c r="T196" t="s">
        <v>8266</v>
      </c>
      <c r="U196" t="str">
        <f t="shared" si="24"/>
        <v xml:space="preserve">film 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20">
        <f t="shared" si="25"/>
        <v>2000</v>
      </c>
      <c r="F197" s="6" t="str">
        <f t="shared" ref="F197:F260" si="27">IF(E197&lt;1,"Cat 1",IF(E197&lt;5,"Cat 2",IF(E197&lt;10,"Cat 3",IF(E197&lt;15,"Cat 4",IF(E197&lt;20,"Cat 5",IF(E197&lt;25,"Cat 6",IF(E197&lt;30,"Cat 7",IF(E197&lt;35,"Cat 8",IF(E197&lt;40,"Cat 9",IF(E197&lt;45,"Cat 10",IF(E197&lt;50,"Cat 11","Cat 12")))))))))))</f>
        <v>Cat 12</v>
      </c>
      <c r="G197" s="8">
        <v>0</v>
      </c>
      <c r="H197" t="s">
        <v>8220</v>
      </c>
      <c r="I197" t="s">
        <v>8223</v>
      </c>
      <c r="J197" t="s">
        <v>8245</v>
      </c>
      <c r="K197">
        <v>1436544332</v>
      </c>
      <c r="L197" s="12">
        <f t="shared" si="21"/>
        <v>42195.67050925926</v>
      </c>
      <c r="M197">
        <v>1431360332</v>
      </c>
      <c r="N197" s="12">
        <f t="shared" si="22"/>
        <v>42135.67050925926</v>
      </c>
      <c r="O197" s="16">
        <f t="shared" si="23"/>
        <v>5</v>
      </c>
      <c r="P197" s="16">
        <f t="shared" si="26"/>
        <v>2015</v>
      </c>
      <c r="Q197" t="b">
        <v>0</v>
      </c>
      <c r="R197">
        <v>0</v>
      </c>
      <c r="S197" t="b">
        <v>0</v>
      </c>
      <c r="T197" t="s">
        <v>8266</v>
      </c>
      <c r="U197" t="str">
        <f t="shared" si="24"/>
        <v xml:space="preserve">film 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20">
        <f t="shared" si="25"/>
        <v>3.5</v>
      </c>
      <c r="F198" s="6" t="str">
        <f t="shared" si="27"/>
        <v>Cat 2</v>
      </c>
      <c r="G198" s="8">
        <v>1465</v>
      </c>
      <c r="H198" t="s">
        <v>8220</v>
      </c>
      <c r="I198" t="s">
        <v>8224</v>
      </c>
      <c r="J198" t="s">
        <v>8246</v>
      </c>
      <c r="K198">
        <v>1444510800</v>
      </c>
      <c r="L198" s="12">
        <f t="shared" si="21"/>
        <v>42287.875</v>
      </c>
      <c r="M198">
        <v>1442062898</v>
      </c>
      <c r="N198" s="12">
        <f t="shared" si="22"/>
        <v>42259.542800925927</v>
      </c>
      <c r="O198" s="16">
        <f t="shared" si="23"/>
        <v>9</v>
      </c>
      <c r="P198" s="16">
        <f t="shared" si="26"/>
        <v>2015</v>
      </c>
      <c r="Q198" t="b">
        <v>0</v>
      </c>
      <c r="R198">
        <v>19</v>
      </c>
      <c r="S198" t="b">
        <v>0</v>
      </c>
      <c r="T198" t="s">
        <v>8266</v>
      </c>
      <c r="U198" t="str">
        <f t="shared" si="24"/>
        <v xml:space="preserve">film 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20">
        <f t="shared" si="25"/>
        <v>2.5</v>
      </c>
      <c r="F199" s="6" t="str">
        <f t="shared" si="27"/>
        <v>Cat 2</v>
      </c>
      <c r="G199" s="8">
        <v>262</v>
      </c>
      <c r="H199" t="s">
        <v>8220</v>
      </c>
      <c r="I199" t="s">
        <v>8224</v>
      </c>
      <c r="J199" t="s">
        <v>8246</v>
      </c>
      <c r="K199">
        <v>1487365200</v>
      </c>
      <c r="L199" s="12">
        <f t="shared" si="21"/>
        <v>42783.875</v>
      </c>
      <c r="M199">
        <v>1483734100</v>
      </c>
      <c r="N199" s="12">
        <f t="shared" si="22"/>
        <v>42741.848379629635</v>
      </c>
      <c r="O199" s="16">
        <f t="shared" si="23"/>
        <v>1</v>
      </c>
      <c r="P199" s="16">
        <f t="shared" si="26"/>
        <v>2017</v>
      </c>
      <c r="Q199" t="b">
        <v>0</v>
      </c>
      <c r="R199">
        <v>8</v>
      </c>
      <c r="S199" t="b">
        <v>0</v>
      </c>
      <c r="T199" t="s">
        <v>8266</v>
      </c>
      <c r="U199" t="str">
        <f t="shared" si="24"/>
        <v xml:space="preserve">film 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20">
        <f t="shared" si="25"/>
        <v>25</v>
      </c>
      <c r="F200" s="6" t="str">
        <f t="shared" si="27"/>
        <v>Cat 7</v>
      </c>
      <c r="G200" s="8">
        <v>279</v>
      </c>
      <c r="H200" t="s">
        <v>8220</v>
      </c>
      <c r="I200" t="s">
        <v>8223</v>
      </c>
      <c r="J200" t="s">
        <v>8245</v>
      </c>
      <c r="K200">
        <v>1412500322</v>
      </c>
      <c r="L200" s="12">
        <f t="shared" si="21"/>
        <v>41917.383356481485</v>
      </c>
      <c r="M200">
        <v>1409908322</v>
      </c>
      <c r="N200" s="12">
        <f t="shared" si="22"/>
        <v>41887.383356481485</v>
      </c>
      <c r="O200" s="16">
        <f t="shared" si="23"/>
        <v>9</v>
      </c>
      <c r="P200" s="16">
        <f t="shared" si="26"/>
        <v>2014</v>
      </c>
      <c r="Q200" t="b">
        <v>0</v>
      </c>
      <c r="R200">
        <v>6</v>
      </c>
      <c r="S200" t="b">
        <v>0</v>
      </c>
      <c r="T200" t="s">
        <v>8266</v>
      </c>
      <c r="U200" t="str">
        <f t="shared" si="24"/>
        <v xml:space="preserve">film 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20">
        <f t="shared" si="25"/>
        <v>10</v>
      </c>
      <c r="F201" s="6" t="str">
        <f t="shared" si="27"/>
        <v>Cat 4</v>
      </c>
      <c r="G201" s="8">
        <v>0</v>
      </c>
      <c r="H201" t="s">
        <v>8220</v>
      </c>
      <c r="I201" t="s">
        <v>8223</v>
      </c>
      <c r="J201" t="s">
        <v>8245</v>
      </c>
      <c r="K201">
        <v>1472698702</v>
      </c>
      <c r="L201" s="12">
        <f t="shared" si="21"/>
        <v>42614.123865740738</v>
      </c>
      <c r="M201">
        <v>1470106702</v>
      </c>
      <c r="N201" s="12">
        <f t="shared" si="22"/>
        <v>42584.123865740738</v>
      </c>
      <c r="O201" s="16">
        <f t="shared" si="23"/>
        <v>8</v>
      </c>
      <c r="P201" s="16">
        <f t="shared" si="26"/>
        <v>2016</v>
      </c>
      <c r="Q201" t="b">
        <v>0</v>
      </c>
      <c r="R201">
        <v>0</v>
      </c>
      <c r="S201" t="b">
        <v>0</v>
      </c>
      <c r="T201" t="s">
        <v>8266</v>
      </c>
      <c r="U201" t="str">
        <f t="shared" si="24"/>
        <v xml:space="preserve">film 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20">
        <f t="shared" si="25"/>
        <v>6</v>
      </c>
      <c r="F202" s="6" t="str">
        <f t="shared" si="27"/>
        <v>Cat 3</v>
      </c>
      <c r="G202" s="8">
        <v>1571.55</v>
      </c>
      <c r="H202" t="s">
        <v>8220</v>
      </c>
      <c r="I202" t="s">
        <v>8223</v>
      </c>
      <c r="J202" t="s">
        <v>8245</v>
      </c>
      <c r="K202">
        <v>1410746403</v>
      </c>
      <c r="L202" s="12">
        <f t="shared" si="21"/>
        <v>41897.083368055559</v>
      </c>
      <c r="M202">
        <v>1408154403</v>
      </c>
      <c r="N202" s="12">
        <f t="shared" si="22"/>
        <v>41867.083368055559</v>
      </c>
      <c r="O202" s="16">
        <f t="shared" si="23"/>
        <v>8</v>
      </c>
      <c r="P202" s="16">
        <f t="shared" si="26"/>
        <v>2014</v>
      </c>
      <c r="Q202" t="b">
        <v>0</v>
      </c>
      <c r="R202">
        <v>18</v>
      </c>
      <c r="S202" t="b">
        <v>0</v>
      </c>
      <c r="T202" t="s">
        <v>8266</v>
      </c>
      <c r="U202" t="str">
        <f t="shared" si="24"/>
        <v xml:space="preserve">film 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20">
        <f t="shared" si="25"/>
        <v>0.65</v>
      </c>
      <c r="F203" s="6" t="str">
        <f t="shared" si="27"/>
        <v>Cat 1</v>
      </c>
      <c r="G203" s="8">
        <v>380</v>
      </c>
      <c r="H203" t="s">
        <v>8220</v>
      </c>
      <c r="I203" t="s">
        <v>8223</v>
      </c>
      <c r="J203" t="s">
        <v>8245</v>
      </c>
      <c r="K203">
        <v>1423424329</v>
      </c>
      <c r="L203" s="12">
        <f t="shared" si="21"/>
        <v>42043.818622685183</v>
      </c>
      <c r="M203">
        <v>1421696329</v>
      </c>
      <c r="N203" s="12">
        <f t="shared" si="22"/>
        <v>42023.818622685183</v>
      </c>
      <c r="O203" s="16">
        <f t="shared" si="23"/>
        <v>1</v>
      </c>
      <c r="P203" s="16">
        <f t="shared" si="26"/>
        <v>2015</v>
      </c>
      <c r="Q203" t="b">
        <v>0</v>
      </c>
      <c r="R203">
        <v>7</v>
      </c>
      <c r="S203" t="b">
        <v>0</v>
      </c>
      <c r="T203" t="s">
        <v>8266</v>
      </c>
      <c r="U203" t="str">
        <f t="shared" si="24"/>
        <v xml:space="preserve">film 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20">
        <f t="shared" si="25"/>
        <v>6</v>
      </c>
      <c r="F204" s="6" t="str">
        <f t="shared" si="27"/>
        <v>Cat 3</v>
      </c>
      <c r="G204" s="8">
        <v>0</v>
      </c>
      <c r="H204" t="s">
        <v>8220</v>
      </c>
      <c r="I204" t="s">
        <v>8223</v>
      </c>
      <c r="J204" t="s">
        <v>8245</v>
      </c>
      <c r="K204">
        <v>1444337940</v>
      </c>
      <c r="L204" s="12">
        <f t="shared" si="21"/>
        <v>42285.874305555553</v>
      </c>
      <c r="M204">
        <v>1441750564</v>
      </c>
      <c r="N204" s="12">
        <f t="shared" si="22"/>
        <v>42255.927824074075</v>
      </c>
      <c r="O204" s="16">
        <f t="shared" si="23"/>
        <v>9</v>
      </c>
      <c r="P204" s="16">
        <f t="shared" si="26"/>
        <v>2015</v>
      </c>
      <c r="Q204" t="b">
        <v>0</v>
      </c>
      <c r="R204">
        <v>0</v>
      </c>
      <c r="S204" t="b">
        <v>0</v>
      </c>
      <c r="T204" t="s">
        <v>8266</v>
      </c>
      <c r="U204" t="str">
        <f t="shared" si="24"/>
        <v xml:space="preserve">film 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20">
        <f t="shared" si="25"/>
        <v>2.5</v>
      </c>
      <c r="F205" s="6" t="str">
        <f t="shared" si="27"/>
        <v>Cat 2</v>
      </c>
      <c r="G205" s="8">
        <v>746</v>
      </c>
      <c r="H205" t="s">
        <v>8220</v>
      </c>
      <c r="I205" t="s">
        <v>8224</v>
      </c>
      <c r="J205" t="s">
        <v>8246</v>
      </c>
      <c r="K205">
        <v>1422562864</v>
      </c>
      <c r="L205" s="12">
        <f t="shared" si="21"/>
        <v>42033.847962962958</v>
      </c>
      <c r="M205">
        <v>1417378864</v>
      </c>
      <c r="N205" s="12">
        <f t="shared" si="22"/>
        <v>41973.847962962958</v>
      </c>
      <c r="O205" s="16">
        <f t="shared" si="23"/>
        <v>11</v>
      </c>
      <c r="P205" s="16">
        <f t="shared" si="26"/>
        <v>2014</v>
      </c>
      <c r="Q205" t="b">
        <v>0</v>
      </c>
      <c r="R205">
        <v>8</v>
      </c>
      <c r="S205" t="b">
        <v>0</v>
      </c>
      <c r="T205" t="s">
        <v>8266</v>
      </c>
      <c r="U205" t="str">
        <f t="shared" si="24"/>
        <v xml:space="preserve">film 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20">
        <f t="shared" si="25"/>
        <v>300</v>
      </c>
      <c r="F206" s="6" t="str">
        <f t="shared" si="27"/>
        <v>Cat 12</v>
      </c>
      <c r="G206" s="8">
        <v>152165</v>
      </c>
      <c r="H206" t="s">
        <v>8220</v>
      </c>
      <c r="I206" t="s">
        <v>8225</v>
      </c>
      <c r="J206" t="s">
        <v>8247</v>
      </c>
      <c r="K206">
        <v>1470319203</v>
      </c>
      <c r="L206" s="12">
        <f t="shared" si="21"/>
        <v>42586.583368055552</v>
      </c>
      <c r="M206">
        <v>1467727203</v>
      </c>
      <c r="N206" s="12">
        <f t="shared" si="22"/>
        <v>42556.583368055552</v>
      </c>
      <c r="O206" s="16">
        <f t="shared" si="23"/>
        <v>7</v>
      </c>
      <c r="P206" s="16">
        <f t="shared" si="26"/>
        <v>2016</v>
      </c>
      <c r="Q206" t="b">
        <v>0</v>
      </c>
      <c r="R206">
        <v>1293</v>
      </c>
      <c r="S206" t="b">
        <v>0</v>
      </c>
      <c r="T206" t="s">
        <v>8266</v>
      </c>
      <c r="U206" t="str">
        <f t="shared" si="24"/>
        <v xml:space="preserve">film 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20">
        <f t="shared" si="25"/>
        <v>8</v>
      </c>
      <c r="F207" s="6" t="str">
        <f t="shared" si="27"/>
        <v>Cat 3</v>
      </c>
      <c r="G207" s="8">
        <v>1300</v>
      </c>
      <c r="H207" t="s">
        <v>8220</v>
      </c>
      <c r="I207" t="s">
        <v>8223</v>
      </c>
      <c r="J207" t="s">
        <v>8245</v>
      </c>
      <c r="K207">
        <v>1444144222</v>
      </c>
      <c r="L207" s="12">
        <f t="shared" si="21"/>
        <v>42283.632199074069</v>
      </c>
      <c r="M207">
        <v>1441120222</v>
      </c>
      <c r="N207" s="12">
        <f t="shared" si="22"/>
        <v>42248.632199074069</v>
      </c>
      <c r="O207" s="16">
        <f t="shared" si="23"/>
        <v>9</v>
      </c>
      <c r="P207" s="16">
        <f t="shared" si="26"/>
        <v>2015</v>
      </c>
      <c r="Q207" t="b">
        <v>0</v>
      </c>
      <c r="R207">
        <v>17</v>
      </c>
      <c r="S207" t="b">
        <v>0</v>
      </c>
      <c r="T207" t="s">
        <v>8266</v>
      </c>
      <c r="U207" t="str">
        <f t="shared" si="24"/>
        <v xml:space="preserve">film 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20">
        <f t="shared" si="25"/>
        <v>12.7</v>
      </c>
      <c r="F208" s="6" t="str">
        <f t="shared" si="27"/>
        <v>Cat 4</v>
      </c>
      <c r="G208" s="8">
        <v>0</v>
      </c>
      <c r="H208" t="s">
        <v>8220</v>
      </c>
      <c r="I208" t="s">
        <v>8223</v>
      </c>
      <c r="J208" t="s">
        <v>8245</v>
      </c>
      <c r="K208">
        <v>1470441983</v>
      </c>
      <c r="L208" s="12">
        <f t="shared" si="21"/>
        <v>42588.004432870366</v>
      </c>
      <c r="M208">
        <v>1468627583</v>
      </c>
      <c r="N208" s="12">
        <f t="shared" si="22"/>
        <v>42567.004432870366</v>
      </c>
      <c r="O208" s="16">
        <f t="shared" si="23"/>
        <v>7</v>
      </c>
      <c r="P208" s="16">
        <f t="shared" si="26"/>
        <v>2016</v>
      </c>
      <c r="Q208" t="b">
        <v>0</v>
      </c>
      <c r="R208">
        <v>0</v>
      </c>
      <c r="S208" t="b">
        <v>0</v>
      </c>
      <c r="T208" t="s">
        <v>8266</v>
      </c>
      <c r="U208" t="str">
        <f t="shared" si="24"/>
        <v xml:space="preserve">film 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20">
        <f t="shared" si="25"/>
        <v>14</v>
      </c>
      <c r="F209" s="6" t="str">
        <f t="shared" si="27"/>
        <v>Cat 4</v>
      </c>
      <c r="G209" s="8">
        <v>2130</v>
      </c>
      <c r="H209" t="s">
        <v>8220</v>
      </c>
      <c r="I209" t="s">
        <v>8228</v>
      </c>
      <c r="J209" t="s">
        <v>8250</v>
      </c>
      <c r="K209">
        <v>1420346638</v>
      </c>
      <c r="L209" s="12">
        <f t="shared" si="21"/>
        <v>42008.197199074071</v>
      </c>
      <c r="M209">
        <v>1417754638</v>
      </c>
      <c r="N209" s="12">
        <f t="shared" si="22"/>
        <v>41978.197199074071</v>
      </c>
      <c r="O209" s="16">
        <f t="shared" si="23"/>
        <v>12</v>
      </c>
      <c r="P209" s="16">
        <f t="shared" si="26"/>
        <v>2014</v>
      </c>
      <c r="Q209" t="b">
        <v>0</v>
      </c>
      <c r="R209">
        <v>13</v>
      </c>
      <c r="S209" t="b">
        <v>0</v>
      </c>
      <c r="T209" t="s">
        <v>8266</v>
      </c>
      <c r="U209" t="str">
        <f t="shared" si="24"/>
        <v xml:space="preserve">film 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20">
        <f t="shared" si="25"/>
        <v>50</v>
      </c>
      <c r="F210" s="6" t="str">
        <f t="shared" si="27"/>
        <v>Cat 12</v>
      </c>
      <c r="G210" s="8">
        <v>0</v>
      </c>
      <c r="H210" t="s">
        <v>8220</v>
      </c>
      <c r="I210" t="s">
        <v>8225</v>
      </c>
      <c r="J210" t="s">
        <v>8247</v>
      </c>
      <c r="K210">
        <v>1418719967</v>
      </c>
      <c r="L210" s="12">
        <f t="shared" si="21"/>
        <v>41989.369988425926</v>
      </c>
      <c r="M210">
        <v>1416127967</v>
      </c>
      <c r="N210" s="12">
        <f t="shared" si="22"/>
        <v>41959.369988425926</v>
      </c>
      <c r="O210" s="16">
        <f t="shared" si="23"/>
        <v>11</v>
      </c>
      <c r="P210" s="16">
        <f t="shared" si="26"/>
        <v>2014</v>
      </c>
      <c r="Q210" t="b">
        <v>0</v>
      </c>
      <c r="R210">
        <v>0</v>
      </c>
      <c r="S210" t="b">
        <v>0</v>
      </c>
      <c r="T210" t="s">
        <v>8266</v>
      </c>
      <c r="U210" t="str">
        <f t="shared" si="24"/>
        <v xml:space="preserve">film 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20">
        <f t="shared" si="25"/>
        <v>25</v>
      </c>
      <c r="F211" s="6" t="str">
        <f t="shared" si="27"/>
        <v>Cat 7</v>
      </c>
      <c r="G211" s="8">
        <v>0</v>
      </c>
      <c r="H211" t="s">
        <v>8220</v>
      </c>
      <c r="I211" t="s">
        <v>8223</v>
      </c>
      <c r="J211" t="s">
        <v>8245</v>
      </c>
      <c r="K211">
        <v>1436566135</v>
      </c>
      <c r="L211" s="12">
        <f t="shared" si="21"/>
        <v>42195.922858796301</v>
      </c>
      <c r="M211">
        <v>1433974135</v>
      </c>
      <c r="N211" s="12">
        <f t="shared" si="22"/>
        <v>42165.922858796301</v>
      </c>
      <c r="O211" s="16">
        <f t="shared" si="23"/>
        <v>6</v>
      </c>
      <c r="P211" s="16">
        <f t="shared" si="26"/>
        <v>2015</v>
      </c>
      <c r="Q211" t="b">
        <v>0</v>
      </c>
      <c r="R211">
        <v>0</v>
      </c>
      <c r="S211" t="b">
        <v>0</v>
      </c>
      <c r="T211" t="s">
        <v>8266</v>
      </c>
      <c r="U211" t="str">
        <f t="shared" si="24"/>
        <v xml:space="preserve">film 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20">
        <f t="shared" si="25"/>
        <v>12</v>
      </c>
      <c r="F212" s="6" t="str">
        <f t="shared" si="27"/>
        <v>Cat 4</v>
      </c>
      <c r="G212" s="8">
        <v>3030</v>
      </c>
      <c r="H212" t="s">
        <v>8220</v>
      </c>
      <c r="I212" t="s">
        <v>8223</v>
      </c>
      <c r="J212" t="s">
        <v>8245</v>
      </c>
      <c r="K212">
        <v>1443675600</v>
      </c>
      <c r="L212" s="12">
        <f t="shared" si="21"/>
        <v>42278.208333333328</v>
      </c>
      <c r="M212">
        <v>1441157592</v>
      </c>
      <c r="N212" s="12">
        <f t="shared" si="22"/>
        <v>42249.064722222218</v>
      </c>
      <c r="O212" s="16">
        <f t="shared" si="23"/>
        <v>9</v>
      </c>
      <c r="P212" s="16">
        <f t="shared" si="26"/>
        <v>2015</v>
      </c>
      <c r="Q212" t="b">
        <v>0</v>
      </c>
      <c r="R212">
        <v>33</v>
      </c>
      <c r="S212" t="b">
        <v>0</v>
      </c>
      <c r="T212" t="s">
        <v>8266</v>
      </c>
      <c r="U212" t="str">
        <f t="shared" si="24"/>
        <v xml:space="preserve">film 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20">
        <f t="shared" si="25"/>
        <v>5</v>
      </c>
      <c r="F213" s="6" t="str">
        <f t="shared" si="27"/>
        <v>Cat 3</v>
      </c>
      <c r="G213" s="8">
        <v>2230</v>
      </c>
      <c r="H213" t="s">
        <v>8220</v>
      </c>
      <c r="I213" t="s">
        <v>8223</v>
      </c>
      <c r="J213" t="s">
        <v>8245</v>
      </c>
      <c r="K213">
        <v>1442634617</v>
      </c>
      <c r="L213" s="12">
        <f t="shared" si="21"/>
        <v>42266.159918981488</v>
      </c>
      <c r="M213">
        <v>1440042617</v>
      </c>
      <c r="N213" s="12">
        <f t="shared" si="22"/>
        <v>42236.159918981488</v>
      </c>
      <c r="O213" s="16">
        <f t="shared" si="23"/>
        <v>8</v>
      </c>
      <c r="P213" s="16">
        <f t="shared" si="26"/>
        <v>2015</v>
      </c>
      <c r="Q213" t="b">
        <v>0</v>
      </c>
      <c r="R213">
        <v>12</v>
      </c>
      <c r="S213" t="b">
        <v>0</v>
      </c>
      <c r="T213" t="s">
        <v>8266</v>
      </c>
      <c r="U213" t="str">
        <f t="shared" si="24"/>
        <v xml:space="preserve">film 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20">
        <f t="shared" si="25"/>
        <v>6.3</v>
      </c>
      <c r="F214" s="6" t="str">
        <f t="shared" si="27"/>
        <v>Cat 3</v>
      </c>
      <c r="G214" s="8">
        <v>1</v>
      </c>
      <c r="H214" t="s">
        <v>8220</v>
      </c>
      <c r="I214" t="s">
        <v>8223</v>
      </c>
      <c r="J214" t="s">
        <v>8245</v>
      </c>
      <c r="K214">
        <v>1460837320</v>
      </c>
      <c r="L214" s="12">
        <f t="shared" si="21"/>
        <v>42476.839351851857</v>
      </c>
      <c r="M214">
        <v>1455656920</v>
      </c>
      <c r="N214" s="12">
        <f t="shared" si="22"/>
        <v>42416.881018518514</v>
      </c>
      <c r="O214" s="16">
        <f t="shared" si="23"/>
        <v>2</v>
      </c>
      <c r="P214" s="16">
        <f t="shared" si="26"/>
        <v>2016</v>
      </c>
      <c r="Q214" t="b">
        <v>0</v>
      </c>
      <c r="R214">
        <v>1</v>
      </c>
      <c r="S214" t="b">
        <v>0</v>
      </c>
      <c r="T214" t="s">
        <v>8266</v>
      </c>
      <c r="U214" t="str">
        <f t="shared" si="24"/>
        <v xml:space="preserve">film 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20">
        <f t="shared" si="25"/>
        <v>50</v>
      </c>
      <c r="F215" s="6" t="str">
        <f t="shared" si="27"/>
        <v>Cat 12</v>
      </c>
      <c r="G215" s="8">
        <v>20</v>
      </c>
      <c r="H215" t="s">
        <v>8220</v>
      </c>
      <c r="I215" t="s">
        <v>8223</v>
      </c>
      <c r="J215" t="s">
        <v>8245</v>
      </c>
      <c r="K215">
        <v>1439734001</v>
      </c>
      <c r="L215" s="12">
        <f t="shared" si="21"/>
        <v>42232.587974537033</v>
      </c>
      <c r="M215">
        <v>1437142547</v>
      </c>
      <c r="N215" s="12">
        <f t="shared" si="22"/>
        <v>42202.594293981485</v>
      </c>
      <c r="O215" s="16">
        <f t="shared" si="23"/>
        <v>7</v>
      </c>
      <c r="P215" s="16">
        <f t="shared" si="26"/>
        <v>2015</v>
      </c>
      <c r="Q215" t="b">
        <v>0</v>
      </c>
      <c r="R215">
        <v>1</v>
      </c>
      <c r="S215" t="b">
        <v>0</v>
      </c>
      <c r="T215" t="s">
        <v>8266</v>
      </c>
      <c r="U215" t="str">
        <f t="shared" si="24"/>
        <v xml:space="preserve">film 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20">
        <f t="shared" si="25"/>
        <v>12.5</v>
      </c>
      <c r="F216" s="6" t="str">
        <f t="shared" si="27"/>
        <v>Cat 4</v>
      </c>
      <c r="G216" s="8">
        <v>1</v>
      </c>
      <c r="H216" t="s">
        <v>8220</v>
      </c>
      <c r="I216" t="s">
        <v>8223</v>
      </c>
      <c r="J216" t="s">
        <v>8245</v>
      </c>
      <c r="K216">
        <v>1425655349</v>
      </c>
      <c r="L216" s="12">
        <f t="shared" si="21"/>
        <v>42069.64061342593</v>
      </c>
      <c r="M216">
        <v>1420471349</v>
      </c>
      <c r="N216" s="12">
        <f t="shared" si="22"/>
        <v>42009.64061342593</v>
      </c>
      <c r="O216" s="16">
        <f t="shared" si="23"/>
        <v>1</v>
      </c>
      <c r="P216" s="16">
        <f t="shared" si="26"/>
        <v>2015</v>
      </c>
      <c r="Q216" t="b">
        <v>0</v>
      </c>
      <c r="R216">
        <v>1</v>
      </c>
      <c r="S216" t="b">
        <v>0</v>
      </c>
      <c r="T216" t="s">
        <v>8266</v>
      </c>
      <c r="U216" t="str">
        <f t="shared" si="24"/>
        <v xml:space="preserve">film 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20">
        <f t="shared" si="25"/>
        <v>4.4000000000000004</v>
      </c>
      <c r="F217" s="6" t="str">
        <f t="shared" si="27"/>
        <v>Cat 2</v>
      </c>
      <c r="G217" s="8">
        <v>10</v>
      </c>
      <c r="H217" t="s">
        <v>8220</v>
      </c>
      <c r="I217" t="s">
        <v>8224</v>
      </c>
      <c r="J217" t="s">
        <v>8246</v>
      </c>
      <c r="K217">
        <v>1455753540</v>
      </c>
      <c r="L217" s="12">
        <f t="shared" si="21"/>
        <v>42417.999305555553</v>
      </c>
      <c r="M217">
        <v>1452058282</v>
      </c>
      <c r="N217" s="12">
        <f t="shared" si="22"/>
        <v>42375.230115740742</v>
      </c>
      <c r="O217" s="16">
        <f t="shared" si="23"/>
        <v>1</v>
      </c>
      <c r="P217" s="16">
        <f t="shared" si="26"/>
        <v>2016</v>
      </c>
      <c r="Q217" t="b">
        <v>0</v>
      </c>
      <c r="R217">
        <v>1</v>
      </c>
      <c r="S217" t="b">
        <v>0</v>
      </c>
      <c r="T217" t="s">
        <v>8266</v>
      </c>
      <c r="U217" t="str">
        <f t="shared" si="24"/>
        <v xml:space="preserve">film 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20">
        <f t="shared" si="25"/>
        <v>50</v>
      </c>
      <c r="F218" s="6" t="str">
        <f t="shared" si="27"/>
        <v>Cat 12</v>
      </c>
      <c r="G218" s="8">
        <v>27849.22</v>
      </c>
      <c r="H218" t="s">
        <v>8220</v>
      </c>
      <c r="I218" t="s">
        <v>8223</v>
      </c>
      <c r="J218" t="s">
        <v>8245</v>
      </c>
      <c r="K218">
        <v>1429740037</v>
      </c>
      <c r="L218" s="12">
        <f t="shared" si="21"/>
        <v>42116.917094907403</v>
      </c>
      <c r="M218">
        <v>1425423637</v>
      </c>
      <c r="N218" s="12">
        <f t="shared" si="22"/>
        <v>42066.958761574075</v>
      </c>
      <c r="O218" s="16">
        <f t="shared" si="23"/>
        <v>3</v>
      </c>
      <c r="P218" s="16">
        <f t="shared" si="26"/>
        <v>2015</v>
      </c>
      <c r="Q218" t="b">
        <v>0</v>
      </c>
      <c r="R218">
        <v>84</v>
      </c>
      <c r="S218" t="b">
        <v>0</v>
      </c>
      <c r="T218" t="s">
        <v>8266</v>
      </c>
      <c r="U218" t="str">
        <f t="shared" si="24"/>
        <v xml:space="preserve">film 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20">
        <f t="shared" si="25"/>
        <v>100</v>
      </c>
      <c r="F219" s="6" t="str">
        <f t="shared" si="27"/>
        <v>Cat 12</v>
      </c>
      <c r="G219" s="8">
        <v>11943</v>
      </c>
      <c r="H219" t="s">
        <v>8220</v>
      </c>
      <c r="I219" t="s">
        <v>8234</v>
      </c>
      <c r="J219" t="s">
        <v>8254</v>
      </c>
      <c r="K219">
        <v>1419780149</v>
      </c>
      <c r="L219" s="12">
        <f t="shared" si="21"/>
        <v>42001.64061342593</v>
      </c>
      <c r="M219">
        <v>1417101749</v>
      </c>
      <c r="N219" s="12">
        <f t="shared" si="22"/>
        <v>41970.64061342593</v>
      </c>
      <c r="O219" s="16">
        <f t="shared" si="23"/>
        <v>11</v>
      </c>
      <c r="P219" s="16">
        <f t="shared" si="26"/>
        <v>2014</v>
      </c>
      <c r="Q219" t="b">
        <v>0</v>
      </c>
      <c r="R219">
        <v>38</v>
      </c>
      <c r="S219" t="b">
        <v>0</v>
      </c>
      <c r="T219" t="s">
        <v>8266</v>
      </c>
      <c r="U219" t="str">
        <f t="shared" si="24"/>
        <v xml:space="preserve">film 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20">
        <f t="shared" si="25"/>
        <v>5</v>
      </c>
      <c r="F220" s="6" t="str">
        <f t="shared" si="27"/>
        <v>Cat 3</v>
      </c>
      <c r="G220" s="8">
        <v>100</v>
      </c>
      <c r="H220" t="s">
        <v>8220</v>
      </c>
      <c r="I220" t="s">
        <v>8223</v>
      </c>
      <c r="J220" t="s">
        <v>8245</v>
      </c>
      <c r="K220">
        <v>1431702289</v>
      </c>
      <c r="L220" s="12">
        <f t="shared" si="21"/>
        <v>42139.628344907411</v>
      </c>
      <c r="M220">
        <v>1426518289</v>
      </c>
      <c r="N220" s="12">
        <f t="shared" si="22"/>
        <v>42079.628344907411</v>
      </c>
      <c r="O220" s="16">
        <f t="shared" si="23"/>
        <v>3</v>
      </c>
      <c r="P220" s="16">
        <f t="shared" si="26"/>
        <v>2015</v>
      </c>
      <c r="Q220" t="b">
        <v>0</v>
      </c>
      <c r="R220">
        <v>1</v>
      </c>
      <c r="S220" t="b">
        <v>0</v>
      </c>
      <c r="T220" t="s">
        <v>8266</v>
      </c>
      <c r="U220" t="str">
        <f t="shared" si="24"/>
        <v xml:space="preserve">film 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20">
        <f t="shared" si="25"/>
        <v>50</v>
      </c>
      <c r="F221" s="6" t="str">
        <f t="shared" si="27"/>
        <v>Cat 12</v>
      </c>
      <c r="G221" s="8">
        <v>8815</v>
      </c>
      <c r="H221" t="s">
        <v>8220</v>
      </c>
      <c r="I221" t="s">
        <v>8223</v>
      </c>
      <c r="J221" t="s">
        <v>8245</v>
      </c>
      <c r="K221">
        <v>1459493940</v>
      </c>
      <c r="L221" s="12">
        <f t="shared" si="21"/>
        <v>42461.290972222225</v>
      </c>
      <c r="M221">
        <v>1456732225</v>
      </c>
      <c r="N221" s="12">
        <f t="shared" si="22"/>
        <v>42429.326678240745</v>
      </c>
      <c r="O221" s="16">
        <f t="shared" si="23"/>
        <v>2</v>
      </c>
      <c r="P221" s="16">
        <f t="shared" si="26"/>
        <v>2016</v>
      </c>
      <c r="Q221" t="b">
        <v>0</v>
      </c>
      <c r="R221">
        <v>76</v>
      </c>
      <c r="S221" t="b">
        <v>0</v>
      </c>
      <c r="T221" t="s">
        <v>8266</v>
      </c>
      <c r="U221" t="str">
        <f t="shared" si="24"/>
        <v xml:space="preserve">film 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20">
        <f t="shared" si="25"/>
        <v>50</v>
      </c>
      <c r="F222" s="6" t="str">
        <f t="shared" si="27"/>
        <v>Cat 12</v>
      </c>
      <c r="G222" s="8">
        <v>360</v>
      </c>
      <c r="H222" t="s">
        <v>8220</v>
      </c>
      <c r="I222" t="s">
        <v>8223</v>
      </c>
      <c r="J222" t="s">
        <v>8245</v>
      </c>
      <c r="K222">
        <v>1440101160</v>
      </c>
      <c r="L222" s="12">
        <f t="shared" si="21"/>
        <v>42236.837499999994</v>
      </c>
      <c r="M222">
        <v>1436542030</v>
      </c>
      <c r="N222" s="12">
        <f t="shared" si="22"/>
        <v>42195.643865740742</v>
      </c>
      <c r="O222" s="16">
        <f t="shared" si="23"/>
        <v>7</v>
      </c>
      <c r="P222" s="16">
        <f t="shared" si="26"/>
        <v>2015</v>
      </c>
      <c r="Q222" t="b">
        <v>0</v>
      </c>
      <c r="R222">
        <v>3</v>
      </c>
      <c r="S222" t="b">
        <v>0</v>
      </c>
      <c r="T222" t="s">
        <v>8266</v>
      </c>
      <c r="U222" t="str">
        <f t="shared" si="24"/>
        <v xml:space="preserve">film 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20">
        <f t="shared" si="25"/>
        <v>50</v>
      </c>
      <c r="F223" s="6" t="str">
        <f t="shared" si="27"/>
        <v>Cat 12</v>
      </c>
      <c r="G223" s="8">
        <v>0</v>
      </c>
      <c r="H223" t="s">
        <v>8220</v>
      </c>
      <c r="I223" t="s">
        <v>8223</v>
      </c>
      <c r="J223" t="s">
        <v>8245</v>
      </c>
      <c r="K223">
        <v>1427569564</v>
      </c>
      <c r="L223" s="12">
        <f t="shared" si="21"/>
        <v>42091.79587962963</v>
      </c>
      <c r="M223">
        <v>1422389164</v>
      </c>
      <c r="N223" s="12">
        <f t="shared" si="22"/>
        <v>42031.837546296301</v>
      </c>
      <c r="O223" s="16">
        <f t="shared" si="23"/>
        <v>1</v>
      </c>
      <c r="P223" s="16">
        <f t="shared" si="26"/>
        <v>2015</v>
      </c>
      <c r="Q223" t="b">
        <v>0</v>
      </c>
      <c r="R223">
        <v>0</v>
      </c>
      <c r="S223" t="b">
        <v>0</v>
      </c>
      <c r="T223" t="s">
        <v>8266</v>
      </c>
      <c r="U223" t="str">
        <f t="shared" si="24"/>
        <v xml:space="preserve">film 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20">
        <f t="shared" si="25"/>
        <v>1</v>
      </c>
      <c r="F224" s="6" t="str">
        <f t="shared" si="27"/>
        <v>Cat 2</v>
      </c>
      <c r="G224" s="8">
        <v>130</v>
      </c>
      <c r="H224" t="s">
        <v>8220</v>
      </c>
      <c r="I224" t="s">
        <v>8223</v>
      </c>
      <c r="J224" t="s">
        <v>8245</v>
      </c>
      <c r="K224">
        <v>1427423940</v>
      </c>
      <c r="L224" s="12">
        <f t="shared" si="21"/>
        <v>42090.110416666663</v>
      </c>
      <c r="M224">
        <v>1422383318</v>
      </c>
      <c r="N224" s="12">
        <f t="shared" si="22"/>
        <v>42031.769884259258</v>
      </c>
      <c r="O224" s="16">
        <f t="shared" si="23"/>
        <v>1</v>
      </c>
      <c r="P224" s="16">
        <f t="shared" si="26"/>
        <v>2015</v>
      </c>
      <c r="Q224" t="b">
        <v>0</v>
      </c>
      <c r="R224">
        <v>2</v>
      </c>
      <c r="S224" t="b">
        <v>0</v>
      </c>
      <c r="T224" t="s">
        <v>8266</v>
      </c>
      <c r="U224" t="str">
        <f t="shared" si="24"/>
        <v xml:space="preserve">film 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20">
        <f t="shared" si="25"/>
        <v>1500</v>
      </c>
      <c r="F225" s="6" t="str">
        <f t="shared" si="27"/>
        <v>Cat 12</v>
      </c>
      <c r="G225" s="8">
        <v>0</v>
      </c>
      <c r="H225" t="s">
        <v>8220</v>
      </c>
      <c r="I225" t="s">
        <v>8223</v>
      </c>
      <c r="J225" t="s">
        <v>8245</v>
      </c>
      <c r="K225">
        <v>1463879100</v>
      </c>
      <c r="L225" s="12">
        <f t="shared" si="21"/>
        <v>42512.045138888891</v>
      </c>
      <c r="M225">
        <v>1461287350</v>
      </c>
      <c r="N225" s="12">
        <f t="shared" si="22"/>
        <v>42482.048032407409</v>
      </c>
      <c r="O225" s="16">
        <f t="shared" si="23"/>
        <v>4</v>
      </c>
      <c r="P225" s="16">
        <f t="shared" si="26"/>
        <v>2016</v>
      </c>
      <c r="Q225" t="b">
        <v>0</v>
      </c>
      <c r="R225">
        <v>0</v>
      </c>
      <c r="S225" t="b">
        <v>0</v>
      </c>
      <c r="T225" t="s">
        <v>8266</v>
      </c>
      <c r="U225" t="str">
        <f t="shared" si="24"/>
        <v xml:space="preserve">film 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20">
        <f t="shared" si="25"/>
        <v>6000</v>
      </c>
      <c r="F226" s="6" t="str">
        <f t="shared" si="27"/>
        <v>Cat 12</v>
      </c>
      <c r="G226" s="8">
        <v>0</v>
      </c>
      <c r="H226" t="s">
        <v>8220</v>
      </c>
      <c r="I226" t="s">
        <v>8225</v>
      </c>
      <c r="J226" t="s">
        <v>8247</v>
      </c>
      <c r="K226">
        <v>1436506726</v>
      </c>
      <c r="L226" s="12">
        <f t="shared" si="21"/>
        <v>42195.235254629632</v>
      </c>
      <c r="M226">
        <v>1431322726</v>
      </c>
      <c r="N226" s="12">
        <f t="shared" si="22"/>
        <v>42135.235254629632</v>
      </c>
      <c r="O226" s="16">
        <f t="shared" si="23"/>
        <v>5</v>
      </c>
      <c r="P226" s="16">
        <f t="shared" si="26"/>
        <v>2015</v>
      </c>
      <c r="Q226" t="b">
        <v>0</v>
      </c>
      <c r="R226">
        <v>0</v>
      </c>
      <c r="S226" t="b">
        <v>0</v>
      </c>
      <c r="T226" t="s">
        <v>8266</v>
      </c>
      <c r="U226" t="str">
        <f t="shared" si="24"/>
        <v xml:space="preserve">film 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20">
        <f t="shared" si="25"/>
        <v>0.2</v>
      </c>
      <c r="F227" s="6" t="str">
        <f t="shared" si="27"/>
        <v>Cat 1</v>
      </c>
      <c r="G227" s="8">
        <v>0</v>
      </c>
      <c r="H227" t="s">
        <v>8220</v>
      </c>
      <c r="I227" t="s">
        <v>8223</v>
      </c>
      <c r="J227" t="s">
        <v>8245</v>
      </c>
      <c r="K227">
        <v>1460153054</v>
      </c>
      <c r="L227" s="12">
        <f t="shared" si="21"/>
        <v>42468.919606481482</v>
      </c>
      <c r="M227">
        <v>1457564654</v>
      </c>
      <c r="N227" s="12">
        <f t="shared" si="22"/>
        <v>42438.961273148147</v>
      </c>
      <c r="O227" s="16">
        <f t="shared" si="23"/>
        <v>3</v>
      </c>
      <c r="P227" s="16">
        <f t="shared" si="26"/>
        <v>2016</v>
      </c>
      <c r="Q227" t="b">
        <v>0</v>
      </c>
      <c r="R227">
        <v>0</v>
      </c>
      <c r="S227" t="b">
        <v>0</v>
      </c>
      <c r="T227" t="s">
        <v>8266</v>
      </c>
      <c r="U227" t="str">
        <f t="shared" si="24"/>
        <v xml:space="preserve">film 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20">
        <f t="shared" si="25"/>
        <v>29</v>
      </c>
      <c r="F228" s="6" t="str">
        <f t="shared" si="27"/>
        <v>Cat 7</v>
      </c>
      <c r="G228" s="8">
        <v>250</v>
      </c>
      <c r="H228" t="s">
        <v>8220</v>
      </c>
      <c r="I228" t="s">
        <v>8224</v>
      </c>
      <c r="J228" t="s">
        <v>8246</v>
      </c>
      <c r="K228">
        <v>1433064540</v>
      </c>
      <c r="L228" s="12">
        <f t="shared" si="21"/>
        <v>42155.395138888889</v>
      </c>
      <c r="M228">
        <v>1428854344</v>
      </c>
      <c r="N228" s="12">
        <f t="shared" si="22"/>
        <v>42106.666018518517</v>
      </c>
      <c r="O228" s="16">
        <f t="shared" si="23"/>
        <v>4</v>
      </c>
      <c r="P228" s="16">
        <f t="shared" si="26"/>
        <v>2015</v>
      </c>
      <c r="Q228" t="b">
        <v>0</v>
      </c>
      <c r="R228">
        <v>2</v>
      </c>
      <c r="S228" t="b">
        <v>0</v>
      </c>
      <c r="T228" t="s">
        <v>8266</v>
      </c>
      <c r="U228" t="str">
        <f t="shared" si="24"/>
        <v xml:space="preserve">film 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20">
        <f t="shared" si="25"/>
        <v>28</v>
      </c>
      <c r="F229" s="6" t="str">
        <f t="shared" si="27"/>
        <v>Cat 7</v>
      </c>
      <c r="G229" s="8">
        <v>0</v>
      </c>
      <c r="H229" t="s">
        <v>8220</v>
      </c>
      <c r="I229" t="s">
        <v>8223</v>
      </c>
      <c r="J229" t="s">
        <v>8245</v>
      </c>
      <c r="K229">
        <v>1436477241</v>
      </c>
      <c r="L229" s="12">
        <f t="shared" si="21"/>
        <v>42194.893993055557</v>
      </c>
      <c r="M229">
        <v>1433885241</v>
      </c>
      <c r="N229" s="12">
        <f t="shared" si="22"/>
        <v>42164.893993055557</v>
      </c>
      <c r="O229" s="16">
        <f t="shared" si="23"/>
        <v>6</v>
      </c>
      <c r="P229" s="16">
        <f t="shared" si="26"/>
        <v>2015</v>
      </c>
      <c r="Q229" t="b">
        <v>0</v>
      </c>
      <c r="R229">
        <v>0</v>
      </c>
      <c r="S229" t="b">
        <v>0</v>
      </c>
      <c r="T229" t="s">
        <v>8266</v>
      </c>
      <c r="U229" t="str">
        <f t="shared" si="24"/>
        <v xml:space="preserve">film 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20">
        <f t="shared" si="25"/>
        <v>8</v>
      </c>
      <c r="F230" s="6" t="str">
        <f t="shared" si="27"/>
        <v>Cat 3</v>
      </c>
      <c r="G230" s="8">
        <v>0</v>
      </c>
      <c r="H230" t="s">
        <v>8220</v>
      </c>
      <c r="I230" t="s">
        <v>8224</v>
      </c>
      <c r="J230" t="s">
        <v>8246</v>
      </c>
      <c r="K230">
        <v>1433176105</v>
      </c>
      <c r="L230" s="12">
        <f t="shared" si="21"/>
        <v>42156.686400462961</v>
      </c>
      <c r="M230">
        <v>1427992105</v>
      </c>
      <c r="N230" s="12">
        <f t="shared" si="22"/>
        <v>42096.686400462961</v>
      </c>
      <c r="O230" s="16">
        <f t="shared" si="23"/>
        <v>4</v>
      </c>
      <c r="P230" s="16">
        <f t="shared" si="26"/>
        <v>2015</v>
      </c>
      <c r="Q230" t="b">
        <v>0</v>
      </c>
      <c r="R230">
        <v>0</v>
      </c>
      <c r="S230" t="b">
        <v>0</v>
      </c>
      <c r="T230" t="s">
        <v>8266</v>
      </c>
      <c r="U230" t="str">
        <f t="shared" si="24"/>
        <v xml:space="preserve">film 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20">
        <f t="shared" si="25"/>
        <v>3</v>
      </c>
      <c r="F231" s="6" t="str">
        <f t="shared" si="27"/>
        <v>Cat 2</v>
      </c>
      <c r="G231" s="8">
        <v>0</v>
      </c>
      <c r="H231" t="s">
        <v>8220</v>
      </c>
      <c r="I231" t="s">
        <v>8235</v>
      </c>
      <c r="J231" t="s">
        <v>8248</v>
      </c>
      <c r="K231">
        <v>1455402297</v>
      </c>
      <c r="L231" s="12">
        <f t="shared" si="21"/>
        <v>42413.933993055558</v>
      </c>
      <c r="M231">
        <v>1452810297</v>
      </c>
      <c r="N231" s="12">
        <f t="shared" si="22"/>
        <v>42383.933993055558</v>
      </c>
      <c r="O231" s="16">
        <f t="shared" si="23"/>
        <v>1</v>
      </c>
      <c r="P231" s="16">
        <f t="shared" si="26"/>
        <v>2016</v>
      </c>
      <c r="Q231" t="b">
        <v>0</v>
      </c>
      <c r="R231">
        <v>0</v>
      </c>
      <c r="S231" t="b">
        <v>0</v>
      </c>
      <c r="T231" t="s">
        <v>8266</v>
      </c>
      <c r="U231" t="str">
        <f t="shared" si="24"/>
        <v xml:space="preserve">film 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20">
        <f t="shared" si="25"/>
        <v>15</v>
      </c>
      <c r="F232" s="6" t="str">
        <f t="shared" si="27"/>
        <v>Cat 5</v>
      </c>
      <c r="G232" s="8">
        <v>60</v>
      </c>
      <c r="H232" t="s">
        <v>8220</v>
      </c>
      <c r="I232" t="s">
        <v>8223</v>
      </c>
      <c r="J232" t="s">
        <v>8245</v>
      </c>
      <c r="K232">
        <v>1433443151</v>
      </c>
      <c r="L232" s="12">
        <f t="shared" si="21"/>
        <v>42159.777210648142</v>
      </c>
      <c r="M232">
        <v>1430851151</v>
      </c>
      <c r="N232" s="12">
        <f t="shared" si="22"/>
        <v>42129.777210648142</v>
      </c>
      <c r="O232" s="16">
        <f t="shared" si="23"/>
        <v>5</v>
      </c>
      <c r="P232" s="16">
        <f t="shared" si="26"/>
        <v>2015</v>
      </c>
      <c r="Q232" t="b">
        <v>0</v>
      </c>
      <c r="R232">
        <v>2</v>
      </c>
      <c r="S232" t="b">
        <v>0</v>
      </c>
      <c r="T232" t="s">
        <v>8266</v>
      </c>
      <c r="U232" t="str">
        <f t="shared" si="24"/>
        <v xml:space="preserve">film 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20">
        <f t="shared" si="25"/>
        <v>1500</v>
      </c>
      <c r="F233" s="6" t="str">
        <f t="shared" si="27"/>
        <v>Cat 12</v>
      </c>
      <c r="G233" s="8">
        <v>0</v>
      </c>
      <c r="H233" t="s">
        <v>8220</v>
      </c>
      <c r="I233" t="s">
        <v>8223</v>
      </c>
      <c r="J233" t="s">
        <v>8245</v>
      </c>
      <c r="K233">
        <v>1451775651</v>
      </c>
      <c r="L233" s="12">
        <f t="shared" si="21"/>
        <v>42371.958923611113</v>
      </c>
      <c r="M233">
        <v>1449183651</v>
      </c>
      <c r="N233" s="12">
        <f t="shared" si="22"/>
        <v>42341.958923611113</v>
      </c>
      <c r="O233" s="16">
        <f t="shared" si="23"/>
        <v>12</v>
      </c>
      <c r="P233" s="16">
        <f t="shared" si="26"/>
        <v>2015</v>
      </c>
      <c r="Q233" t="b">
        <v>0</v>
      </c>
      <c r="R233">
        <v>0</v>
      </c>
      <c r="S233" t="b">
        <v>0</v>
      </c>
      <c r="T233" t="s">
        <v>8266</v>
      </c>
      <c r="U233" t="str">
        <f t="shared" si="24"/>
        <v xml:space="preserve">film 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20">
        <f t="shared" si="25"/>
        <v>4</v>
      </c>
      <c r="F234" s="6" t="str">
        <f t="shared" si="27"/>
        <v>Cat 2</v>
      </c>
      <c r="G234" s="8">
        <v>110</v>
      </c>
      <c r="H234" t="s">
        <v>8220</v>
      </c>
      <c r="I234" t="s">
        <v>8224</v>
      </c>
      <c r="J234" t="s">
        <v>8246</v>
      </c>
      <c r="K234">
        <v>1425066546</v>
      </c>
      <c r="L234" s="12">
        <f t="shared" si="21"/>
        <v>42062.82576388889</v>
      </c>
      <c r="M234">
        <v>1422474546</v>
      </c>
      <c r="N234" s="12">
        <f t="shared" si="22"/>
        <v>42032.82576388889</v>
      </c>
      <c r="O234" s="16">
        <f t="shared" si="23"/>
        <v>1</v>
      </c>
      <c r="P234" s="16">
        <f t="shared" si="26"/>
        <v>2015</v>
      </c>
      <c r="Q234" t="b">
        <v>0</v>
      </c>
      <c r="R234">
        <v>7</v>
      </c>
      <c r="S234" t="b">
        <v>0</v>
      </c>
      <c r="T234" t="s">
        <v>8266</v>
      </c>
      <c r="U234" t="str">
        <f t="shared" si="24"/>
        <v xml:space="preserve">film 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20">
        <f t="shared" si="25"/>
        <v>350</v>
      </c>
      <c r="F235" s="6" t="str">
        <f t="shared" si="27"/>
        <v>Cat 12</v>
      </c>
      <c r="G235" s="8">
        <v>0</v>
      </c>
      <c r="H235" t="s">
        <v>8220</v>
      </c>
      <c r="I235" t="s">
        <v>8223</v>
      </c>
      <c r="J235" t="s">
        <v>8245</v>
      </c>
      <c r="K235">
        <v>1475185972</v>
      </c>
      <c r="L235" s="12">
        <f t="shared" si="21"/>
        <v>42642.911712962959</v>
      </c>
      <c r="M235">
        <v>1472593972</v>
      </c>
      <c r="N235" s="12">
        <f t="shared" si="22"/>
        <v>42612.911712962959</v>
      </c>
      <c r="O235" s="16">
        <f t="shared" si="23"/>
        <v>8</v>
      </c>
      <c r="P235" s="16">
        <f t="shared" si="26"/>
        <v>2016</v>
      </c>
      <c r="Q235" t="b">
        <v>0</v>
      </c>
      <c r="R235">
        <v>0</v>
      </c>
      <c r="S235" t="b">
        <v>0</v>
      </c>
      <c r="T235" t="s">
        <v>8266</v>
      </c>
      <c r="U235" t="str">
        <f t="shared" si="24"/>
        <v xml:space="preserve">film 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20">
        <f t="shared" si="25"/>
        <v>1</v>
      </c>
      <c r="F236" s="6" t="str">
        <f t="shared" si="27"/>
        <v>Cat 2</v>
      </c>
      <c r="G236" s="8">
        <v>401</v>
      </c>
      <c r="H236" t="s">
        <v>8220</v>
      </c>
      <c r="I236" t="s">
        <v>8223</v>
      </c>
      <c r="J236" t="s">
        <v>8245</v>
      </c>
      <c r="K236">
        <v>1434847859</v>
      </c>
      <c r="L236" s="12">
        <f t="shared" si="21"/>
        <v>42176.035405092596</v>
      </c>
      <c r="M236">
        <v>1431391859</v>
      </c>
      <c r="N236" s="12">
        <f t="shared" si="22"/>
        <v>42136.035405092596</v>
      </c>
      <c r="O236" s="16">
        <f t="shared" si="23"/>
        <v>5</v>
      </c>
      <c r="P236" s="16">
        <f t="shared" si="26"/>
        <v>2015</v>
      </c>
      <c r="Q236" t="b">
        <v>0</v>
      </c>
      <c r="R236">
        <v>5</v>
      </c>
      <c r="S236" t="b">
        <v>0</v>
      </c>
      <c r="T236" t="s">
        <v>8266</v>
      </c>
      <c r="U236" t="str">
        <f t="shared" si="24"/>
        <v xml:space="preserve">film 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20">
        <f t="shared" si="25"/>
        <v>10</v>
      </c>
      <c r="F237" s="6" t="str">
        <f t="shared" si="27"/>
        <v>Cat 4</v>
      </c>
      <c r="G237" s="8">
        <v>0</v>
      </c>
      <c r="H237" t="s">
        <v>8220</v>
      </c>
      <c r="I237" t="s">
        <v>8223</v>
      </c>
      <c r="J237" t="s">
        <v>8245</v>
      </c>
      <c r="K237">
        <v>1436478497</v>
      </c>
      <c r="L237" s="12">
        <f t="shared" si="21"/>
        <v>42194.908530092594</v>
      </c>
      <c r="M237">
        <v>1433886497</v>
      </c>
      <c r="N237" s="12">
        <f t="shared" si="22"/>
        <v>42164.908530092594</v>
      </c>
      <c r="O237" s="16">
        <f t="shared" si="23"/>
        <v>6</v>
      </c>
      <c r="P237" s="16">
        <f t="shared" si="26"/>
        <v>2015</v>
      </c>
      <c r="Q237" t="b">
        <v>0</v>
      </c>
      <c r="R237">
        <v>0</v>
      </c>
      <c r="S237" t="b">
        <v>0</v>
      </c>
      <c r="T237" t="s">
        <v>8266</v>
      </c>
      <c r="U237" t="str">
        <f t="shared" si="24"/>
        <v xml:space="preserve">film 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20">
        <f t="shared" si="25"/>
        <v>150</v>
      </c>
      <c r="F238" s="6" t="str">
        <f t="shared" si="27"/>
        <v>Cat 12</v>
      </c>
      <c r="G238" s="8">
        <v>0</v>
      </c>
      <c r="H238" t="s">
        <v>8220</v>
      </c>
      <c r="I238" t="s">
        <v>8223</v>
      </c>
      <c r="J238" t="s">
        <v>8245</v>
      </c>
      <c r="K238">
        <v>1451952000</v>
      </c>
      <c r="L238" s="12">
        <f t="shared" si="21"/>
        <v>42374</v>
      </c>
      <c r="M238">
        <v>1447380099</v>
      </c>
      <c r="N238" s="12">
        <f t="shared" si="22"/>
        <v>42321.08447916666</v>
      </c>
      <c r="O238" s="16">
        <f t="shared" si="23"/>
        <v>11</v>
      </c>
      <c r="P238" s="16">
        <f t="shared" si="26"/>
        <v>2015</v>
      </c>
      <c r="Q238" t="b">
        <v>0</v>
      </c>
      <c r="R238">
        <v>0</v>
      </c>
      <c r="S238" t="b">
        <v>0</v>
      </c>
      <c r="T238" t="s">
        <v>8266</v>
      </c>
      <c r="U238" t="str">
        <f t="shared" si="24"/>
        <v xml:space="preserve">film 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20">
        <f t="shared" si="25"/>
        <v>15</v>
      </c>
      <c r="F239" s="6" t="str">
        <f t="shared" si="27"/>
        <v>Cat 5</v>
      </c>
      <c r="G239" s="8">
        <v>50</v>
      </c>
      <c r="H239" t="s">
        <v>8220</v>
      </c>
      <c r="I239" t="s">
        <v>8223</v>
      </c>
      <c r="J239" t="s">
        <v>8245</v>
      </c>
      <c r="K239">
        <v>1457445069</v>
      </c>
      <c r="L239" s="12">
        <f t="shared" si="21"/>
        <v>42437.577187499999</v>
      </c>
      <c r="M239">
        <v>1452261069</v>
      </c>
      <c r="N239" s="12">
        <f t="shared" si="22"/>
        <v>42377.577187499999</v>
      </c>
      <c r="O239" s="16">
        <f t="shared" si="23"/>
        <v>1</v>
      </c>
      <c r="P239" s="16">
        <f t="shared" si="26"/>
        <v>2016</v>
      </c>
      <c r="Q239" t="b">
        <v>0</v>
      </c>
      <c r="R239">
        <v>1</v>
      </c>
      <c r="S239" t="b">
        <v>0</v>
      </c>
      <c r="T239" t="s">
        <v>8266</v>
      </c>
      <c r="U239" t="str">
        <f t="shared" si="24"/>
        <v xml:space="preserve">film 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20">
        <f t="shared" si="25"/>
        <v>26</v>
      </c>
      <c r="F240" s="6" t="str">
        <f t="shared" si="27"/>
        <v>Cat 7</v>
      </c>
      <c r="G240" s="8">
        <v>0</v>
      </c>
      <c r="H240" t="s">
        <v>8220</v>
      </c>
      <c r="I240" t="s">
        <v>8223</v>
      </c>
      <c r="J240" t="s">
        <v>8245</v>
      </c>
      <c r="K240">
        <v>1483088400</v>
      </c>
      <c r="L240" s="12">
        <f t="shared" si="21"/>
        <v>42734.375</v>
      </c>
      <c r="M240">
        <v>1481324760</v>
      </c>
      <c r="N240" s="12">
        <f t="shared" si="22"/>
        <v>42713.962499999994</v>
      </c>
      <c r="O240" s="16">
        <f t="shared" si="23"/>
        <v>12</v>
      </c>
      <c r="P240" s="16">
        <f t="shared" si="26"/>
        <v>2016</v>
      </c>
      <c r="Q240" t="b">
        <v>0</v>
      </c>
      <c r="R240">
        <v>0</v>
      </c>
      <c r="S240" t="b">
        <v>0</v>
      </c>
      <c r="T240" t="s">
        <v>8266</v>
      </c>
      <c r="U240" t="str">
        <f t="shared" si="24"/>
        <v xml:space="preserve">film 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20">
        <f t="shared" si="25"/>
        <v>1</v>
      </c>
      <c r="F241" s="6" t="str">
        <f t="shared" si="27"/>
        <v>Cat 2</v>
      </c>
      <c r="G241" s="8">
        <v>250</v>
      </c>
      <c r="H241" t="s">
        <v>8220</v>
      </c>
      <c r="I241" t="s">
        <v>8225</v>
      </c>
      <c r="J241" t="s">
        <v>8247</v>
      </c>
      <c r="K241">
        <v>1446984000</v>
      </c>
      <c r="L241" s="12">
        <f t="shared" si="21"/>
        <v>42316.5</v>
      </c>
      <c r="M241">
        <v>1445308730</v>
      </c>
      <c r="N241" s="12">
        <f t="shared" si="22"/>
        <v>42297.110300925924</v>
      </c>
      <c r="O241" s="16">
        <f t="shared" si="23"/>
        <v>10</v>
      </c>
      <c r="P241" s="16">
        <f t="shared" si="26"/>
        <v>2015</v>
      </c>
      <c r="Q241" t="b">
        <v>0</v>
      </c>
      <c r="R241">
        <v>5</v>
      </c>
      <c r="S241" t="b">
        <v>0</v>
      </c>
      <c r="T241" t="s">
        <v>8266</v>
      </c>
      <c r="U241" t="str">
        <f t="shared" si="24"/>
        <v xml:space="preserve">film 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20">
        <f t="shared" si="25"/>
        <v>15</v>
      </c>
      <c r="F242" s="6" t="str">
        <f t="shared" si="27"/>
        <v>Cat 5</v>
      </c>
      <c r="G242" s="8">
        <v>16145.12</v>
      </c>
      <c r="H242" t="s">
        <v>8218</v>
      </c>
      <c r="I242" t="s">
        <v>8223</v>
      </c>
      <c r="J242" t="s">
        <v>8245</v>
      </c>
      <c r="K242">
        <v>1367773211</v>
      </c>
      <c r="L242" s="12">
        <f t="shared" si="21"/>
        <v>41399.708460648151</v>
      </c>
      <c r="M242">
        <v>1363885211</v>
      </c>
      <c r="N242" s="12">
        <f t="shared" si="22"/>
        <v>41354.708460648151</v>
      </c>
      <c r="O242" s="16">
        <f t="shared" si="23"/>
        <v>3</v>
      </c>
      <c r="P242" s="16">
        <f t="shared" si="26"/>
        <v>2013</v>
      </c>
      <c r="Q242" t="b">
        <v>1</v>
      </c>
      <c r="R242">
        <v>137</v>
      </c>
      <c r="S242" t="b">
        <v>1</v>
      </c>
      <c r="T242" t="s">
        <v>8267</v>
      </c>
      <c r="U242" t="str">
        <f t="shared" si="24"/>
        <v xml:space="preserve">film 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20">
        <f t="shared" si="25"/>
        <v>36.4</v>
      </c>
      <c r="F243" s="6" t="str">
        <f t="shared" si="27"/>
        <v>Cat 9</v>
      </c>
      <c r="G243" s="8">
        <v>41000</v>
      </c>
      <c r="H243" t="s">
        <v>8218</v>
      </c>
      <c r="I243" t="s">
        <v>8223</v>
      </c>
      <c r="J243" t="s">
        <v>8245</v>
      </c>
      <c r="K243">
        <v>1419180304</v>
      </c>
      <c r="L243" s="12">
        <f t="shared" si="21"/>
        <v>41994.697962962964</v>
      </c>
      <c r="M243">
        <v>1415292304</v>
      </c>
      <c r="N243" s="12">
        <f t="shared" si="22"/>
        <v>41949.697962962964</v>
      </c>
      <c r="O243" s="16">
        <f t="shared" si="23"/>
        <v>11</v>
      </c>
      <c r="P243" s="16">
        <f t="shared" si="26"/>
        <v>2014</v>
      </c>
      <c r="Q243" t="b">
        <v>1</v>
      </c>
      <c r="R243">
        <v>376</v>
      </c>
      <c r="S243" t="b">
        <v>1</v>
      </c>
      <c r="T243" t="s">
        <v>8267</v>
      </c>
      <c r="U243" t="str">
        <f t="shared" si="24"/>
        <v xml:space="preserve">film 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20">
        <f t="shared" si="25"/>
        <v>13</v>
      </c>
      <c r="F244" s="6" t="str">
        <f t="shared" si="27"/>
        <v>Cat 4</v>
      </c>
      <c r="G244" s="8">
        <v>14750</v>
      </c>
      <c r="H244" t="s">
        <v>8218</v>
      </c>
      <c r="I244" t="s">
        <v>8223</v>
      </c>
      <c r="J244" t="s">
        <v>8245</v>
      </c>
      <c r="K244">
        <v>1324381790</v>
      </c>
      <c r="L244" s="12">
        <f t="shared" si="21"/>
        <v>40897.492939814816</v>
      </c>
      <c r="M244">
        <v>1321357790</v>
      </c>
      <c r="N244" s="12">
        <f t="shared" si="22"/>
        <v>40862.492939814816</v>
      </c>
      <c r="O244" s="16">
        <f t="shared" si="23"/>
        <v>11</v>
      </c>
      <c r="P244" s="16">
        <f t="shared" si="26"/>
        <v>2011</v>
      </c>
      <c r="Q244" t="b">
        <v>1</v>
      </c>
      <c r="R244">
        <v>202</v>
      </c>
      <c r="S244" t="b">
        <v>1</v>
      </c>
      <c r="T244" t="s">
        <v>8267</v>
      </c>
      <c r="U244" t="str">
        <f t="shared" si="24"/>
        <v xml:space="preserve">film 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20">
        <f t="shared" si="25"/>
        <v>25</v>
      </c>
      <c r="F245" s="6" t="str">
        <f t="shared" si="27"/>
        <v>Cat 7</v>
      </c>
      <c r="G245" s="8">
        <v>25648</v>
      </c>
      <c r="H245" t="s">
        <v>8218</v>
      </c>
      <c r="I245" t="s">
        <v>8223</v>
      </c>
      <c r="J245" t="s">
        <v>8245</v>
      </c>
      <c r="K245">
        <v>1393031304</v>
      </c>
      <c r="L245" s="12">
        <f t="shared" si="21"/>
        <v>41692.047500000001</v>
      </c>
      <c r="M245">
        <v>1390439304</v>
      </c>
      <c r="N245" s="12">
        <f t="shared" si="22"/>
        <v>41662.047500000001</v>
      </c>
      <c r="O245" s="16">
        <f t="shared" si="23"/>
        <v>1</v>
      </c>
      <c r="P245" s="16">
        <f t="shared" si="26"/>
        <v>2014</v>
      </c>
      <c r="Q245" t="b">
        <v>1</v>
      </c>
      <c r="R245">
        <v>328</v>
      </c>
      <c r="S245" t="b">
        <v>1</v>
      </c>
      <c r="T245" t="s">
        <v>8267</v>
      </c>
      <c r="U245" t="str">
        <f t="shared" si="24"/>
        <v xml:space="preserve">film 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20">
        <f t="shared" si="25"/>
        <v>3.5</v>
      </c>
      <c r="F246" s="6" t="str">
        <f t="shared" si="27"/>
        <v>Cat 2</v>
      </c>
      <c r="G246" s="8">
        <v>3981.5</v>
      </c>
      <c r="H246" t="s">
        <v>8218</v>
      </c>
      <c r="I246" t="s">
        <v>8223</v>
      </c>
      <c r="J246" t="s">
        <v>8245</v>
      </c>
      <c r="K246">
        <v>1268723160</v>
      </c>
      <c r="L246" s="12">
        <f t="shared" si="21"/>
        <v>40253.29583333333</v>
      </c>
      <c r="M246">
        <v>1265269559</v>
      </c>
      <c r="N246" s="12">
        <f t="shared" si="22"/>
        <v>40213.323599537034</v>
      </c>
      <c r="O246" s="16">
        <f t="shared" si="23"/>
        <v>2</v>
      </c>
      <c r="P246" s="16">
        <f t="shared" si="26"/>
        <v>2010</v>
      </c>
      <c r="Q246" t="b">
        <v>1</v>
      </c>
      <c r="R246">
        <v>84</v>
      </c>
      <c r="S246" t="b">
        <v>1</v>
      </c>
      <c r="T246" t="s">
        <v>8267</v>
      </c>
      <c r="U246" t="str">
        <f t="shared" si="24"/>
        <v xml:space="preserve">film 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20">
        <f t="shared" si="25"/>
        <v>5</v>
      </c>
      <c r="F247" s="6" t="str">
        <f t="shared" si="27"/>
        <v>Cat 3</v>
      </c>
      <c r="G247" s="8">
        <v>5186</v>
      </c>
      <c r="H247" t="s">
        <v>8218</v>
      </c>
      <c r="I247" t="s">
        <v>8223</v>
      </c>
      <c r="J247" t="s">
        <v>8245</v>
      </c>
      <c r="K247">
        <v>1345079785</v>
      </c>
      <c r="L247" s="12">
        <f t="shared" si="21"/>
        <v>41137.053067129629</v>
      </c>
      <c r="M247">
        <v>1342487785</v>
      </c>
      <c r="N247" s="12">
        <f t="shared" si="22"/>
        <v>41107.053067129629</v>
      </c>
      <c r="O247" s="16">
        <f t="shared" si="23"/>
        <v>7</v>
      </c>
      <c r="P247" s="16">
        <f t="shared" si="26"/>
        <v>2012</v>
      </c>
      <c r="Q247" t="b">
        <v>1</v>
      </c>
      <c r="R247">
        <v>96</v>
      </c>
      <c r="S247" t="b">
        <v>1</v>
      </c>
      <c r="T247" t="s">
        <v>8267</v>
      </c>
      <c r="U247" t="str">
        <f t="shared" si="24"/>
        <v xml:space="preserve">film 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20">
        <f t="shared" si="25"/>
        <v>5</v>
      </c>
      <c r="F248" s="6" t="str">
        <f t="shared" si="27"/>
        <v>Cat 3</v>
      </c>
      <c r="G248" s="8">
        <v>15273</v>
      </c>
      <c r="H248" t="s">
        <v>8218</v>
      </c>
      <c r="I248" t="s">
        <v>8223</v>
      </c>
      <c r="J248" t="s">
        <v>8245</v>
      </c>
      <c r="K248">
        <v>1292665405</v>
      </c>
      <c r="L248" s="12">
        <f t="shared" si="21"/>
        <v>40530.405150462961</v>
      </c>
      <c r="M248">
        <v>1288341805</v>
      </c>
      <c r="N248" s="12">
        <f t="shared" si="22"/>
        <v>40480.363483796296</v>
      </c>
      <c r="O248" s="16">
        <f t="shared" si="23"/>
        <v>10</v>
      </c>
      <c r="P248" s="16">
        <f t="shared" si="26"/>
        <v>2010</v>
      </c>
      <c r="Q248" t="b">
        <v>1</v>
      </c>
      <c r="R248">
        <v>223</v>
      </c>
      <c r="S248" t="b">
        <v>1</v>
      </c>
      <c r="T248" t="s">
        <v>8267</v>
      </c>
      <c r="U248" t="str">
        <f t="shared" si="24"/>
        <v xml:space="preserve">film 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20">
        <f t="shared" si="25"/>
        <v>5</v>
      </c>
      <c r="F249" s="6" t="str">
        <f t="shared" si="27"/>
        <v>Cat 3</v>
      </c>
      <c r="G249" s="8">
        <v>6705</v>
      </c>
      <c r="H249" t="s">
        <v>8218</v>
      </c>
      <c r="I249" t="s">
        <v>8223</v>
      </c>
      <c r="J249" t="s">
        <v>8245</v>
      </c>
      <c r="K249">
        <v>1287200340</v>
      </c>
      <c r="L249" s="12">
        <f t="shared" si="21"/>
        <v>40467.152083333334</v>
      </c>
      <c r="M249">
        <v>1284042614</v>
      </c>
      <c r="N249" s="12">
        <f t="shared" si="22"/>
        <v>40430.604328703703</v>
      </c>
      <c r="O249" s="16">
        <f t="shared" si="23"/>
        <v>9</v>
      </c>
      <c r="P249" s="16">
        <f t="shared" si="26"/>
        <v>2010</v>
      </c>
      <c r="Q249" t="b">
        <v>1</v>
      </c>
      <c r="R249">
        <v>62</v>
      </c>
      <c r="S249" t="b">
        <v>1</v>
      </c>
      <c r="T249" t="s">
        <v>8267</v>
      </c>
      <c r="U249" t="str">
        <f t="shared" si="24"/>
        <v xml:space="preserve">film 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20">
        <f t="shared" si="25"/>
        <v>85</v>
      </c>
      <c r="F250" s="6" t="str">
        <f t="shared" si="27"/>
        <v>Cat 12</v>
      </c>
      <c r="G250" s="8">
        <v>86133</v>
      </c>
      <c r="H250" t="s">
        <v>8218</v>
      </c>
      <c r="I250" t="s">
        <v>8223</v>
      </c>
      <c r="J250" t="s">
        <v>8245</v>
      </c>
      <c r="K250">
        <v>1325961309</v>
      </c>
      <c r="L250" s="12">
        <f t="shared" si="21"/>
        <v>40915.774409722224</v>
      </c>
      <c r="M250">
        <v>1322073309</v>
      </c>
      <c r="N250" s="12">
        <f t="shared" si="22"/>
        <v>40870.774409722224</v>
      </c>
      <c r="O250" s="16">
        <f t="shared" si="23"/>
        <v>11</v>
      </c>
      <c r="P250" s="16">
        <f t="shared" si="26"/>
        <v>2011</v>
      </c>
      <c r="Q250" t="b">
        <v>1</v>
      </c>
      <c r="R250">
        <v>146</v>
      </c>
      <c r="S250" t="b">
        <v>1</v>
      </c>
      <c r="T250" t="s">
        <v>8267</v>
      </c>
      <c r="U250" t="str">
        <f t="shared" si="24"/>
        <v xml:space="preserve">film 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20">
        <f t="shared" si="25"/>
        <v>10</v>
      </c>
      <c r="F251" s="6" t="str">
        <f t="shared" si="27"/>
        <v>Cat 4</v>
      </c>
      <c r="G251" s="8">
        <v>11292</v>
      </c>
      <c r="H251" t="s">
        <v>8218</v>
      </c>
      <c r="I251" t="s">
        <v>8223</v>
      </c>
      <c r="J251" t="s">
        <v>8245</v>
      </c>
      <c r="K251">
        <v>1282498800</v>
      </c>
      <c r="L251" s="12">
        <f t="shared" si="21"/>
        <v>40412.736111111109</v>
      </c>
      <c r="M251">
        <v>1275603020</v>
      </c>
      <c r="N251" s="12">
        <f t="shared" si="22"/>
        <v>40332.923842592594</v>
      </c>
      <c r="O251" s="16">
        <f t="shared" si="23"/>
        <v>6</v>
      </c>
      <c r="P251" s="16">
        <f t="shared" si="26"/>
        <v>2010</v>
      </c>
      <c r="Q251" t="b">
        <v>1</v>
      </c>
      <c r="R251">
        <v>235</v>
      </c>
      <c r="S251" t="b">
        <v>1</v>
      </c>
      <c r="T251" t="s">
        <v>8267</v>
      </c>
      <c r="U251" t="str">
        <f t="shared" si="24"/>
        <v xml:space="preserve">film 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20">
        <f t="shared" si="25"/>
        <v>30</v>
      </c>
      <c r="F252" s="6" t="str">
        <f t="shared" si="27"/>
        <v>Cat 8</v>
      </c>
      <c r="G252" s="8">
        <v>31675</v>
      </c>
      <c r="H252" t="s">
        <v>8218</v>
      </c>
      <c r="I252" t="s">
        <v>8223</v>
      </c>
      <c r="J252" t="s">
        <v>8245</v>
      </c>
      <c r="K252">
        <v>1370525691</v>
      </c>
      <c r="L252" s="12">
        <f t="shared" si="21"/>
        <v>41431.565868055557</v>
      </c>
      <c r="M252">
        <v>1367933691</v>
      </c>
      <c r="N252" s="12">
        <f t="shared" si="22"/>
        <v>41401.565868055557</v>
      </c>
      <c r="O252" s="16">
        <f t="shared" si="23"/>
        <v>5</v>
      </c>
      <c r="P252" s="16">
        <f t="shared" si="26"/>
        <v>2013</v>
      </c>
      <c r="Q252" t="b">
        <v>1</v>
      </c>
      <c r="R252">
        <v>437</v>
      </c>
      <c r="S252" t="b">
        <v>1</v>
      </c>
      <c r="T252" t="s">
        <v>8267</v>
      </c>
      <c r="U252" t="str">
        <f t="shared" si="24"/>
        <v xml:space="preserve">film 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20">
        <f t="shared" si="25"/>
        <v>3.5</v>
      </c>
      <c r="F253" s="6" t="str">
        <f t="shared" si="27"/>
        <v>Cat 2</v>
      </c>
      <c r="G253" s="8">
        <v>4395</v>
      </c>
      <c r="H253" t="s">
        <v>8218</v>
      </c>
      <c r="I253" t="s">
        <v>8223</v>
      </c>
      <c r="J253" t="s">
        <v>8245</v>
      </c>
      <c r="K253">
        <v>1337194800</v>
      </c>
      <c r="L253" s="12">
        <f t="shared" si="21"/>
        <v>41045.791666666664</v>
      </c>
      <c r="M253">
        <v>1334429646</v>
      </c>
      <c r="N253" s="12">
        <f t="shared" si="22"/>
        <v>41013.787569444445</v>
      </c>
      <c r="O253" s="16">
        <f t="shared" si="23"/>
        <v>4</v>
      </c>
      <c r="P253" s="16">
        <f t="shared" si="26"/>
        <v>2012</v>
      </c>
      <c r="Q253" t="b">
        <v>1</v>
      </c>
      <c r="R253">
        <v>77</v>
      </c>
      <c r="S253" t="b">
        <v>1</v>
      </c>
      <c r="T253" t="s">
        <v>8267</v>
      </c>
      <c r="U253" t="str">
        <f t="shared" si="24"/>
        <v xml:space="preserve">film 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20">
        <f t="shared" si="25"/>
        <v>5</v>
      </c>
      <c r="F254" s="6" t="str">
        <f t="shared" si="27"/>
        <v>Cat 3</v>
      </c>
      <c r="G254" s="8">
        <v>9228</v>
      </c>
      <c r="H254" t="s">
        <v>8218</v>
      </c>
      <c r="I254" t="s">
        <v>8223</v>
      </c>
      <c r="J254" t="s">
        <v>8245</v>
      </c>
      <c r="K254">
        <v>1275364740</v>
      </c>
      <c r="L254" s="12">
        <f t="shared" si="21"/>
        <v>40330.165972222225</v>
      </c>
      <c r="M254">
        <v>1269878058</v>
      </c>
      <c r="N254" s="12">
        <f t="shared" si="22"/>
        <v>40266.662708333337</v>
      </c>
      <c r="O254" s="16">
        <f t="shared" si="23"/>
        <v>3</v>
      </c>
      <c r="P254" s="16">
        <f t="shared" si="26"/>
        <v>2010</v>
      </c>
      <c r="Q254" t="b">
        <v>1</v>
      </c>
      <c r="R254">
        <v>108</v>
      </c>
      <c r="S254" t="b">
        <v>1</v>
      </c>
      <c r="T254" t="s">
        <v>8267</v>
      </c>
      <c r="U254" t="str">
        <f t="shared" si="24"/>
        <v xml:space="preserve">film 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20">
        <f t="shared" si="25"/>
        <v>1.5</v>
      </c>
      <c r="F255" s="6" t="str">
        <f t="shared" si="27"/>
        <v>Cat 2</v>
      </c>
      <c r="G255" s="8">
        <v>1511</v>
      </c>
      <c r="H255" t="s">
        <v>8218</v>
      </c>
      <c r="I255" t="s">
        <v>8223</v>
      </c>
      <c r="J255" t="s">
        <v>8245</v>
      </c>
      <c r="K255">
        <v>1329320235</v>
      </c>
      <c r="L255" s="12">
        <f t="shared" si="21"/>
        <v>40954.650868055556</v>
      </c>
      <c r="M255">
        <v>1326728235</v>
      </c>
      <c r="N255" s="12">
        <f t="shared" si="22"/>
        <v>40924.650868055556</v>
      </c>
      <c r="O255" s="16">
        <f t="shared" si="23"/>
        <v>1</v>
      </c>
      <c r="P255" s="16">
        <f t="shared" si="26"/>
        <v>2012</v>
      </c>
      <c r="Q255" t="b">
        <v>1</v>
      </c>
      <c r="R255">
        <v>7</v>
      </c>
      <c r="S255" t="b">
        <v>1</v>
      </c>
      <c r="T255" t="s">
        <v>8267</v>
      </c>
      <c r="U255" t="str">
        <f t="shared" si="24"/>
        <v xml:space="preserve">film 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20">
        <f t="shared" si="25"/>
        <v>24</v>
      </c>
      <c r="F256" s="6" t="str">
        <f t="shared" si="27"/>
        <v>Cat 6</v>
      </c>
      <c r="G256" s="8">
        <v>28067.34</v>
      </c>
      <c r="H256" t="s">
        <v>8218</v>
      </c>
      <c r="I256" t="s">
        <v>8223</v>
      </c>
      <c r="J256" t="s">
        <v>8245</v>
      </c>
      <c r="K256">
        <v>1445047200</v>
      </c>
      <c r="L256" s="12">
        <f t="shared" si="21"/>
        <v>42294.083333333328</v>
      </c>
      <c r="M256">
        <v>1442443910</v>
      </c>
      <c r="N256" s="12">
        <f t="shared" si="22"/>
        <v>42263.952662037031</v>
      </c>
      <c r="O256" s="16">
        <f t="shared" si="23"/>
        <v>9</v>
      </c>
      <c r="P256" s="16">
        <f t="shared" si="26"/>
        <v>2015</v>
      </c>
      <c r="Q256" t="b">
        <v>1</v>
      </c>
      <c r="R256">
        <v>314</v>
      </c>
      <c r="S256" t="b">
        <v>1</v>
      </c>
      <c r="T256" t="s">
        <v>8267</v>
      </c>
      <c r="U256" t="str">
        <f t="shared" si="24"/>
        <v xml:space="preserve">film 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20">
        <f t="shared" si="25"/>
        <v>8</v>
      </c>
      <c r="F257" s="6" t="str">
        <f t="shared" si="27"/>
        <v>Cat 3</v>
      </c>
      <c r="G257" s="8">
        <v>8538.66</v>
      </c>
      <c r="H257" t="s">
        <v>8218</v>
      </c>
      <c r="I257" t="s">
        <v>8223</v>
      </c>
      <c r="J257" t="s">
        <v>8245</v>
      </c>
      <c r="K257">
        <v>1300275482</v>
      </c>
      <c r="L257" s="12">
        <f t="shared" si="21"/>
        <v>40618.48474537037</v>
      </c>
      <c r="M257">
        <v>1297687082</v>
      </c>
      <c r="N257" s="12">
        <f t="shared" si="22"/>
        <v>40588.526412037041</v>
      </c>
      <c r="O257" s="16">
        <f t="shared" si="23"/>
        <v>2</v>
      </c>
      <c r="P257" s="16">
        <f t="shared" si="26"/>
        <v>2011</v>
      </c>
      <c r="Q257" t="b">
        <v>1</v>
      </c>
      <c r="R257">
        <v>188</v>
      </c>
      <c r="S257" t="b">
        <v>1</v>
      </c>
      <c r="T257" t="s">
        <v>8267</v>
      </c>
      <c r="U257" t="str">
        <f t="shared" si="24"/>
        <v xml:space="preserve">film 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20">
        <f t="shared" si="25"/>
        <v>13</v>
      </c>
      <c r="F258" s="6" t="str">
        <f t="shared" si="27"/>
        <v>Cat 4</v>
      </c>
      <c r="G258" s="8">
        <v>18083</v>
      </c>
      <c r="H258" t="s">
        <v>8218</v>
      </c>
      <c r="I258" t="s">
        <v>8223</v>
      </c>
      <c r="J258" t="s">
        <v>8245</v>
      </c>
      <c r="K258">
        <v>1363458467</v>
      </c>
      <c r="L258" s="12">
        <f t="shared" si="21"/>
        <v>41349.769293981481</v>
      </c>
      <c r="M258">
        <v>1360866467</v>
      </c>
      <c r="N258" s="12">
        <f t="shared" si="22"/>
        <v>41319.769293981481</v>
      </c>
      <c r="O258" s="16">
        <f t="shared" si="23"/>
        <v>2</v>
      </c>
      <c r="P258" s="16">
        <f t="shared" si="26"/>
        <v>2013</v>
      </c>
      <c r="Q258" t="b">
        <v>1</v>
      </c>
      <c r="R258">
        <v>275</v>
      </c>
      <c r="S258" t="b">
        <v>1</v>
      </c>
      <c r="T258" t="s">
        <v>8267</v>
      </c>
      <c r="U258" t="str">
        <f t="shared" si="24"/>
        <v xml:space="preserve">film 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20">
        <f t="shared" si="25"/>
        <v>35</v>
      </c>
      <c r="F259" s="6" t="str">
        <f t="shared" si="27"/>
        <v>Cat 9</v>
      </c>
      <c r="G259" s="8">
        <v>37354.269999999997</v>
      </c>
      <c r="H259" t="s">
        <v>8218</v>
      </c>
      <c r="I259" t="s">
        <v>8223</v>
      </c>
      <c r="J259" t="s">
        <v>8245</v>
      </c>
      <c r="K259">
        <v>1463670162</v>
      </c>
      <c r="L259" s="12">
        <f t="shared" ref="L259:L322" si="28">(((K259/60)/60)/24)+DATE(1970,1,1)</f>
        <v>42509.626875000002</v>
      </c>
      <c r="M259">
        <v>1461078162</v>
      </c>
      <c r="N259" s="12">
        <f t="shared" ref="N259:N322" si="29">(((M259/60)/60)/24)+DATE(1970,1,1)</f>
        <v>42479.626875000002</v>
      </c>
      <c r="O259" s="16">
        <f t="shared" ref="O259:O322" si="30">MONTH(N259)</f>
        <v>4</v>
      </c>
      <c r="P259" s="16">
        <f t="shared" si="26"/>
        <v>2016</v>
      </c>
      <c r="Q259" t="b">
        <v>1</v>
      </c>
      <c r="R259">
        <v>560</v>
      </c>
      <c r="S259" t="b">
        <v>1</v>
      </c>
      <c r="T259" t="s">
        <v>8267</v>
      </c>
      <c r="U259" t="str">
        <f t="shared" ref="U259:U322" si="31">LEFT(T259,5)</f>
        <v xml:space="preserve">film 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20">
        <f t="shared" ref="E260:E323" si="32">D260/1000</f>
        <v>30</v>
      </c>
      <c r="F260" s="6" t="str">
        <f t="shared" si="27"/>
        <v>Cat 8</v>
      </c>
      <c r="G260" s="8">
        <v>57342</v>
      </c>
      <c r="H260" t="s">
        <v>8218</v>
      </c>
      <c r="I260" t="s">
        <v>8223</v>
      </c>
      <c r="J260" t="s">
        <v>8245</v>
      </c>
      <c r="K260">
        <v>1308359666</v>
      </c>
      <c r="L260" s="12">
        <f t="shared" si="28"/>
        <v>40712.051689814813</v>
      </c>
      <c r="M260">
        <v>1305767666</v>
      </c>
      <c r="N260" s="12">
        <f t="shared" si="29"/>
        <v>40682.051689814813</v>
      </c>
      <c r="O260" s="16">
        <f t="shared" si="30"/>
        <v>5</v>
      </c>
      <c r="P260" s="16">
        <f t="shared" ref="P260:P323" si="33">YEAR(N260)</f>
        <v>2011</v>
      </c>
      <c r="Q260" t="b">
        <v>1</v>
      </c>
      <c r="R260">
        <v>688</v>
      </c>
      <c r="S260" t="b">
        <v>1</v>
      </c>
      <c r="T260" t="s">
        <v>8267</v>
      </c>
      <c r="U260" t="str">
        <f t="shared" si="31"/>
        <v xml:space="preserve">film 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20">
        <f t="shared" si="32"/>
        <v>75</v>
      </c>
      <c r="F261" s="6" t="str">
        <f t="shared" ref="F261:F324" si="34">IF(E261&lt;1,"Cat 1",IF(E261&lt;5,"Cat 2",IF(E261&lt;10,"Cat 3",IF(E261&lt;15,"Cat 4",IF(E261&lt;20,"Cat 5",IF(E261&lt;25,"Cat 6",IF(E261&lt;30,"Cat 7",IF(E261&lt;35,"Cat 8",IF(E261&lt;40,"Cat 9",IF(E261&lt;45,"Cat 10",IF(E261&lt;50,"Cat 11","Cat 12")))))))))))</f>
        <v>Cat 12</v>
      </c>
      <c r="G261" s="8">
        <v>98953.42</v>
      </c>
      <c r="H261" t="s">
        <v>8218</v>
      </c>
      <c r="I261" t="s">
        <v>8223</v>
      </c>
      <c r="J261" t="s">
        <v>8245</v>
      </c>
      <c r="K261">
        <v>1428514969</v>
      </c>
      <c r="L261" s="12">
        <f t="shared" si="28"/>
        <v>42102.738067129627</v>
      </c>
      <c r="M261">
        <v>1425922969</v>
      </c>
      <c r="N261" s="12">
        <f t="shared" si="29"/>
        <v>42072.738067129627</v>
      </c>
      <c r="O261" s="16">
        <f t="shared" si="30"/>
        <v>3</v>
      </c>
      <c r="P261" s="16">
        <f t="shared" si="33"/>
        <v>2015</v>
      </c>
      <c r="Q261" t="b">
        <v>1</v>
      </c>
      <c r="R261">
        <v>942</v>
      </c>
      <c r="S261" t="b">
        <v>1</v>
      </c>
      <c r="T261" t="s">
        <v>8267</v>
      </c>
      <c r="U261" t="str">
        <f t="shared" si="31"/>
        <v xml:space="preserve">film 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20">
        <f t="shared" si="32"/>
        <v>10</v>
      </c>
      <c r="F262" s="6" t="str">
        <f t="shared" si="34"/>
        <v>Cat 4</v>
      </c>
      <c r="G262" s="8">
        <v>10640</v>
      </c>
      <c r="H262" t="s">
        <v>8218</v>
      </c>
      <c r="I262" t="s">
        <v>8223</v>
      </c>
      <c r="J262" t="s">
        <v>8245</v>
      </c>
      <c r="K262">
        <v>1279360740</v>
      </c>
      <c r="L262" s="12">
        <f t="shared" si="28"/>
        <v>40376.415972222225</v>
      </c>
      <c r="M262">
        <v>1275415679</v>
      </c>
      <c r="N262" s="12">
        <f t="shared" si="29"/>
        <v>40330.755543981482</v>
      </c>
      <c r="O262" s="16">
        <f t="shared" si="30"/>
        <v>6</v>
      </c>
      <c r="P262" s="16">
        <f t="shared" si="33"/>
        <v>2010</v>
      </c>
      <c r="Q262" t="b">
        <v>1</v>
      </c>
      <c r="R262">
        <v>88</v>
      </c>
      <c r="S262" t="b">
        <v>1</v>
      </c>
      <c r="T262" t="s">
        <v>8267</v>
      </c>
      <c r="U262" t="str">
        <f t="shared" si="31"/>
        <v xml:space="preserve">film 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20">
        <f t="shared" si="32"/>
        <v>20</v>
      </c>
      <c r="F263" s="6" t="str">
        <f t="shared" si="34"/>
        <v>Cat 6</v>
      </c>
      <c r="G263" s="8">
        <v>21480</v>
      </c>
      <c r="H263" t="s">
        <v>8218</v>
      </c>
      <c r="I263" t="s">
        <v>8223</v>
      </c>
      <c r="J263" t="s">
        <v>8245</v>
      </c>
      <c r="K263">
        <v>1339080900</v>
      </c>
      <c r="L263" s="12">
        <f t="shared" si="28"/>
        <v>41067.621527777781</v>
      </c>
      <c r="M263">
        <v>1334783704</v>
      </c>
      <c r="N263" s="12">
        <f t="shared" si="29"/>
        <v>41017.885462962964</v>
      </c>
      <c r="O263" s="16">
        <f t="shared" si="30"/>
        <v>4</v>
      </c>
      <c r="P263" s="16">
        <f t="shared" si="33"/>
        <v>2012</v>
      </c>
      <c r="Q263" t="b">
        <v>1</v>
      </c>
      <c r="R263">
        <v>220</v>
      </c>
      <c r="S263" t="b">
        <v>1</v>
      </c>
      <c r="T263" t="s">
        <v>8267</v>
      </c>
      <c r="U263" t="str">
        <f t="shared" si="31"/>
        <v xml:space="preserve">film 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20">
        <f t="shared" si="32"/>
        <v>2.5</v>
      </c>
      <c r="F264" s="6" t="str">
        <f t="shared" si="34"/>
        <v>Cat 2</v>
      </c>
      <c r="G264" s="8">
        <v>6000</v>
      </c>
      <c r="H264" t="s">
        <v>8218</v>
      </c>
      <c r="I264" t="s">
        <v>8223</v>
      </c>
      <c r="J264" t="s">
        <v>8245</v>
      </c>
      <c r="K264">
        <v>1298699828</v>
      </c>
      <c r="L264" s="12">
        <f t="shared" si="28"/>
        <v>40600.24800925926</v>
      </c>
      <c r="M264">
        <v>1294811828</v>
      </c>
      <c r="N264" s="12">
        <f t="shared" si="29"/>
        <v>40555.24800925926</v>
      </c>
      <c r="O264" s="16">
        <f t="shared" si="30"/>
        <v>1</v>
      </c>
      <c r="P264" s="16">
        <f t="shared" si="33"/>
        <v>2011</v>
      </c>
      <c r="Q264" t="b">
        <v>1</v>
      </c>
      <c r="R264">
        <v>145</v>
      </c>
      <c r="S264" t="b">
        <v>1</v>
      </c>
      <c r="T264" t="s">
        <v>8267</v>
      </c>
      <c r="U264" t="str">
        <f t="shared" si="31"/>
        <v xml:space="preserve">film 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20">
        <f t="shared" si="32"/>
        <v>25</v>
      </c>
      <c r="F265" s="6" t="str">
        <f t="shared" si="34"/>
        <v>Cat 7</v>
      </c>
      <c r="G265" s="8">
        <v>29520.27</v>
      </c>
      <c r="H265" t="s">
        <v>8218</v>
      </c>
      <c r="I265" t="s">
        <v>8223</v>
      </c>
      <c r="J265" t="s">
        <v>8245</v>
      </c>
      <c r="K265">
        <v>1348786494</v>
      </c>
      <c r="L265" s="12">
        <f t="shared" si="28"/>
        <v>41179.954791666663</v>
      </c>
      <c r="M265">
        <v>1346194494</v>
      </c>
      <c r="N265" s="12">
        <f t="shared" si="29"/>
        <v>41149.954791666663</v>
      </c>
      <c r="O265" s="16">
        <f t="shared" si="30"/>
        <v>8</v>
      </c>
      <c r="P265" s="16">
        <f t="shared" si="33"/>
        <v>2012</v>
      </c>
      <c r="Q265" t="b">
        <v>1</v>
      </c>
      <c r="R265">
        <v>963</v>
      </c>
      <c r="S265" t="b">
        <v>1</v>
      </c>
      <c r="T265" t="s">
        <v>8267</v>
      </c>
      <c r="U265" t="str">
        <f t="shared" si="31"/>
        <v xml:space="preserve">film 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20">
        <f t="shared" si="32"/>
        <v>5</v>
      </c>
      <c r="F266" s="6" t="str">
        <f t="shared" si="34"/>
        <v>Cat 3</v>
      </c>
      <c r="G266" s="8">
        <v>5910</v>
      </c>
      <c r="H266" t="s">
        <v>8218</v>
      </c>
      <c r="I266" t="s">
        <v>8223</v>
      </c>
      <c r="J266" t="s">
        <v>8245</v>
      </c>
      <c r="K266">
        <v>1336747995</v>
      </c>
      <c r="L266" s="12">
        <f t="shared" si="28"/>
        <v>41040.620312500003</v>
      </c>
      <c r="M266">
        <v>1334155995</v>
      </c>
      <c r="N266" s="12">
        <f t="shared" si="29"/>
        <v>41010.620312500003</v>
      </c>
      <c r="O266" s="16">
        <f t="shared" si="30"/>
        <v>4</v>
      </c>
      <c r="P266" s="16">
        <f t="shared" si="33"/>
        <v>2012</v>
      </c>
      <c r="Q266" t="b">
        <v>1</v>
      </c>
      <c r="R266">
        <v>91</v>
      </c>
      <c r="S266" t="b">
        <v>1</v>
      </c>
      <c r="T266" t="s">
        <v>8267</v>
      </c>
      <c r="U266" t="str">
        <f t="shared" si="31"/>
        <v xml:space="preserve">film 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20">
        <f t="shared" si="32"/>
        <v>5</v>
      </c>
      <c r="F267" s="6" t="str">
        <f t="shared" si="34"/>
        <v>Cat 3</v>
      </c>
      <c r="G267" s="8">
        <v>5555</v>
      </c>
      <c r="H267" t="s">
        <v>8218</v>
      </c>
      <c r="I267" t="s">
        <v>8223</v>
      </c>
      <c r="J267" t="s">
        <v>8245</v>
      </c>
      <c r="K267">
        <v>1273522560</v>
      </c>
      <c r="L267" s="12">
        <f t="shared" si="28"/>
        <v>40308.844444444447</v>
      </c>
      <c r="M267">
        <v>1269928430</v>
      </c>
      <c r="N267" s="12">
        <f t="shared" si="29"/>
        <v>40267.245717592588</v>
      </c>
      <c r="O267" s="16">
        <f t="shared" si="30"/>
        <v>3</v>
      </c>
      <c r="P267" s="16">
        <f t="shared" si="33"/>
        <v>2010</v>
      </c>
      <c r="Q267" t="b">
        <v>1</v>
      </c>
      <c r="R267">
        <v>58</v>
      </c>
      <c r="S267" t="b">
        <v>1</v>
      </c>
      <c r="T267" t="s">
        <v>8267</v>
      </c>
      <c r="U267" t="str">
        <f t="shared" si="31"/>
        <v xml:space="preserve">film 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20">
        <f t="shared" si="32"/>
        <v>1</v>
      </c>
      <c r="F268" s="6" t="str">
        <f t="shared" si="34"/>
        <v>Cat 2</v>
      </c>
      <c r="G268" s="8">
        <v>1455</v>
      </c>
      <c r="H268" t="s">
        <v>8218</v>
      </c>
      <c r="I268" t="s">
        <v>8223</v>
      </c>
      <c r="J268" t="s">
        <v>8245</v>
      </c>
      <c r="K268">
        <v>1271994660</v>
      </c>
      <c r="L268" s="12">
        <f t="shared" si="28"/>
        <v>40291.160416666666</v>
      </c>
      <c r="M268">
        <v>1264565507</v>
      </c>
      <c r="N268" s="12">
        <f t="shared" si="29"/>
        <v>40205.174849537041</v>
      </c>
      <c r="O268" s="16">
        <f t="shared" si="30"/>
        <v>1</v>
      </c>
      <c r="P268" s="16">
        <f t="shared" si="33"/>
        <v>2010</v>
      </c>
      <c r="Q268" t="b">
        <v>1</v>
      </c>
      <c r="R268">
        <v>36</v>
      </c>
      <c r="S268" t="b">
        <v>1</v>
      </c>
      <c r="T268" t="s">
        <v>8267</v>
      </c>
      <c r="U268" t="str">
        <f t="shared" si="31"/>
        <v xml:space="preserve">film 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20">
        <f t="shared" si="32"/>
        <v>9.85</v>
      </c>
      <c r="F269" s="6" t="str">
        <f t="shared" si="34"/>
        <v>Cat 3</v>
      </c>
      <c r="G269" s="8">
        <v>12965.44</v>
      </c>
      <c r="H269" t="s">
        <v>8218</v>
      </c>
      <c r="I269" t="s">
        <v>8224</v>
      </c>
      <c r="J269" t="s">
        <v>8246</v>
      </c>
      <c r="K269">
        <v>1403693499</v>
      </c>
      <c r="L269" s="12">
        <f t="shared" si="28"/>
        <v>41815.452534722222</v>
      </c>
      <c r="M269">
        <v>1401101499</v>
      </c>
      <c r="N269" s="12">
        <f t="shared" si="29"/>
        <v>41785.452534722222</v>
      </c>
      <c r="O269" s="16">
        <f t="shared" si="30"/>
        <v>5</v>
      </c>
      <c r="P269" s="16">
        <f t="shared" si="33"/>
        <v>2014</v>
      </c>
      <c r="Q269" t="b">
        <v>1</v>
      </c>
      <c r="R269">
        <v>165</v>
      </c>
      <c r="S269" t="b">
        <v>1</v>
      </c>
      <c r="T269" t="s">
        <v>8267</v>
      </c>
      <c r="U269" t="str">
        <f t="shared" si="31"/>
        <v xml:space="preserve">film 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20">
        <f t="shared" si="32"/>
        <v>5</v>
      </c>
      <c r="F270" s="6" t="str">
        <f t="shared" si="34"/>
        <v>Cat 3</v>
      </c>
      <c r="G270" s="8">
        <v>5570</v>
      </c>
      <c r="H270" t="s">
        <v>8218</v>
      </c>
      <c r="I270" t="s">
        <v>8223</v>
      </c>
      <c r="J270" t="s">
        <v>8245</v>
      </c>
      <c r="K270">
        <v>1320640778</v>
      </c>
      <c r="L270" s="12">
        <f t="shared" si="28"/>
        <v>40854.194189814814</v>
      </c>
      <c r="M270">
        <v>1316749178</v>
      </c>
      <c r="N270" s="12">
        <f t="shared" si="29"/>
        <v>40809.15252314815</v>
      </c>
      <c r="O270" s="16">
        <f t="shared" si="30"/>
        <v>9</v>
      </c>
      <c r="P270" s="16">
        <f t="shared" si="33"/>
        <v>2011</v>
      </c>
      <c r="Q270" t="b">
        <v>1</v>
      </c>
      <c r="R270">
        <v>111</v>
      </c>
      <c r="S270" t="b">
        <v>1</v>
      </c>
      <c r="T270" t="s">
        <v>8267</v>
      </c>
      <c r="U270" t="str">
        <f t="shared" si="31"/>
        <v xml:space="preserve">film 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20">
        <f t="shared" si="32"/>
        <v>100</v>
      </c>
      <c r="F271" s="6" t="str">
        <f t="shared" si="34"/>
        <v>Cat 12</v>
      </c>
      <c r="G271" s="8">
        <v>147233.76999999999</v>
      </c>
      <c r="H271" t="s">
        <v>8218</v>
      </c>
      <c r="I271" t="s">
        <v>8225</v>
      </c>
      <c r="J271" t="s">
        <v>8247</v>
      </c>
      <c r="K271">
        <v>1487738622</v>
      </c>
      <c r="L271" s="12">
        <f t="shared" si="28"/>
        <v>42788.197013888886</v>
      </c>
      <c r="M271">
        <v>1485146622</v>
      </c>
      <c r="N271" s="12">
        <f t="shared" si="29"/>
        <v>42758.197013888886</v>
      </c>
      <c r="O271" s="16">
        <f t="shared" si="30"/>
        <v>1</v>
      </c>
      <c r="P271" s="16">
        <f t="shared" si="33"/>
        <v>2017</v>
      </c>
      <c r="Q271" t="b">
        <v>1</v>
      </c>
      <c r="R271">
        <v>1596</v>
      </c>
      <c r="S271" t="b">
        <v>1</v>
      </c>
      <c r="T271" t="s">
        <v>8267</v>
      </c>
      <c r="U271" t="str">
        <f t="shared" si="31"/>
        <v xml:space="preserve">film 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20">
        <f t="shared" si="32"/>
        <v>2.2999999999999998</v>
      </c>
      <c r="F272" s="6" t="str">
        <f t="shared" si="34"/>
        <v>Cat 2</v>
      </c>
      <c r="G272" s="8">
        <v>3510</v>
      </c>
      <c r="H272" t="s">
        <v>8218</v>
      </c>
      <c r="I272" t="s">
        <v>8223</v>
      </c>
      <c r="J272" t="s">
        <v>8245</v>
      </c>
      <c r="K272">
        <v>1306296000</v>
      </c>
      <c r="L272" s="12">
        <f t="shared" si="28"/>
        <v>40688.166666666664</v>
      </c>
      <c r="M272">
        <v>1301950070</v>
      </c>
      <c r="N272" s="12">
        <f t="shared" si="29"/>
        <v>40637.866550925923</v>
      </c>
      <c r="O272" s="16">
        <f t="shared" si="30"/>
        <v>4</v>
      </c>
      <c r="P272" s="16">
        <f t="shared" si="33"/>
        <v>2011</v>
      </c>
      <c r="Q272" t="b">
        <v>1</v>
      </c>
      <c r="R272">
        <v>61</v>
      </c>
      <c r="S272" t="b">
        <v>1</v>
      </c>
      <c r="T272" t="s">
        <v>8267</v>
      </c>
      <c r="U272" t="str">
        <f t="shared" si="31"/>
        <v xml:space="preserve">film 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20">
        <f t="shared" si="32"/>
        <v>30</v>
      </c>
      <c r="F273" s="6" t="str">
        <f t="shared" si="34"/>
        <v>Cat 8</v>
      </c>
      <c r="G273" s="8">
        <v>31404</v>
      </c>
      <c r="H273" t="s">
        <v>8218</v>
      </c>
      <c r="I273" t="s">
        <v>8223</v>
      </c>
      <c r="J273" t="s">
        <v>8245</v>
      </c>
      <c r="K273">
        <v>1388649600</v>
      </c>
      <c r="L273" s="12">
        <f t="shared" si="28"/>
        <v>41641.333333333336</v>
      </c>
      <c r="M273">
        <v>1386123861</v>
      </c>
      <c r="N273" s="12">
        <f t="shared" si="29"/>
        <v>41612.10024305556</v>
      </c>
      <c r="O273" s="16">
        <f t="shared" si="30"/>
        <v>12</v>
      </c>
      <c r="P273" s="16">
        <f t="shared" si="33"/>
        <v>2013</v>
      </c>
      <c r="Q273" t="b">
        <v>1</v>
      </c>
      <c r="R273">
        <v>287</v>
      </c>
      <c r="S273" t="b">
        <v>1</v>
      </c>
      <c r="T273" t="s">
        <v>8267</v>
      </c>
      <c r="U273" t="str">
        <f t="shared" si="31"/>
        <v xml:space="preserve">film 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20">
        <f t="shared" si="32"/>
        <v>3</v>
      </c>
      <c r="F274" s="6" t="str">
        <f t="shared" si="34"/>
        <v>Cat 2</v>
      </c>
      <c r="G274" s="8">
        <v>5323.01</v>
      </c>
      <c r="H274" t="s">
        <v>8218</v>
      </c>
      <c r="I274" t="s">
        <v>8223</v>
      </c>
      <c r="J274" t="s">
        <v>8245</v>
      </c>
      <c r="K274">
        <v>1272480540</v>
      </c>
      <c r="L274" s="12">
        <f t="shared" si="28"/>
        <v>40296.78402777778</v>
      </c>
      <c r="M274">
        <v>1267220191</v>
      </c>
      <c r="N274" s="12">
        <f t="shared" si="29"/>
        <v>40235.900358796294</v>
      </c>
      <c r="O274" s="16">
        <f t="shared" si="30"/>
        <v>2</v>
      </c>
      <c r="P274" s="16">
        <f t="shared" si="33"/>
        <v>2010</v>
      </c>
      <c r="Q274" t="b">
        <v>1</v>
      </c>
      <c r="R274">
        <v>65</v>
      </c>
      <c r="S274" t="b">
        <v>1</v>
      </c>
      <c r="T274" t="s">
        <v>8267</v>
      </c>
      <c r="U274" t="str">
        <f t="shared" si="31"/>
        <v xml:space="preserve">film 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20">
        <f t="shared" si="32"/>
        <v>5</v>
      </c>
      <c r="F275" s="6" t="str">
        <f t="shared" si="34"/>
        <v>Cat 3</v>
      </c>
      <c r="G275" s="8">
        <v>5388.79</v>
      </c>
      <c r="H275" t="s">
        <v>8218</v>
      </c>
      <c r="I275" t="s">
        <v>8223</v>
      </c>
      <c r="J275" t="s">
        <v>8245</v>
      </c>
      <c r="K275">
        <v>1309694266</v>
      </c>
      <c r="L275" s="12">
        <f t="shared" si="28"/>
        <v>40727.498449074075</v>
      </c>
      <c r="M275">
        <v>1307102266</v>
      </c>
      <c r="N275" s="12">
        <f t="shared" si="29"/>
        <v>40697.498449074075</v>
      </c>
      <c r="O275" s="16">
        <f t="shared" si="30"/>
        <v>6</v>
      </c>
      <c r="P275" s="16">
        <f t="shared" si="33"/>
        <v>2011</v>
      </c>
      <c r="Q275" t="b">
        <v>1</v>
      </c>
      <c r="R275">
        <v>118</v>
      </c>
      <c r="S275" t="b">
        <v>1</v>
      </c>
      <c r="T275" t="s">
        <v>8267</v>
      </c>
      <c r="U275" t="str">
        <f t="shared" si="31"/>
        <v xml:space="preserve">film 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20">
        <f t="shared" si="32"/>
        <v>4</v>
      </c>
      <c r="F276" s="6" t="str">
        <f t="shared" si="34"/>
        <v>Cat 2</v>
      </c>
      <c r="G276" s="8">
        <v>6240</v>
      </c>
      <c r="H276" t="s">
        <v>8218</v>
      </c>
      <c r="I276" t="s">
        <v>8223</v>
      </c>
      <c r="J276" t="s">
        <v>8245</v>
      </c>
      <c r="K276">
        <v>1333609140</v>
      </c>
      <c r="L276" s="12">
        <f t="shared" si="28"/>
        <v>41004.290972222225</v>
      </c>
      <c r="M276">
        <v>1330638829</v>
      </c>
      <c r="N276" s="12">
        <f t="shared" si="29"/>
        <v>40969.912372685183</v>
      </c>
      <c r="O276" s="16">
        <f t="shared" si="30"/>
        <v>3</v>
      </c>
      <c r="P276" s="16">
        <f t="shared" si="33"/>
        <v>2012</v>
      </c>
      <c r="Q276" t="b">
        <v>1</v>
      </c>
      <c r="R276">
        <v>113</v>
      </c>
      <c r="S276" t="b">
        <v>1</v>
      </c>
      <c r="T276" t="s">
        <v>8267</v>
      </c>
      <c r="U276" t="str">
        <f t="shared" si="31"/>
        <v xml:space="preserve">film 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20">
        <f t="shared" si="32"/>
        <v>20</v>
      </c>
      <c r="F277" s="6" t="str">
        <f t="shared" si="34"/>
        <v>Cat 6</v>
      </c>
      <c r="G277" s="8">
        <v>21679</v>
      </c>
      <c r="H277" t="s">
        <v>8218</v>
      </c>
      <c r="I277" t="s">
        <v>8223</v>
      </c>
      <c r="J277" t="s">
        <v>8245</v>
      </c>
      <c r="K277">
        <v>1352511966</v>
      </c>
      <c r="L277" s="12">
        <f t="shared" si="28"/>
        <v>41223.073680555557</v>
      </c>
      <c r="M277">
        <v>1349916366</v>
      </c>
      <c r="N277" s="12">
        <f t="shared" si="29"/>
        <v>41193.032013888893</v>
      </c>
      <c r="O277" s="16">
        <f t="shared" si="30"/>
        <v>10</v>
      </c>
      <c r="P277" s="16">
        <f t="shared" si="33"/>
        <v>2012</v>
      </c>
      <c r="Q277" t="b">
        <v>1</v>
      </c>
      <c r="R277">
        <v>332</v>
      </c>
      <c r="S277" t="b">
        <v>1</v>
      </c>
      <c r="T277" t="s">
        <v>8267</v>
      </c>
      <c r="U277" t="str">
        <f t="shared" si="31"/>
        <v xml:space="preserve">film 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20">
        <f t="shared" si="32"/>
        <v>4</v>
      </c>
      <c r="F278" s="6" t="str">
        <f t="shared" si="34"/>
        <v>Cat 2</v>
      </c>
      <c r="G278" s="8">
        <v>5904</v>
      </c>
      <c r="H278" t="s">
        <v>8218</v>
      </c>
      <c r="I278" t="s">
        <v>8223</v>
      </c>
      <c r="J278" t="s">
        <v>8245</v>
      </c>
      <c r="K278">
        <v>1335574674</v>
      </c>
      <c r="L278" s="12">
        <f t="shared" si="28"/>
        <v>41027.040208333332</v>
      </c>
      <c r="M278">
        <v>1330394274</v>
      </c>
      <c r="N278" s="12">
        <f t="shared" si="29"/>
        <v>40967.081874999996</v>
      </c>
      <c r="O278" s="16">
        <f t="shared" si="30"/>
        <v>2</v>
      </c>
      <c r="P278" s="16">
        <f t="shared" si="33"/>
        <v>2012</v>
      </c>
      <c r="Q278" t="b">
        <v>1</v>
      </c>
      <c r="R278">
        <v>62</v>
      </c>
      <c r="S278" t="b">
        <v>1</v>
      </c>
      <c r="T278" t="s">
        <v>8267</v>
      </c>
      <c r="U278" t="str">
        <f t="shared" si="31"/>
        <v xml:space="preserve">film 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20">
        <f t="shared" si="32"/>
        <v>65</v>
      </c>
      <c r="F279" s="6" t="str">
        <f t="shared" si="34"/>
        <v>Cat 12</v>
      </c>
      <c r="G279" s="8">
        <v>71748</v>
      </c>
      <c r="H279" t="s">
        <v>8218</v>
      </c>
      <c r="I279" t="s">
        <v>8223</v>
      </c>
      <c r="J279" t="s">
        <v>8245</v>
      </c>
      <c r="K279">
        <v>1432416219</v>
      </c>
      <c r="L279" s="12">
        <f t="shared" si="28"/>
        <v>42147.891423611116</v>
      </c>
      <c r="M279">
        <v>1429824219</v>
      </c>
      <c r="N279" s="12">
        <f t="shared" si="29"/>
        <v>42117.891423611116</v>
      </c>
      <c r="O279" s="16">
        <f t="shared" si="30"/>
        <v>4</v>
      </c>
      <c r="P279" s="16">
        <f t="shared" si="33"/>
        <v>2015</v>
      </c>
      <c r="Q279" t="b">
        <v>1</v>
      </c>
      <c r="R279">
        <v>951</v>
      </c>
      <c r="S279" t="b">
        <v>1</v>
      </c>
      <c r="T279" t="s">
        <v>8267</v>
      </c>
      <c r="U279" t="str">
        <f t="shared" si="31"/>
        <v xml:space="preserve">film 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20">
        <f t="shared" si="32"/>
        <v>27</v>
      </c>
      <c r="F280" s="6" t="str">
        <f t="shared" si="34"/>
        <v>Cat 7</v>
      </c>
      <c r="G280" s="8">
        <v>40594</v>
      </c>
      <c r="H280" t="s">
        <v>8218</v>
      </c>
      <c r="I280" t="s">
        <v>8223</v>
      </c>
      <c r="J280" t="s">
        <v>8245</v>
      </c>
      <c r="K280">
        <v>1350003539</v>
      </c>
      <c r="L280" s="12">
        <f t="shared" si="28"/>
        <v>41194.040960648148</v>
      </c>
      <c r="M280">
        <v>1347411539</v>
      </c>
      <c r="N280" s="12">
        <f t="shared" si="29"/>
        <v>41164.040960648148</v>
      </c>
      <c r="O280" s="16">
        <f t="shared" si="30"/>
        <v>9</v>
      </c>
      <c r="P280" s="16">
        <f t="shared" si="33"/>
        <v>2012</v>
      </c>
      <c r="Q280" t="b">
        <v>1</v>
      </c>
      <c r="R280">
        <v>415</v>
      </c>
      <c r="S280" t="b">
        <v>1</v>
      </c>
      <c r="T280" t="s">
        <v>8267</v>
      </c>
      <c r="U280" t="str">
        <f t="shared" si="31"/>
        <v xml:space="preserve">film 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20">
        <f t="shared" si="32"/>
        <v>17</v>
      </c>
      <c r="F281" s="6" t="str">
        <f t="shared" si="34"/>
        <v>Cat 5</v>
      </c>
      <c r="G281" s="8">
        <v>26744.11</v>
      </c>
      <c r="H281" t="s">
        <v>8218</v>
      </c>
      <c r="I281" t="s">
        <v>8223</v>
      </c>
      <c r="J281" t="s">
        <v>8245</v>
      </c>
      <c r="K281">
        <v>1488160860</v>
      </c>
      <c r="L281" s="12">
        <f t="shared" si="28"/>
        <v>42793.084027777775</v>
      </c>
      <c r="M281">
        <v>1485237096</v>
      </c>
      <c r="N281" s="12">
        <f t="shared" si="29"/>
        <v>42759.244166666671</v>
      </c>
      <c r="O281" s="16">
        <f t="shared" si="30"/>
        <v>1</v>
      </c>
      <c r="P281" s="16">
        <f t="shared" si="33"/>
        <v>2017</v>
      </c>
      <c r="Q281" t="b">
        <v>1</v>
      </c>
      <c r="R281">
        <v>305</v>
      </c>
      <c r="S281" t="b">
        <v>1</v>
      </c>
      <c r="T281" t="s">
        <v>8267</v>
      </c>
      <c r="U281" t="str">
        <f t="shared" si="31"/>
        <v xml:space="preserve">film 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20">
        <f t="shared" si="32"/>
        <v>75</v>
      </c>
      <c r="F282" s="6" t="str">
        <f t="shared" si="34"/>
        <v>Cat 12</v>
      </c>
      <c r="G282" s="8">
        <v>117108</v>
      </c>
      <c r="H282" t="s">
        <v>8218</v>
      </c>
      <c r="I282" t="s">
        <v>8223</v>
      </c>
      <c r="J282" t="s">
        <v>8245</v>
      </c>
      <c r="K282">
        <v>1401459035</v>
      </c>
      <c r="L282" s="12">
        <f t="shared" si="28"/>
        <v>41789.590682870366</v>
      </c>
      <c r="M282">
        <v>1397571035</v>
      </c>
      <c r="N282" s="12">
        <f t="shared" si="29"/>
        <v>41744.590682870366</v>
      </c>
      <c r="O282" s="16">
        <f t="shared" si="30"/>
        <v>4</v>
      </c>
      <c r="P282" s="16">
        <f t="shared" si="33"/>
        <v>2014</v>
      </c>
      <c r="Q282" t="b">
        <v>1</v>
      </c>
      <c r="R282">
        <v>2139</v>
      </c>
      <c r="S282" t="b">
        <v>1</v>
      </c>
      <c r="T282" t="s">
        <v>8267</v>
      </c>
      <c r="U282" t="str">
        <f t="shared" si="31"/>
        <v xml:space="preserve">film 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20">
        <f t="shared" si="32"/>
        <v>5.5</v>
      </c>
      <c r="F283" s="6" t="str">
        <f t="shared" si="34"/>
        <v>Cat 3</v>
      </c>
      <c r="G283" s="8">
        <v>6632.32</v>
      </c>
      <c r="H283" t="s">
        <v>8218</v>
      </c>
      <c r="I283" t="s">
        <v>8223</v>
      </c>
      <c r="J283" t="s">
        <v>8245</v>
      </c>
      <c r="K283">
        <v>1249932360</v>
      </c>
      <c r="L283" s="12">
        <f t="shared" si="28"/>
        <v>40035.80972222222</v>
      </c>
      <c r="M283">
        <v>1242532513</v>
      </c>
      <c r="N283" s="12">
        <f t="shared" si="29"/>
        <v>39950.163344907407</v>
      </c>
      <c r="O283" s="16">
        <f t="shared" si="30"/>
        <v>5</v>
      </c>
      <c r="P283" s="16">
        <f t="shared" si="33"/>
        <v>2009</v>
      </c>
      <c r="Q283" t="b">
        <v>1</v>
      </c>
      <c r="R283">
        <v>79</v>
      </c>
      <c r="S283" t="b">
        <v>1</v>
      </c>
      <c r="T283" t="s">
        <v>8267</v>
      </c>
      <c r="U283" t="str">
        <f t="shared" si="31"/>
        <v xml:space="preserve">film 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20">
        <f t="shared" si="32"/>
        <v>45</v>
      </c>
      <c r="F284" s="6" t="str">
        <f t="shared" si="34"/>
        <v>Cat 11</v>
      </c>
      <c r="G284" s="8">
        <v>45535</v>
      </c>
      <c r="H284" t="s">
        <v>8218</v>
      </c>
      <c r="I284" t="s">
        <v>8223</v>
      </c>
      <c r="J284" t="s">
        <v>8245</v>
      </c>
      <c r="K284">
        <v>1266876000</v>
      </c>
      <c r="L284" s="12">
        <f t="shared" si="28"/>
        <v>40231.916666666664</v>
      </c>
      <c r="M284">
        <v>1263679492</v>
      </c>
      <c r="N284" s="12">
        <f t="shared" si="29"/>
        <v>40194.920046296298</v>
      </c>
      <c r="O284" s="16">
        <f t="shared" si="30"/>
        <v>1</v>
      </c>
      <c r="P284" s="16">
        <f t="shared" si="33"/>
        <v>2010</v>
      </c>
      <c r="Q284" t="b">
        <v>1</v>
      </c>
      <c r="R284">
        <v>179</v>
      </c>
      <c r="S284" t="b">
        <v>1</v>
      </c>
      <c r="T284" t="s">
        <v>8267</v>
      </c>
      <c r="U284" t="str">
        <f t="shared" si="31"/>
        <v xml:space="preserve">film 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20">
        <f t="shared" si="32"/>
        <v>18</v>
      </c>
      <c r="F285" s="6" t="str">
        <f t="shared" si="34"/>
        <v>Cat 5</v>
      </c>
      <c r="G285" s="8">
        <v>20569.05</v>
      </c>
      <c r="H285" t="s">
        <v>8218</v>
      </c>
      <c r="I285" t="s">
        <v>8223</v>
      </c>
      <c r="J285" t="s">
        <v>8245</v>
      </c>
      <c r="K285">
        <v>1306904340</v>
      </c>
      <c r="L285" s="12">
        <f t="shared" si="28"/>
        <v>40695.207638888889</v>
      </c>
      <c r="M285">
        <v>1305219744</v>
      </c>
      <c r="N285" s="12">
        <f t="shared" si="29"/>
        <v>40675.71</v>
      </c>
      <c r="O285" s="16">
        <f t="shared" si="30"/>
        <v>5</v>
      </c>
      <c r="P285" s="16">
        <f t="shared" si="33"/>
        <v>2011</v>
      </c>
      <c r="Q285" t="b">
        <v>1</v>
      </c>
      <c r="R285">
        <v>202</v>
      </c>
      <c r="S285" t="b">
        <v>1</v>
      </c>
      <c r="T285" t="s">
        <v>8267</v>
      </c>
      <c r="U285" t="str">
        <f t="shared" si="31"/>
        <v xml:space="preserve">film 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20">
        <f t="shared" si="32"/>
        <v>40</v>
      </c>
      <c r="F286" s="6" t="str">
        <f t="shared" si="34"/>
        <v>Cat 10</v>
      </c>
      <c r="G286" s="8">
        <v>41850.46</v>
      </c>
      <c r="H286" t="s">
        <v>8218</v>
      </c>
      <c r="I286" t="s">
        <v>8223</v>
      </c>
      <c r="J286" t="s">
        <v>8245</v>
      </c>
      <c r="K286">
        <v>1327167780</v>
      </c>
      <c r="L286" s="12">
        <f t="shared" si="28"/>
        <v>40929.738194444442</v>
      </c>
      <c r="M286">
        <v>1325007780</v>
      </c>
      <c r="N286" s="12">
        <f t="shared" si="29"/>
        <v>40904.738194444442</v>
      </c>
      <c r="O286" s="16">
        <f t="shared" si="30"/>
        <v>12</v>
      </c>
      <c r="P286" s="16">
        <f t="shared" si="33"/>
        <v>2011</v>
      </c>
      <c r="Q286" t="b">
        <v>1</v>
      </c>
      <c r="R286">
        <v>760</v>
      </c>
      <c r="S286" t="b">
        <v>1</v>
      </c>
      <c r="T286" t="s">
        <v>8267</v>
      </c>
      <c r="U286" t="str">
        <f t="shared" si="31"/>
        <v xml:space="preserve">film 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20">
        <f t="shared" si="32"/>
        <v>14</v>
      </c>
      <c r="F287" s="6" t="str">
        <f t="shared" si="34"/>
        <v>Cat 4</v>
      </c>
      <c r="G287" s="8">
        <v>32035.51</v>
      </c>
      <c r="H287" t="s">
        <v>8218</v>
      </c>
      <c r="I287" t="s">
        <v>8223</v>
      </c>
      <c r="J287" t="s">
        <v>8245</v>
      </c>
      <c r="K287">
        <v>1379614128</v>
      </c>
      <c r="L287" s="12">
        <f t="shared" si="28"/>
        <v>41536.756111111114</v>
      </c>
      <c r="M287">
        <v>1377022128</v>
      </c>
      <c r="N287" s="12">
        <f t="shared" si="29"/>
        <v>41506.756111111114</v>
      </c>
      <c r="O287" s="16">
        <f t="shared" si="30"/>
        <v>8</v>
      </c>
      <c r="P287" s="16">
        <f t="shared" si="33"/>
        <v>2013</v>
      </c>
      <c r="Q287" t="b">
        <v>1</v>
      </c>
      <c r="R287">
        <v>563</v>
      </c>
      <c r="S287" t="b">
        <v>1</v>
      </c>
      <c r="T287" t="s">
        <v>8267</v>
      </c>
      <c r="U287" t="str">
        <f t="shared" si="31"/>
        <v xml:space="preserve">film 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20">
        <f t="shared" si="32"/>
        <v>15</v>
      </c>
      <c r="F288" s="6" t="str">
        <f t="shared" si="34"/>
        <v>Cat 5</v>
      </c>
      <c r="G288" s="8">
        <v>16373</v>
      </c>
      <c r="H288" t="s">
        <v>8218</v>
      </c>
      <c r="I288" t="s">
        <v>8223</v>
      </c>
      <c r="J288" t="s">
        <v>8245</v>
      </c>
      <c r="K288">
        <v>1364236524</v>
      </c>
      <c r="L288" s="12">
        <f t="shared" si="28"/>
        <v>41358.774583333332</v>
      </c>
      <c r="M288">
        <v>1360352124</v>
      </c>
      <c r="N288" s="12">
        <f t="shared" si="29"/>
        <v>41313.816249999996</v>
      </c>
      <c r="O288" s="16">
        <f t="shared" si="30"/>
        <v>2</v>
      </c>
      <c r="P288" s="16">
        <f t="shared" si="33"/>
        <v>2013</v>
      </c>
      <c r="Q288" t="b">
        <v>1</v>
      </c>
      <c r="R288">
        <v>135</v>
      </c>
      <c r="S288" t="b">
        <v>1</v>
      </c>
      <c r="T288" t="s">
        <v>8267</v>
      </c>
      <c r="U288" t="str">
        <f t="shared" si="31"/>
        <v xml:space="preserve">film 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20">
        <f t="shared" si="32"/>
        <v>15</v>
      </c>
      <c r="F289" s="6" t="str">
        <f t="shared" si="34"/>
        <v>Cat 5</v>
      </c>
      <c r="G289" s="8">
        <v>26445</v>
      </c>
      <c r="H289" t="s">
        <v>8218</v>
      </c>
      <c r="I289" t="s">
        <v>8223</v>
      </c>
      <c r="J289" t="s">
        <v>8245</v>
      </c>
      <c r="K289">
        <v>1351828800</v>
      </c>
      <c r="L289" s="12">
        <f t="shared" si="28"/>
        <v>41215.166666666664</v>
      </c>
      <c r="M289">
        <v>1349160018</v>
      </c>
      <c r="N289" s="12">
        <f t="shared" si="29"/>
        <v>41184.277986111112</v>
      </c>
      <c r="O289" s="16">
        <f t="shared" si="30"/>
        <v>10</v>
      </c>
      <c r="P289" s="16">
        <f t="shared" si="33"/>
        <v>2012</v>
      </c>
      <c r="Q289" t="b">
        <v>1</v>
      </c>
      <c r="R289">
        <v>290</v>
      </c>
      <c r="S289" t="b">
        <v>1</v>
      </c>
      <c r="T289" t="s">
        <v>8267</v>
      </c>
      <c r="U289" t="str">
        <f t="shared" si="31"/>
        <v xml:space="preserve">film 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20">
        <f t="shared" si="32"/>
        <v>50</v>
      </c>
      <c r="F290" s="6" t="str">
        <f t="shared" si="34"/>
        <v>Cat 12</v>
      </c>
      <c r="G290" s="8">
        <v>51605.31</v>
      </c>
      <c r="H290" t="s">
        <v>8218</v>
      </c>
      <c r="I290" t="s">
        <v>8223</v>
      </c>
      <c r="J290" t="s">
        <v>8245</v>
      </c>
      <c r="K290">
        <v>1340683393</v>
      </c>
      <c r="L290" s="12">
        <f t="shared" si="28"/>
        <v>41086.168900462959</v>
      </c>
      <c r="M290">
        <v>1337659393</v>
      </c>
      <c r="N290" s="12">
        <f t="shared" si="29"/>
        <v>41051.168900462959</v>
      </c>
      <c r="O290" s="16">
        <f t="shared" si="30"/>
        <v>5</v>
      </c>
      <c r="P290" s="16">
        <f t="shared" si="33"/>
        <v>2012</v>
      </c>
      <c r="Q290" t="b">
        <v>1</v>
      </c>
      <c r="R290">
        <v>447</v>
      </c>
      <c r="S290" t="b">
        <v>1</v>
      </c>
      <c r="T290" t="s">
        <v>8267</v>
      </c>
      <c r="U290" t="str">
        <f t="shared" si="31"/>
        <v xml:space="preserve">film 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20">
        <f t="shared" si="32"/>
        <v>15</v>
      </c>
      <c r="F291" s="6" t="str">
        <f t="shared" si="34"/>
        <v>Cat 5</v>
      </c>
      <c r="G291" s="8">
        <v>15723</v>
      </c>
      <c r="H291" t="s">
        <v>8218</v>
      </c>
      <c r="I291" t="s">
        <v>8224</v>
      </c>
      <c r="J291" t="s">
        <v>8246</v>
      </c>
      <c r="K291">
        <v>1383389834</v>
      </c>
      <c r="L291" s="12">
        <f t="shared" si="28"/>
        <v>41580.456412037034</v>
      </c>
      <c r="M291">
        <v>1380797834</v>
      </c>
      <c r="N291" s="12">
        <f t="shared" si="29"/>
        <v>41550.456412037034</v>
      </c>
      <c r="O291" s="16">
        <f t="shared" si="30"/>
        <v>10</v>
      </c>
      <c r="P291" s="16">
        <f t="shared" si="33"/>
        <v>2013</v>
      </c>
      <c r="Q291" t="b">
        <v>1</v>
      </c>
      <c r="R291">
        <v>232</v>
      </c>
      <c r="S291" t="b">
        <v>1</v>
      </c>
      <c r="T291" t="s">
        <v>8267</v>
      </c>
      <c r="U291" t="str">
        <f t="shared" si="31"/>
        <v xml:space="preserve">film 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20">
        <f t="shared" si="32"/>
        <v>4.5</v>
      </c>
      <c r="F292" s="6" t="str">
        <f t="shared" si="34"/>
        <v>Cat 2</v>
      </c>
      <c r="G292" s="8">
        <v>4800.8</v>
      </c>
      <c r="H292" t="s">
        <v>8218</v>
      </c>
      <c r="I292" t="s">
        <v>8223</v>
      </c>
      <c r="J292" t="s">
        <v>8245</v>
      </c>
      <c r="K292">
        <v>1296633540</v>
      </c>
      <c r="L292" s="12">
        <f t="shared" si="28"/>
        <v>40576.332638888889</v>
      </c>
      <c r="M292">
        <v>1292316697</v>
      </c>
      <c r="N292" s="12">
        <f t="shared" si="29"/>
        <v>40526.36917824074</v>
      </c>
      <c r="O292" s="16">
        <f t="shared" si="30"/>
        <v>12</v>
      </c>
      <c r="P292" s="16">
        <f t="shared" si="33"/>
        <v>2010</v>
      </c>
      <c r="Q292" t="b">
        <v>1</v>
      </c>
      <c r="R292">
        <v>168</v>
      </c>
      <c r="S292" t="b">
        <v>1</v>
      </c>
      <c r="T292" t="s">
        <v>8267</v>
      </c>
      <c r="U292" t="str">
        <f t="shared" si="31"/>
        <v xml:space="preserve">film 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20">
        <f t="shared" si="32"/>
        <v>5</v>
      </c>
      <c r="F293" s="6" t="str">
        <f t="shared" si="34"/>
        <v>Cat 3</v>
      </c>
      <c r="G293" s="8">
        <v>6001</v>
      </c>
      <c r="H293" t="s">
        <v>8218</v>
      </c>
      <c r="I293" t="s">
        <v>8223</v>
      </c>
      <c r="J293" t="s">
        <v>8245</v>
      </c>
      <c r="K293">
        <v>1367366460</v>
      </c>
      <c r="L293" s="12">
        <f t="shared" si="28"/>
        <v>41395.000694444447</v>
      </c>
      <c r="M293">
        <v>1365791246</v>
      </c>
      <c r="N293" s="12">
        <f t="shared" si="29"/>
        <v>41376.769050925926</v>
      </c>
      <c r="O293" s="16">
        <f t="shared" si="30"/>
        <v>4</v>
      </c>
      <c r="P293" s="16">
        <f t="shared" si="33"/>
        <v>2013</v>
      </c>
      <c r="Q293" t="b">
        <v>1</v>
      </c>
      <c r="R293">
        <v>128</v>
      </c>
      <c r="S293" t="b">
        <v>1</v>
      </c>
      <c r="T293" t="s">
        <v>8267</v>
      </c>
      <c r="U293" t="str">
        <f t="shared" si="31"/>
        <v xml:space="preserve">film 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20">
        <f t="shared" si="32"/>
        <v>75</v>
      </c>
      <c r="F294" s="6" t="str">
        <f t="shared" si="34"/>
        <v>Cat 12</v>
      </c>
      <c r="G294" s="8">
        <v>76130.2</v>
      </c>
      <c r="H294" t="s">
        <v>8218</v>
      </c>
      <c r="I294" t="s">
        <v>8223</v>
      </c>
      <c r="J294" t="s">
        <v>8245</v>
      </c>
      <c r="K294">
        <v>1319860740</v>
      </c>
      <c r="L294" s="12">
        <f t="shared" si="28"/>
        <v>40845.165972222225</v>
      </c>
      <c r="M294">
        <v>1317064599</v>
      </c>
      <c r="N294" s="12">
        <f t="shared" si="29"/>
        <v>40812.803229166668</v>
      </c>
      <c r="O294" s="16">
        <f t="shared" si="30"/>
        <v>9</v>
      </c>
      <c r="P294" s="16">
        <f t="shared" si="33"/>
        <v>2011</v>
      </c>
      <c r="Q294" t="b">
        <v>1</v>
      </c>
      <c r="R294">
        <v>493</v>
      </c>
      <c r="S294" t="b">
        <v>1</v>
      </c>
      <c r="T294" t="s">
        <v>8267</v>
      </c>
      <c r="U294" t="str">
        <f t="shared" si="31"/>
        <v xml:space="preserve">film 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20">
        <f t="shared" si="32"/>
        <v>26</v>
      </c>
      <c r="F295" s="6" t="str">
        <f t="shared" si="34"/>
        <v>Cat 7</v>
      </c>
      <c r="G295" s="8">
        <v>26360</v>
      </c>
      <c r="H295" t="s">
        <v>8218</v>
      </c>
      <c r="I295" t="s">
        <v>8223</v>
      </c>
      <c r="J295" t="s">
        <v>8245</v>
      </c>
      <c r="K295">
        <v>1398009714</v>
      </c>
      <c r="L295" s="12">
        <f t="shared" si="28"/>
        <v>41749.667986111112</v>
      </c>
      <c r="M295">
        <v>1395417714</v>
      </c>
      <c r="N295" s="12">
        <f t="shared" si="29"/>
        <v>41719.667986111112</v>
      </c>
      <c r="O295" s="16">
        <f t="shared" si="30"/>
        <v>3</v>
      </c>
      <c r="P295" s="16">
        <f t="shared" si="33"/>
        <v>2014</v>
      </c>
      <c r="Q295" t="b">
        <v>1</v>
      </c>
      <c r="R295">
        <v>131</v>
      </c>
      <c r="S295" t="b">
        <v>1</v>
      </c>
      <c r="T295" t="s">
        <v>8267</v>
      </c>
      <c r="U295" t="str">
        <f t="shared" si="31"/>
        <v xml:space="preserve">film 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20">
        <f t="shared" si="32"/>
        <v>5</v>
      </c>
      <c r="F296" s="6" t="str">
        <f t="shared" si="34"/>
        <v>Cat 3</v>
      </c>
      <c r="G296" s="8">
        <v>5000</v>
      </c>
      <c r="H296" t="s">
        <v>8218</v>
      </c>
      <c r="I296" t="s">
        <v>8223</v>
      </c>
      <c r="J296" t="s">
        <v>8245</v>
      </c>
      <c r="K296">
        <v>1279555200</v>
      </c>
      <c r="L296" s="12">
        <f t="shared" si="28"/>
        <v>40378.666666666664</v>
      </c>
      <c r="M296">
        <v>1276480894</v>
      </c>
      <c r="N296" s="12">
        <f t="shared" si="29"/>
        <v>40343.084421296298</v>
      </c>
      <c r="O296" s="16">
        <f t="shared" si="30"/>
        <v>6</v>
      </c>
      <c r="P296" s="16">
        <f t="shared" si="33"/>
        <v>2010</v>
      </c>
      <c r="Q296" t="b">
        <v>1</v>
      </c>
      <c r="R296">
        <v>50</v>
      </c>
      <c r="S296" t="b">
        <v>1</v>
      </c>
      <c r="T296" t="s">
        <v>8267</v>
      </c>
      <c r="U296" t="str">
        <f t="shared" si="31"/>
        <v xml:space="preserve">film 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20">
        <f t="shared" si="32"/>
        <v>50</v>
      </c>
      <c r="F297" s="6" t="str">
        <f t="shared" si="34"/>
        <v>Cat 12</v>
      </c>
      <c r="G297" s="8">
        <v>66554.559999999998</v>
      </c>
      <c r="H297" t="s">
        <v>8218</v>
      </c>
      <c r="I297" t="s">
        <v>8223</v>
      </c>
      <c r="J297" t="s">
        <v>8245</v>
      </c>
      <c r="K297">
        <v>1383264000</v>
      </c>
      <c r="L297" s="12">
        <f t="shared" si="28"/>
        <v>41579</v>
      </c>
      <c r="M297">
        <v>1378080409</v>
      </c>
      <c r="N297" s="12">
        <f t="shared" si="29"/>
        <v>41519.004733796297</v>
      </c>
      <c r="O297" s="16">
        <f t="shared" si="30"/>
        <v>9</v>
      </c>
      <c r="P297" s="16">
        <f t="shared" si="33"/>
        <v>2013</v>
      </c>
      <c r="Q297" t="b">
        <v>1</v>
      </c>
      <c r="R297">
        <v>665</v>
      </c>
      <c r="S297" t="b">
        <v>1</v>
      </c>
      <c r="T297" t="s">
        <v>8267</v>
      </c>
      <c r="U297" t="str">
        <f t="shared" si="31"/>
        <v xml:space="preserve">film 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20">
        <f t="shared" si="32"/>
        <v>25</v>
      </c>
      <c r="F298" s="6" t="str">
        <f t="shared" si="34"/>
        <v>Cat 7</v>
      </c>
      <c r="G298" s="8">
        <v>29681.55</v>
      </c>
      <c r="H298" t="s">
        <v>8218</v>
      </c>
      <c r="I298" t="s">
        <v>8223</v>
      </c>
      <c r="J298" t="s">
        <v>8245</v>
      </c>
      <c r="K298">
        <v>1347017083</v>
      </c>
      <c r="L298" s="12">
        <f t="shared" si="28"/>
        <v>41159.475497685184</v>
      </c>
      <c r="M298">
        <v>1344857083</v>
      </c>
      <c r="N298" s="12">
        <f t="shared" si="29"/>
        <v>41134.475497685184</v>
      </c>
      <c r="O298" s="16">
        <f t="shared" si="30"/>
        <v>8</v>
      </c>
      <c r="P298" s="16">
        <f t="shared" si="33"/>
        <v>2012</v>
      </c>
      <c r="Q298" t="b">
        <v>1</v>
      </c>
      <c r="R298">
        <v>129</v>
      </c>
      <c r="S298" t="b">
        <v>1</v>
      </c>
      <c r="T298" t="s">
        <v>8267</v>
      </c>
      <c r="U298" t="str">
        <f t="shared" si="31"/>
        <v xml:space="preserve">film 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20">
        <f t="shared" si="32"/>
        <v>20</v>
      </c>
      <c r="F299" s="6" t="str">
        <f t="shared" si="34"/>
        <v>Cat 6</v>
      </c>
      <c r="G299" s="8">
        <v>20128</v>
      </c>
      <c r="H299" t="s">
        <v>8218</v>
      </c>
      <c r="I299" t="s">
        <v>8223</v>
      </c>
      <c r="J299" t="s">
        <v>8245</v>
      </c>
      <c r="K299">
        <v>1430452740</v>
      </c>
      <c r="L299" s="12">
        <f t="shared" si="28"/>
        <v>42125.165972222225</v>
      </c>
      <c r="M299">
        <v>1427390901</v>
      </c>
      <c r="N299" s="12">
        <f t="shared" si="29"/>
        <v>42089.72802083334</v>
      </c>
      <c r="O299" s="16">
        <f t="shared" si="30"/>
        <v>3</v>
      </c>
      <c r="P299" s="16">
        <f t="shared" si="33"/>
        <v>2015</v>
      </c>
      <c r="Q299" t="b">
        <v>1</v>
      </c>
      <c r="R299">
        <v>142</v>
      </c>
      <c r="S299" t="b">
        <v>1</v>
      </c>
      <c r="T299" t="s">
        <v>8267</v>
      </c>
      <c r="U299" t="str">
        <f t="shared" si="31"/>
        <v xml:space="preserve">film 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20">
        <f t="shared" si="32"/>
        <v>126</v>
      </c>
      <c r="F300" s="6" t="str">
        <f t="shared" si="34"/>
        <v>Cat 12</v>
      </c>
      <c r="G300" s="8">
        <v>137254.84</v>
      </c>
      <c r="H300" t="s">
        <v>8218</v>
      </c>
      <c r="I300" t="s">
        <v>8223</v>
      </c>
      <c r="J300" t="s">
        <v>8245</v>
      </c>
      <c r="K300">
        <v>1399669200</v>
      </c>
      <c r="L300" s="12">
        <f t="shared" si="28"/>
        <v>41768.875</v>
      </c>
      <c r="M300">
        <v>1394536048</v>
      </c>
      <c r="N300" s="12">
        <f t="shared" si="29"/>
        <v>41709.463518518518</v>
      </c>
      <c r="O300" s="16">
        <f t="shared" si="30"/>
        <v>3</v>
      </c>
      <c r="P300" s="16">
        <f t="shared" si="33"/>
        <v>2014</v>
      </c>
      <c r="Q300" t="b">
        <v>1</v>
      </c>
      <c r="R300">
        <v>2436</v>
      </c>
      <c r="S300" t="b">
        <v>1</v>
      </c>
      <c r="T300" t="s">
        <v>8267</v>
      </c>
      <c r="U300" t="str">
        <f t="shared" si="31"/>
        <v xml:space="preserve">film 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20">
        <f t="shared" si="32"/>
        <v>10</v>
      </c>
      <c r="F301" s="6" t="str">
        <f t="shared" si="34"/>
        <v>Cat 4</v>
      </c>
      <c r="G301" s="8">
        <v>17895.25</v>
      </c>
      <c r="H301" t="s">
        <v>8218</v>
      </c>
      <c r="I301" t="s">
        <v>8223</v>
      </c>
      <c r="J301" t="s">
        <v>8245</v>
      </c>
      <c r="K301">
        <v>1289975060</v>
      </c>
      <c r="L301" s="12">
        <f t="shared" si="28"/>
        <v>40499.266898148147</v>
      </c>
      <c r="M301">
        <v>1287379460</v>
      </c>
      <c r="N301" s="12">
        <f t="shared" si="29"/>
        <v>40469.225231481483</v>
      </c>
      <c r="O301" s="16">
        <f t="shared" si="30"/>
        <v>10</v>
      </c>
      <c r="P301" s="16">
        <f t="shared" si="33"/>
        <v>2010</v>
      </c>
      <c r="Q301" t="b">
        <v>1</v>
      </c>
      <c r="R301">
        <v>244</v>
      </c>
      <c r="S301" t="b">
        <v>1</v>
      </c>
      <c r="T301" t="s">
        <v>8267</v>
      </c>
      <c r="U301" t="str">
        <f t="shared" si="31"/>
        <v xml:space="preserve">film 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20">
        <f t="shared" si="32"/>
        <v>25</v>
      </c>
      <c r="F302" s="6" t="str">
        <f t="shared" si="34"/>
        <v>Cat 7</v>
      </c>
      <c r="G302" s="8">
        <v>25430.66</v>
      </c>
      <c r="H302" t="s">
        <v>8218</v>
      </c>
      <c r="I302" t="s">
        <v>8223</v>
      </c>
      <c r="J302" t="s">
        <v>8245</v>
      </c>
      <c r="K302">
        <v>1303686138</v>
      </c>
      <c r="L302" s="12">
        <f t="shared" si="28"/>
        <v>40657.959930555553</v>
      </c>
      <c r="M302">
        <v>1301007738</v>
      </c>
      <c r="N302" s="12">
        <f t="shared" si="29"/>
        <v>40626.959930555553</v>
      </c>
      <c r="O302" s="16">
        <f t="shared" si="30"/>
        <v>3</v>
      </c>
      <c r="P302" s="16">
        <f t="shared" si="33"/>
        <v>2011</v>
      </c>
      <c r="Q302" t="b">
        <v>1</v>
      </c>
      <c r="R302">
        <v>298</v>
      </c>
      <c r="S302" t="b">
        <v>1</v>
      </c>
      <c r="T302" t="s">
        <v>8267</v>
      </c>
      <c r="U302" t="str">
        <f t="shared" si="31"/>
        <v xml:space="preserve">film 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20">
        <f t="shared" si="32"/>
        <v>13</v>
      </c>
      <c r="F303" s="6" t="str">
        <f t="shared" si="34"/>
        <v>Cat 4</v>
      </c>
      <c r="G303" s="8">
        <v>15435.55</v>
      </c>
      <c r="H303" t="s">
        <v>8218</v>
      </c>
      <c r="I303" t="s">
        <v>8223</v>
      </c>
      <c r="J303" t="s">
        <v>8245</v>
      </c>
      <c r="K303">
        <v>1363711335</v>
      </c>
      <c r="L303" s="12">
        <f t="shared" si="28"/>
        <v>41352.696006944447</v>
      </c>
      <c r="M303">
        <v>1360258935</v>
      </c>
      <c r="N303" s="12">
        <f t="shared" si="29"/>
        <v>41312.737673611111</v>
      </c>
      <c r="O303" s="16">
        <f t="shared" si="30"/>
        <v>2</v>
      </c>
      <c r="P303" s="16">
        <f t="shared" si="33"/>
        <v>2013</v>
      </c>
      <c r="Q303" t="b">
        <v>1</v>
      </c>
      <c r="R303">
        <v>251</v>
      </c>
      <c r="S303" t="b">
        <v>1</v>
      </c>
      <c r="T303" t="s">
        <v>8267</v>
      </c>
      <c r="U303" t="str">
        <f t="shared" si="31"/>
        <v xml:space="preserve">film 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20">
        <f t="shared" si="32"/>
        <v>10</v>
      </c>
      <c r="F304" s="6" t="str">
        <f t="shared" si="34"/>
        <v>Cat 4</v>
      </c>
      <c r="G304" s="8">
        <v>10046</v>
      </c>
      <c r="H304" t="s">
        <v>8218</v>
      </c>
      <c r="I304" t="s">
        <v>8223</v>
      </c>
      <c r="J304" t="s">
        <v>8245</v>
      </c>
      <c r="K304">
        <v>1330115638</v>
      </c>
      <c r="L304" s="12">
        <f t="shared" si="28"/>
        <v>40963.856921296298</v>
      </c>
      <c r="M304">
        <v>1327523638</v>
      </c>
      <c r="N304" s="12">
        <f t="shared" si="29"/>
        <v>40933.856921296298</v>
      </c>
      <c r="O304" s="16">
        <f t="shared" si="30"/>
        <v>1</v>
      </c>
      <c r="P304" s="16">
        <f t="shared" si="33"/>
        <v>2012</v>
      </c>
      <c r="Q304" t="b">
        <v>1</v>
      </c>
      <c r="R304">
        <v>108</v>
      </c>
      <c r="S304" t="b">
        <v>1</v>
      </c>
      <c r="T304" t="s">
        <v>8267</v>
      </c>
      <c r="U304" t="str">
        <f t="shared" si="31"/>
        <v xml:space="preserve">film 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20">
        <f t="shared" si="32"/>
        <v>3</v>
      </c>
      <c r="F305" s="6" t="str">
        <f t="shared" si="34"/>
        <v>Cat 2</v>
      </c>
      <c r="G305" s="8">
        <v>4124</v>
      </c>
      <c r="H305" t="s">
        <v>8218</v>
      </c>
      <c r="I305" t="s">
        <v>8223</v>
      </c>
      <c r="J305" t="s">
        <v>8245</v>
      </c>
      <c r="K305">
        <v>1338601346</v>
      </c>
      <c r="L305" s="12">
        <f t="shared" si="28"/>
        <v>41062.071134259262</v>
      </c>
      <c r="M305">
        <v>1336009346</v>
      </c>
      <c r="N305" s="12">
        <f t="shared" si="29"/>
        <v>41032.071134259262</v>
      </c>
      <c r="O305" s="16">
        <f t="shared" si="30"/>
        <v>5</v>
      </c>
      <c r="P305" s="16">
        <f t="shared" si="33"/>
        <v>2012</v>
      </c>
      <c r="Q305" t="b">
        <v>1</v>
      </c>
      <c r="R305">
        <v>82</v>
      </c>
      <c r="S305" t="b">
        <v>1</v>
      </c>
      <c r="T305" t="s">
        <v>8267</v>
      </c>
      <c r="U305" t="str">
        <f t="shared" si="31"/>
        <v xml:space="preserve">film 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20">
        <f t="shared" si="32"/>
        <v>3.4</v>
      </c>
      <c r="F306" s="6" t="str">
        <f t="shared" si="34"/>
        <v>Cat 2</v>
      </c>
      <c r="G306" s="8">
        <v>7876</v>
      </c>
      <c r="H306" t="s">
        <v>8218</v>
      </c>
      <c r="I306" t="s">
        <v>8223</v>
      </c>
      <c r="J306" t="s">
        <v>8245</v>
      </c>
      <c r="K306">
        <v>1346464800</v>
      </c>
      <c r="L306" s="12">
        <f t="shared" si="28"/>
        <v>41153.083333333336</v>
      </c>
      <c r="M306">
        <v>1343096197</v>
      </c>
      <c r="N306" s="12">
        <f t="shared" si="29"/>
        <v>41114.094872685186</v>
      </c>
      <c r="O306" s="16">
        <f t="shared" si="30"/>
        <v>7</v>
      </c>
      <c r="P306" s="16">
        <f t="shared" si="33"/>
        <v>2012</v>
      </c>
      <c r="Q306" t="b">
        <v>1</v>
      </c>
      <c r="R306">
        <v>74</v>
      </c>
      <c r="S306" t="b">
        <v>1</v>
      </c>
      <c r="T306" t="s">
        <v>8267</v>
      </c>
      <c r="U306" t="str">
        <f t="shared" si="31"/>
        <v xml:space="preserve">film 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20">
        <f t="shared" si="32"/>
        <v>7.5</v>
      </c>
      <c r="F307" s="6" t="str">
        <f t="shared" si="34"/>
        <v>Cat 3</v>
      </c>
      <c r="G307" s="8">
        <v>9775</v>
      </c>
      <c r="H307" t="s">
        <v>8218</v>
      </c>
      <c r="I307" t="s">
        <v>8223</v>
      </c>
      <c r="J307" t="s">
        <v>8245</v>
      </c>
      <c r="K307">
        <v>1331392049</v>
      </c>
      <c r="L307" s="12">
        <f t="shared" si="28"/>
        <v>40978.630196759259</v>
      </c>
      <c r="M307">
        <v>1328800049</v>
      </c>
      <c r="N307" s="12">
        <f t="shared" si="29"/>
        <v>40948.630196759259</v>
      </c>
      <c r="O307" s="16">
        <f t="shared" si="30"/>
        <v>2</v>
      </c>
      <c r="P307" s="16">
        <f t="shared" si="33"/>
        <v>2012</v>
      </c>
      <c r="Q307" t="b">
        <v>1</v>
      </c>
      <c r="R307">
        <v>189</v>
      </c>
      <c r="S307" t="b">
        <v>1</v>
      </c>
      <c r="T307" t="s">
        <v>8267</v>
      </c>
      <c r="U307" t="str">
        <f t="shared" si="31"/>
        <v xml:space="preserve">film 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20">
        <f t="shared" si="32"/>
        <v>1</v>
      </c>
      <c r="F308" s="6" t="str">
        <f t="shared" si="34"/>
        <v>Cat 2</v>
      </c>
      <c r="G308" s="8">
        <v>2929</v>
      </c>
      <c r="H308" t="s">
        <v>8218</v>
      </c>
      <c r="I308" t="s">
        <v>8223</v>
      </c>
      <c r="J308" t="s">
        <v>8245</v>
      </c>
      <c r="K308">
        <v>1363806333</v>
      </c>
      <c r="L308" s="12">
        <f t="shared" si="28"/>
        <v>41353.795520833337</v>
      </c>
      <c r="M308">
        <v>1362081933</v>
      </c>
      <c r="N308" s="12">
        <f t="shared" si="29"/>
        <v>41333.837187500001</v>
      </c>
      <c r="O308" s="16">
        <f t="shared" si="30"/>
        <v>2</v>
      </c>
      <c r="P308" s="16">
        <f t="shared" si="33"/>
        <v>2013</v>
      </c>
      <c r="Q308" t="b">
        <v>1</v>
      </c>
      <c r="R308">
        <v>80</v>
      </c>
      <c r="S308" t="b">
        <v>1</v>
      </c>
      <c r="T308" t="s">
        <v>8267</v>
      </c>
      <c r="U308" t="str">
        <f t="shared" si="31"/>
        <v xml:space="preserve">film 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20">
        <f t="shared" si="32"/>
        <v>22</v>
      </c>
      <c r="F309" s="6" t="str">
        <f t="shared" si="34"/>
        <v>Cat 6</v>
      </c>
      <c r="G309" s="8">
        <v>24490</v>
      </c>
      <c r="H309" t="s">
        <v>8218</v>
      </c>
      <c r="I309" t="s">
        <v>8223</v>
      </c>
      <c r="J309" t="s">
        <v>8245</v>
      </c>
      <c r="K309">
        <v>1360276801</v>
      </c>
      <c r="L309" s="12">
        <f t="shared" si="28"/>
        <v>41312.944456018515</v>
      </c>
      <c r="M309">
        <v>1357684801</v>
      </c>
      <c r="N309" s="12">
        <f t="shared" si="29"/>
        <v>41282.944456018515</v>
      </c>
      <c r="O309" s="16">
        <f t="shared" si="30"/>
        <v>1</v>
      </c>
      <c r="P309" s="16">
        <f t="shared" si="33"/>
        <v>2013</v>
      </c>
      <c r="Q309" t="b">
        <v>1</v>
      </c>
      <c r="R309">
        <v>576</v>
      </c>
      <c r="S309" t="b">
        <v>1</v>
      </c>
      <c r="T309" t="s">
        <v>8267</v>
      </c>
      <c r="U309" t="str">
        <f t="shared" si="31"/>
        <v xml:space="preserve">film 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20">
        <f t="shared" si="32"/>
        <v>12</v>
      </c>
      <c r="F310" s="6" t="str">
        <f t="shared" si="34"/>
        <v>Cat 4</v>
      </c>
      <c r="G310" s="8">
        <v>12668</v>
      </c>
      <c r="H310" t="s">
        <v>8218</v>
      </c>
      <c r="I310" t="s">
        <v>8223</v>
      </c>
      <c r="J310" t="s">
        <v>8245</v>
      </c>
      <c r="K310">
        <v>1299775210</v>
      </c>
      <c r="L310" s="12">
        <f t="shared" si="28"/>
        <v>40612.694560185184</v>
      </c>
      <c r="M310">
        <v>1295887210</v>
      </c>
      <c r="N310" s="12">
        <f t="shared" si="29"/>
        <v>40567.694560185184</v>
      </c>
      <c r="O310" s="16">
        <f t="shared" si="30"/>
        <v>1</v>
      </c>
      <c r="P310" s="16">
        <f t="shared" si="33"/>
        <v>2011</v>
      </c>
      <c r="Q310" t="b">
        <v>1</v>
      </c>
      <c r="R310">
        <v>202</v>
      </c>
      <c r="S310" t="b">
        <v>1</v>
      </c>
      <c r="T310" t="s">
        <v>8267</v>
      </c>
      <c r="U310" t="str">
        <f t="shared" si="31"/>
        <v xml:space="preserve">film 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20">
        <f t="shared" si="32"/>
        <v>18</v>
      </c>
      <c r="F311" s="6" t="str">
        <f t="shared" si="34"/>
        <v>Cat 5</v>
      </c>
      <c r="G311" s="8">
        <v>21410</v>
      </c>
      <c r="H311" t="s">
        <v>8218</v>
      </c>
      <c r="I311" t="s">
        <v>8223</v>
      </c>
      <c r="J311" t="s">
        <v>8245</v>
      </c>
      <c r="K311">
        <v>1346695334</v>
      </c>
      <c r="L311" s="12">
        <f t="shared" si="28"/>
        <v>41155.751550925925</v>
      </c>
      <c r="M311">
        <v>1344880934</v>
      </c>
      <c r="N311" s="12">
        <f t="shared" si="29"/>
        <v>41134.751550925925</v>
      </c>
      <c r="O311" s="16">
        <f t="shared" si="30"/>
        <v>8</v>
      </c>
      <c r="P311" s="16">
        <f t="shared" si="33"/>
        <v>2012</v>
      </c>
      <c r="Q311" t="b">
        <v>1</v>
      </c>
      <c r="R311">
        <v>238</v>
      </c>
      <c r="S311" t="b">
        <v>1</v>
      </c>
      <c r="T311" t="s">
        <v>8267</v>
      </c>
      <c r="U311" t="str">
        <f t="shared" si="31"/>
        <v xml:space="preserve">film 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20">
        <f t="shared" si="32"/>
        <v>1</v>
      </c>
      <c r="F312" s="6" t="str">
        <f t="shared" si="34"/>
        <v>Cat 2</v>
      </c>
      <c r="G312" s="8">
        <v>1041.29</v>
      </c>
      <c r="H312" t="s">
        <v>8218</v>
      </c>
      <c r="I312" t="s">
        <v>8223</v>
      </c>
      <c r="J312" t="s">
        <v>8245</v>
      </c>
      <c r="K312">
        <v>1319076000</v>
      </c>
      <c r="L312" s="12">
        <f t="shared" si="28"/>
        <v>40836.083333333336</v>
      </c>
      <c r="M312">
        <v>1317788623</v>
      </c>
      <c r="N312" s="12">
        <f t="shared" si="29"/>
        <v>40821.183136574073</v>
      </c>
      <c r="O312" s="16">
        <f t="shared" si="30"/>
        <v>10</v>
      </c>
      <c r="P312" s="16">
        <f t="shared" si="33"/>
        <v>2011</v>
      </c>
      <c r="Q312" t="b">
        <v>1</v>
      </c>
      <c r="R312">
        <v>36</v>
      </c>
      <c r="S312" t="b">
        <v>1</v>
      </c>
      <c r="T312" t="s">
        <v>8267</v>
      </c>
      <c r="U312" t="str">
        <f t="shared" si="31"/>
        <v xml:space="preserve">film 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20">
        <f t="shared" si="32"/>
        <v>20</v>
      </c>
      <c r="F313" s="6" t="str">
        <f t="shared" si="34"/>
        <v>Cat 6</v>
      </c>
      <c r="G313" s="8">
        <v>20820.330000000002</v>
      </c>
      <c r="H313" t="s">
        <v>8218</v>
      </c>
      <c r="I313" t="s">
        <v>8223</v>
      </c>
      <c r="J313" t="s">
        <v>8245</v>
      </c>
      <c r="K313">
        <v>1325404740</v>
      </c>
      <c r="L313" s="12">
        <f t="shared" si="28"/>
        <v>40909.332638888889</v>
      </c>
      <c r="M313">
        <v>1321852592</v>
      </c>
      <c r="N313" s="12">
        <f t="shared" si="29"/>
        <v>40868.219814814816</v>
      </c>
      <c r="O313" s="16">
        <f t="shared" si="30"/>
        <v>11</v>
      </c>
      <c r="P313" s="16">
        <f t="shared" si="33"/>
        <v>2011</v>
      </c>
      <c r="Q313" t="b">
        <v>1</v>
      </c>
      <c r="R313">
        <v>150</v>
      </c>
      <c r="S313" t="b">
        <v>1</v>
      </c>
      <c r="T313" t="s">
        <v>8267</v>
      </c>
      <c r="U313" t="str">
        <f t="shared" si="31"/>
        <v xml:space="preserve">film 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20">
        <f t="shared" si="32"/>
        <v>8</v>
      </c>
      <c r="F314" s="6" t="str">
        <f t="shared" si="34"/>
        <v>Cat 3</v>
      </c>
      <c r="G314" s="8">
        <v>8950</v>
      </c>
      <c r="H314" t="s">
        <v>8218</v>
      </c>
      <c r="I314" t="s">
        <v>8223</v>
      </c>
      <c r="J314" t="s">
        <v>8245</v>
      </c>
      <c r="K314">
        <v>1365973432</v>
      </c>
      <c r="L314" s="12">
        <f t="shared" si="28"/>
        <v>41378.877685185187</v>
      </c>
      <c r="M314">
        <v>1363381432</v>
      </c>
      <c r="N314" s="12">
        <f t="shared" si="29"/>
        <v>41348.877685185187</v>
      </c>
      <c r="O314" s="16">
        <f t="shared" si="30"/>
        <v>3</v>
      </c>
      <c r="P314" s="16">
        <f t="shared" si="33"/>
        <v>2013</v>
      </c>
      <c r="Q314" t="b">
        <v>1</v>
      </c>
      <c r="R314">
        <v>146</v>
      </c>
      <c r="S314" t="b">
        <v>1</v>
      </c>
      <c r="T314" t="s">
        <v>8267</v>
      </c>
      <c r="U314" t="str">
        <f t="shared" si="31"/>
        <v xml:space="preserve">film 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20">
        <f t="shared" si="32"/>
        <v>17</v>
      </c>
      <c r="F315" s="6" t="str">
        <f t="shared" si="34"/>
        <v>Cat 5</v>
      </c>
      <c r="G315" s="8">
        <v>17805</v>
      </c>
      <c r="H315" t="s">
        <v>8218</v>
      </c>
      <c r="I315" t="s">
        <v>8223</v>
      </c>
      <c r="J315" t="s">
        <v>8245</v>
      </c>
      <c r="K315">
        <v>1281542340</v>
      </c>
      <c r="L315" s="12">
        <f t="shared" si="28"/>
        <v>40401.665972222225</v>
      </c>
      <c r="M315">
        <v>1277702894</v>
      </c>
      <c r="N315" s="12">
        <f t="shared" si="29"/>
        <v>40357.227939814817</v>
      </c>
      <c r="O315" s="16">
        <f t="shared" si="30"/>
        <v>6</v>
      </c>
      <c r="P315" s="16">
        <f t="shared" si="33"/>
        <v>2010</v>
      </c>
      <c r="Q315" t="b">
        <v>1</v>
      </c>
      <c r="R315">
        <v>222</v>
      </c>
      <c r="S315" t="b">
        <v>1</v>
      </c>
      <c r="T315" t="s">
        <v>8267</v>
      </c>
      <c r="U315" t="str">
        <f t="shared" si="31"/>
        <v xml:space="preserve">film 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20">
        <f t="shared" si="32"/>
        <v>1</v>
      </c>
      <c r="F316" s="6" t="str">
        <f t="shared" si="34"/>
        <v>Cat 2</v>
      </c>
      <c r="G316" s="8">
        <v>3851.5</v>
      </c>
      <c r="H316" t="s">
        <v>8218</v>
      </c>
      <c r="I316" t="s">
        <v>8223</v>
      </c>
      <c r="J316" t="s">
        <v>8245</v>
      </c>
      <c r="K316">
        <v>1362167988</v>
      </c>
      <c r="L316" s="12">
        <f t="shared" si="28"/>
        <v>41334.833194444444</v>
      </c>
      <c r="M316">
        <v>1359575988</v>
      </c>
      <c r="N316" s="12">
        <f t="shared" si="29"/>
        <v>41304.833194444444</v>
      </c>
      <c r="O316" s="16">
        <f t="shared" si="30"/>
        <v>1</v>
      </c>
      <c r="P316" s="16">
        <f t="shared" si="33"/>
        <v>2013</v>
      </c>
      <c r="Q316" t="b">
        <v>1</v>
      </c>
      <c r="R316">
        <v>120</v>
      </c>
      <c r="S316" t="b">
        <v>1</v>
      </c>
      <c r="T316" t="s">
        <v>8267</v>
      </c>
      <c r="U316" t="str">
        <f t="shared" si="31"/>
        <v xml:space="preserve">film 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20">
        <f t="shared" si="32"/>
        <v>25</v>
      </c>
      <c r="F317" s="6" t="str">
        <f t="shared" si="34"/>
        <v>Cat 7</v>
      </c>
      <c r="G317" s="8">
        <v>25312</v>
      </c>
      <c r="H317" t="s">
        <v>8218</v>
      </c>
      <c r="I317" t="s">
        <v>8223</v>
      </c>
      <c r="J317" t="s">
        <v>8245</v>
      </c>
      <c r="K317">
        <v>1345660334</v>
      </c>
      <c r="L317" s="12">
        <f t="shared" si="28"/>
        <v>41143.77238425926</v>
      </c>
      <c r="M317">
        <v>1343068334</v>
      </c>
      <c r="N317" s="12">
        <f t="shared" si="29"/>
        <v>41113.77238425926</v>
      </c>
      <c r="O317" s="16">
        <f t="shared" si="30"/>
        <v>7</v>
      </c>
      <c r="P317" s="16">
        <f t="shared" si="33"/>
        <v>2012</v>
      </c>
      <c r="Q317" t="b">
        <v>1</v>
      </c>
      <c r="R317">
        <v>126</v>
      </c>
      <c r="S317" t="b">
        <v>1</v>
      </c>
      <c r="T317" t="s">
        <v>8267</v>
      </c>
      <c r="U317" t="str">
        <f t="shared" si="31"/>
        <v xml:space="preserve">film 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20">
        <f t="shared" si="32"/>
        <v>15</v>
      </c>
      <c r="F318" s="6" t="str">
        <f t="shared" si="34"/>
        <v>Cat 5</v>
      </c>
      <c r="G318" s="8">
        <v>17066</v>
      </c>
      <c r="H318" t="s">
        <v>8218</v>
      </c>
      <c r="I318" t="s">
        <v>8228</v>
      </c>
      <c r="J318" t="s">
        <v>8250</v>
      </c>
      <c r="K318">
        <v>1418273940</v>
      </c>
      <c r="L318" s="12">
        <f t="shared" si="28"/>
        <v>41984.207638888889</v>
      </c>
      <c r="M318">
        <v>1415398197</v>
      </c>
      <c r="N318" s="12">
        <f t="shared" si="29"/>
        <v>41950.923576388886</v>
      </c>
      <c r="O318" s="16">
        <f t="shared" si="30"/>
        <v>11</v>
      </c>
      <c r="P318" s="16">
        <f t="shared" si="33"/>
        <v>2014</v>
      </c>
      <c r="Q318" t="b">
        <v>1</v>
      </c>
      <c r="R318">
        <v>158</v>
      </c>
      <c r="S318" t="b">
        <v>1</v>
      </c>
      <c r="T318" t="s">
        <v>8267</v>
      </c>
      <c r="U318" t="str">
        <f t="shared" si="31"/>
        <v xml:space="preserve">film 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20">
        <f t="shared" si="32"/>
        <v>30</v>
      </c>
      <c r="F319" s="6" t="str">
        <f t="shared" si="34"/>
        <v>Cat 8</v>
      </c>
      <c r="G319" s="8">
        <v>30241</v>
      </c>
      <c r="H319" t="s">
        <v>8218</v>
      </c>
      <c r="I319" t="s">
        <v>8223</v>
      </c>
      <c r="J319" t="s">
        <v>8245</v>
      </c>
      <c r="K319">
        <v>1386778483</v>
      </c>
      <c r="L319" s="12">
        <f t="shared" si="28"/>
        <v>41619.676886574074</v>
      </c>
      <c r="M319">
        <v>1384186483</v>
      </c>
      <c r="N319" s="12">
        <f t="shared" si="29"/>
        <v>41589.676886574074</v>
      </c>
      <c r="O319" s="16">
        <f t="shared" si="30"/>
        <v>11</v>
      </c>
      <c r="P319" s="16">
        <f t="shared" si="33"/>
        <v>2013</v>
      </c>
      <c r="Q319" t="b">
        <v>1</v>
      </c>
      <c r="R319">
        <v>316</v>
      </c>
      <c r="S319" t="b">
        <v>1</v>
      </c>
      <c r="T319" t="s">
        <v>8267</v>
      </c>
      <c r="U319" t="str">
        <f t="shared" si="31"/>
        <v xml:space="preserve">film 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20">
        <f t="shared" si="32"/>
        <v>5</v>
      </c>
      <c r="F320" s="6" t="str">
        <f t="shared" si="34"/>
        <v>Cat 3</v>
      </c>
      <c r="G320" s="8">
        <v>14166</v>
      </c>
      <c r="H320" t="s">
        <v>8218</v>
      </c>
      <c r="I320" t="s">
        <v>8223</v>
      </c>
      <c r="J320" t="s">
        <v>8245</v>
      </c>
      <c r="K320">
        <v>1364342151</v>
      </c>
      <c r="L320" s="12">
        <f t="shared" si="28"/>
        <v>41359.997118055559</v>
      </c>
      <c r="M320">
        <v>1361753751</v>
      </c>
      <c r="N320" s="12">
        <f t="shared" si="29"/>
        <v>41330.038784722223</v>
      </c>
      <c r="O320" s="16">
        <f t="shared" si="30"/>
        <v>2</v>
      </c>
      <c r="P320" s="16">
        <f t="shared" si="33"/>
        <v>2013</v>
      </c>
      <c r="Q320" t="b">
        <v>1</v>
      </c>
      <c r="R320">
        <v>284</v>
      </c>
      <c r="S320" t="b">
        <v>1</v>
      </c>
      <c r="T320" t="s">
        <v>8267</v>
      </c>
      <c r="U320" t="str">
        <f t="shared" si="31"/>
        <v xml:space="preserve">film 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20">
        <f t="shared" si="32"/>
        <v>5</v>
      </c>
      <c r="F321" s="6" t="str">
        <f t="shared" si="34"/>
        <v>Cat 3</v>
      </c>
      <c r="G321" s="8">
        <v>5634</v>
      </c>
      <c r="H321" t="s">
        <v>8218</v>
      </c>
      <c r="I321" t="s">
        <v>8223</v>
      </c>
      <c r="J321" t="s">
        <v>8245</v>
      </c>
      <c r="K321">
        <v>1265097540</v>
      </c>
      <c r="L321" s="12">
        <f t="shared" si="28"/>
        <v>40211.332638888889</v>
      </c>
      <c r="M321">
        <v>1257538029</v>
      </c>
      <c r="N321" s="12">
        <f t="shared" si="29"/>
        <v>40123.83829861111</v>
      </c>
      <c r="O321" s="16">
        <f t="shared" si="30"/>
        <v>11</v>
      </c>
      <c r="P321" s="16">
        <f t="shared" si="33"/>
        <v>2009</v>
      </c>
      <c r="Q321" t="b">
        <v>1</v>
      </c>
      <c r="R321">
        <v>51</v>
      </c>
      <c r="S321" t="b">
        <v>1</v>
      </c>
      <c r="T321" t="s">
        <v>8267</v>
      </c>
      <c r="U321" t="str">
        <f t="shared" si="31"/>
        <v xml:space="preserve">film 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20">
        <f t="shared" si="32"/>
        <v>20</v>
      </c>
      <c r="F322" s="6" t="str">
        <f t="shared" si="34"/>
        <v>Cat 6</v>
      </c>
      <c r="G322" s="8">
        <v>21316</v>
      </c>
      <c r="H322" t="s">
        <v>8218</v>
      </c>
      <c r="I322" t="s">
        <v>8224</v>
      </c>
      <c r="J322" t="s">
        <v>8246</v>
      </c>
      <c r="K322">
        <v>1450825200</v>
      </c>
      <c r="L322" s="12">
        <f t="shared" si="28"/>
        <v>42360.958333333328</v>
      </c>
      <c r="M322">
        <v>1448284433</v>
      </c>
      <c r="N322" s="12">
        <f t="shared" si="29"/>
        <v>42331.551307870366</v>
      </c>
      <c r="O322" s="16">
        <f t="shared" si="30"/>
        <v>11</v>
      </c>
      <c r="P322" s="16">
        <f t="shared" si="33"/>
        <v>2015</v>
      </c>
      <c r="Q322" t="b">
        <v>1</v>
      </c>
      <c r="R322">
        <v>158</v>
      </c>
      <c r="S322" t="b">
        <v>1</v>
      </c>
      <c r="T322" t="s">
        <v>8267</v>
      </c>
      <c r="U322" t="str">
        <f t="shared" si="31"/>
        <v xml:space="preserve">film 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20">
        <f t="shared" si="32"/>
        <v>35</v>
      </c>
      <c r="F323" s="6" t="str">
        <f t="shared" si="34"/>
        <v>Cat 9</v>
      </c>
      <c r="G323" s="8">
        <v>35932</v>
      </c>
      <c r="H323" t="s">
        <v>8218</v>
      </c>
      <c r="I323" t="s">
        <v>8235</v>
      </c>
      <c r="J323" t="s">
        <v>8248</v>
      </c>
      <c r="K323">
        <v>1478605386</v>
      </c>
      <c r="L323" s="12">
        <f t="shared" ref="L323:L386" si="35">(((K323/60)/60)/24)+DATE(1970,1,1)</f>
        <v>42682.488263888896</v>
      </c>
      <c r="M323">
        <v>1475577786</v>
      </c>
      <c r="N323" s="12">
        <f t="shared" ref="N323:N386" si="36">(((M323/60)/60)/24)+DATE(1970,1,1)</f>
        <v>42647.446597222224</v>
      </c>
      <c r="O323" s="16">
        <f t="shared" ref="O323:O386" si="37">MONTH(N323)</f>
        <v>10</v>
      </c>
      <c r="P323" s="16">
        <f t="shared" si="33"/>
        <v>2016</v>
      </c>
      <c r="Q323" t="b">
        <v>1</v>
      </c>
      <c r="R323">
        <v>337</v>
      </c>
      <c r="S323" t="b">
        <v>1</v>
      </c>
      <c r="T323" t="s">
        <v>8267</v>
      </c>
      <c r="U323" t="str">
        <f t="shared" ref="U323:U386" si="38">LEFT(T323,5)</f>
        <v xml:space="preserve">film 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20">
        <f t="shared" ref="E324:E387" si="39">D324/1000</f>
        <v>25</v>
      </c>
      <c r="F324" s="6" t="str">
        <f t="shared" si="34"/>
        <v>Cat 7</v>
      </c>
      <c r="G324" s="8">
        <v>26978</v>
      </c>
      <c r="H324" t="s">
        <v>8218</v>
      </c>
      <c r="I324" t="s">
        <v>8223</v>
      </c>
      <c r="J324" t="s">
        <v>8245</v>
      </c>
      <c r="K324">
        <v>1463146848</v>
      </c>
      <c r="L324" s="12">
        <f t="shared" si="35"/>
        <v>42503.57</v>
      </c>
      <c r="M324">
        <v>1460554848</v>
      </c>
      <c r="N324" s="12">
        <f t="shared" si="36"/>
        <v>42473.57</v>
      </c>
      <c r="O324" s="16">
        <f t="shared" si="37"/>
        <v>4</v>
      </c>
      <c r="P324" s="16">
        <f t="shared" ref="P324:P387" si="40">YEAR(N324)</f>
        <v>2016</v>
      </c>
      <c r="Q324" t="b">
        <v>1</v>
      </c>
      <c r="R324">
        <v>186</v>
      </c>
      <c r="S324" t="b">
        <v>1</v>
      </c>
      <c r="T324" t="s">
        <v>8267</v>
      </c>
      <c r="U324" t="str">
        <f t="shared" si="38"/>
        <v xml:space="preserve">film 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20">
        <f t="shared" si="39"/>
        <v>5.4</v>
      </c>
      <c r="F325" s="6" t="str">
        <f t="shared" ref="F325:F388" si="41">IF(E325&lt;1,"Cat 1",IF(E325&lt;5,"Cat 2",IF(E325&lt;10,"Cat 3",IF(E325&lt;15,"Cat 4",IF(E325&lt;20,"Cat 5",IF(E325&lt;25,"Cat 6",IF(E325&lt;30,"Cat 7",IF(E325&lt;35,"Cat 8",IF(E325&lt;40,"Cat 9",IF(E325&lt;45,"Cat 10",IF(E325&lt;50,"Cat 11","Cat 12")))))))))))</f>
        <v>Cat 3</v>
      </c>
      <c r="G325" s="8">
        <v>6646</v>
      </c>
      <c r="H325" t="s">
        <v>8218</v>
      </c>
      <c r="I325" t="s">
        <v>8223</v>
      </c>
      <c r="J325" t="s">
        <v>8245</v>
      </c>
      <c r="K325">
        <v>1482307140</v>
      </c>
      <c r="L325" s="12">
        <f t="shared" si="35"/>
        <v>42725.332638888889</v>
      </c>
      <c r="M325">
        <v>1479886966</v>
      </c>
      <c r="N325" s="12">
        <f t="shared" si="36"/>
        <v>42697.32136574074</v>
      </c>
      <c r="O325" s="16">
        <f t="shared" si="37"/>
        <v>11</v>
      </c>
      <c r="P325" s="16">
        <f t="shared" si="40"/>
        <v>2016</v>
      </c>
      <c r="Q325" t="b">
        <v>1</v>
      </c>
      <c r="R325">
        <v>58</v>
      </c>
      <c r="S325" t="b">
        <v>1</v>
      </c>
      <c r="T325" t="s">
        <v>8267</v>
      </c>
      <c r="U325" t="str">
        <f t="shared" si="38"/>
        <v xml:space="preserve">film 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20">
        <f t="shared" si="39"/>
        <v>8.5</v>
      </c>
      <c r="F326" s="6" t="str">
        <f t="shared" si="41"/>
        <v>Cat 3</v>
      </c>
      <c r="G326" s="8">
        <v>8636</v>
      </c>
      <c r="H326" t="s">
        <v>8218</v>
      </c>
      <c r="I326" t="s">
        <v>8223</v>
      </c>
      <c r="J326" t="s">
        <v>8245</v>
      </c>
      <c r="K326">
        <v>1438441308</v>
      </c>
      <c r="L326" s="12">
        <f t="shared" si="35"/>
        <v>42217.626250000001</v>
      </c>
      <c r="M326">
        <v>1435590108</v>
      </c>
      <c r="N326" s="12">
        <f t="shared" si="36"/>
        <v>42184.626250000001</v>
      </c>
      <c r="O326" s="16">
        <f t="shared" si="37"/>
        <v>6</v>
      </c>
      <c r="P326" s="16">
        <f t="shared" si="40"/>
        <v>2015</v>
      </c>
      <c r="Q326" t="b">
        <v>1</v>
      </c>
      <c r="R326">
        <v>82</v>
      </c>
      <c r="S326" t="b">
        <v>1</v>
      </c>
      <c r="T326" t="s">
        <v>8267</v>
      </c>
      <c r="U326" t="str">
        <f t="shared" si="38"/>
        <v xml:space="preserve">film 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20">
        <f t="shared" si="39"/>
        <v>50</v>
      </c>
      <c r="F327" s="6" t="str">
        <f t="shared" si="41"/>
        <v>Cat 12</v>
      </c>
      <c r="G327" s="8">
        <v>52198</v>
      </c>
      <c r="H327" t="s">
        <v>8218</v>
      </c>
      <c r="I327" t="s">
        <v>8223</v>
      </c>
      <c r="J327" t="s">
        <v>8245</v>
      </c>
      <c r="K327">
        <v>1482208233</v>
      </c>
      <c r="L327" s="12">
        <f t="shared" si="35"/>
        <v>42724.187881944439</v>
      </c>
      <c r="M327">
        <v>1479184233</v>
      </c>
      <c r="N327" s="12">
        <f t="shared" si="36"/>
        <v>42689.187881944439</v>
      </c>
      <c r="O327" s="16">
        <f t="shared" si="37"/>
        <v>11</v>
      </c>
      <c r="P327" s="16">
        <f t="shared" si="40"/>
        <v>2016</v>
      </c>
      <c r="Q327" t="b">
        <v>1</v>
      </c>
      <c r="R327">
        <v>736</v>
      </c>
      <c r="S327" t="b">
        <v>1</v>
      </c>
      <c r="T327" t="s">
        <v>8267</v>
      </c>
      <c r="U327" t="str">
        <f t="shared" si="38"/>
        <v xml:space="preserve">film 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20">
        <f t="shared" si="39"/>
        <v>150</v>
      </c>
      <c r="F328" s="6" t="str">
        <f t="shared" si="41"/>
        <v>Cat 12</v>
      </c>
      <c r="G328" s="8">
        <v>169394.6</v>
      </c>
      <c r="H328" t="s">
        <v>8218</v>
      </c>
      <c r="I328" t="s">
        <v>8223</v>
      </c>
      <c r="J328" t="s">
        <v>8245</v>
      </c>
      <c r="K328">
        <v>1489532220</v>
      </c>
      <c r="L328" s="12">
        <f t="shared" si="35"/>
        <v>42808.956250000003</v>
      </c>
      <c r="M328">
        <v>1486625606</v>
      </c>
      <c r="N328" s="12">
        <f t="shared" si="36"/>
        <v>42775.314884259264</v>
      </c>
      <c r="O328" s="16">
        <f t="shared" si="37"/>
        <v>2</v>
      </c>
      <c r="P328" s="16">
        <f t="shared" si="40"/>
        <v>2017</v>
      </c>
      <c r="Q328" t="b">
        <v>1</v>
      </c>
      <c r="R328">
        <v>1151</v>
      </c>
      <c r="S328" t="b">
        <v>1</v>
      </c>
      <c r="T328" t="s">
        <v>8267</v>
      </c>
      <c r="U328" t="str">
        <f t="shared" si="38"/>
        <v xml:space="preserve">film 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20">
        <f t="shared" si="39"/>
        <v>4</v>
      </c>
      <c r="F329" s="6" t="str">
        <f t="shared" si="41"/>
        <v>Cat 2</v>
      </c>
      <c r="G329" s="8">
        <v>5456</v>
      </c>
      <c r="H329" t="s">
        <v>8218</v>
      </c>
      <c r="I329" t="s">
        <v>8223</v>
      </c>
      <c r="J329" t="s">
        <v>8245</v>
      </c>
      <c r="K329">
        <v>1427011200</v>
      </c>
      <c r="L329" s="12">
        <f t="shared" si="35"/>
        <v>42085.333333333328</v>
      </c>
      <c r="M329">
        <v>1424669929</v>
      </c>
      <c r="N329" s="12">
        <f t="shared" si="36"/>
        <v>42058.235289351855</v>
      </c>
      <c r="O329" s="16">
        <f t="shared" si="37"/>
        <v>2</v>
      </c>
      <c r="P329" s="16">
        <f t="shared" si="40"/>
        <v>2015</v>
      </c>
      <c r="Q329" t="b">
        <v>1</v>
      </c>
      <c r="R329">
        <v>34</v>
      </c>
      <c r="S329" t="b">
        <v>1</v>
      </c>
      <c r="T329" t="s">
        <v>8267</v>
      </c>
      <c r="U329" t="str">
        <f t="shared" si="38"/>
        <v xml:space="preserve">film 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20">
        <f t="shared" si="39"/>
        <v>75</v>
      </c>
      <c r="F330" s="6" t="str">
        <f t="shared" si="41"/>
        <v>Cat 12</v>
      </c>
      <c r="G330" s="8">
        <v>77710.8</v>
      </c>
      <c r="H330" t="s">
        <v>8218</v>
      </c>
      <c r="I330" t="s">
        <v>8223</v>
      </c>
      <c r="J330" t="s">
        <v>8245</v>
      </c>
      <c r="K330">
        <v>1446350400</v>
      </c>
      <c r="L330" s="12">
        <f t="shared" si="35"/>
        <v>42309.166666666672</v>
      </c>
      <c r="M330">
        <v>1443739388</v>
      </c>
      <c r="N330" s="12">
        <f t="shared" si="36"/>
        <v>42278.946620370371</v>
      </c>
      <c r="O330" s="16">
        <f t="shared" si="37"/>
        <v>10</v>
      </c>
      <c r="P330" s="16">
        <f t="shared" si="40"/>
        <v>2015</v>
      </c>
      <c r="Q330" t="b">
        <v>1</v>
      </c>
      <c r="R330">
        <v>498</v>
      </c>
      <c r="S330" t="b">
        <v>1</v>
      </c>
      <c r="T330" t="s">
        <v>8267</v>
      </c>
      <c r="U330" t="str">
        <f t="shared" si="38"/>
        <v xml:space="preserve">film 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20">
        <f t="shared" si="39"/>
        <v>10</v>
      </c>
      <c r="F331" s="6" t="str">
        <f t="shared" si="41"/>
        <v>Cat 4</v>
      </c>
      <c r="G331" s="8">
        <v>10550</v>
      </c>
      <c r="H331" t="s">
        <v>8218</v>
      </c>
      <c r="I331" t="s">
        <v>8223</v>
      </c>
      <c r="J331" t="s">
        <v>8245</v>
      </c>
      <c r="K331">
        <v>1446868800</v>
      </c>
      <c r="L331" s="12">
        <f t="shared" si="35"/>
        <v>42315.166666666672</v>
      </c>
      <c r="M331">
        <v>1444821127</v>
      </c>
      <c r="N331" s="12">
        <f t="shared" si="36"/>
        <v>42291.46674768519</v>
      </c>
      <c r="O331" s="16">
        <f t="shared" si="37"/>
        <v>10</v>
      </c>
      <c r="P331" s="16">
        <f t="shared" si="40"/>
        <v>2015</v>
      </c>
      <c r="Q331" t="b">
        <v>1</v>
      </c>
      <c r="R331">
        <v>167</v>
      </c>
      <c r="S331" t="b">
        <v>1</v>
      </c>
      <c r="T331" t="s">
        <v>8267</v>
      </c>
      <c r="U331" t="str">
        <f t="shared" si="38"/>
        <v xml:space="preserve">film 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20">
        <f t="shared" si="39"/>
        <v>35</v>
      </c>
      <c r="F332" s="6" t="str">
        <f t="shared" si="41"/>
        <v>Cat 9</v>
      </c>
      <c r="G332" s="8">
        <v>35640</v>
      </c>
      <c r="H332" t="s">
        <v>8218</v>
      </c>
      <c r="I332" t="s">
        <v>8223</v>
      </c>
      <c r="J332" t="s">
        <v>8245</v>
      </c>
      <c r="K332">
        <v>1368763140</v>
      </c>
      <c r="L332" s="12">
        <f t="shared" si="35"/>
        <v>41411.165972222225</v>
      </c>
      <c r="M332">
        <v>1366028563</v>
      </c>
      <c r="N332" s="12">
        <f t="shared" si="36"/>
        <v>41379.515775462962</v>
      </c>
      <c r="O332" s="16">
        <f t="shared" si="37"/>
        <v>4</v>
      </c>
      <c r="P332" s="16">
        <f t="shared" si="40"/>
        <v>2013</v>
      </c>
      <c r="Q332" t="b">
        <v>1</v>
      </c>
      <c r="R332">
        <v>340</v>
      </c>
      <c r="S332" t="b">
        <v>1</v>
      </c>
      <c r="T332" t="s">
        <v>8267</v>
      </c>
      <c r="U332" t="str">
        <f t="shared" si="38"/>
        <v xml:space="preserve">film 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20">
        <f t="shared" si="39"/>
        <v>40</v>
      </c>
      <c r="F333" s="6" t="str">
        <f t="shared" si="41"/>
        <v>Cat 10</v>
      </c>
      <c r="G333" s="8">
        <v>42642</v>
      </c>
      <c r="H333" t="s">
        <v>8218</v>
      </c>
      <c r="I333" t="s">
        <v>8223</v>
      </c>
      <c r="J333" t="s">
        <v>8245</v>
      </c>
      <c r="K333">
        <v>1466171834</v>
      </c>
      <c r="L333" s="12">
        <f t="shared" si="35"/>
        <v>42538.581412037034</v>
      </c>
      <c r="M333">
        <v>1463493434</v>
      </c>
      <c r="N333" s="12">
        <f t="shared" si="36"/>
        <v>42507.581412037034</v>
      </c>
      <c r="O333" s="16">
        <f t="shared" si="37"/>
        <v>5</v>
      </c>
      <c r="P333" s="16">
        <f t="shared" si="40"/>
        <v>2016</v>
      </c>
      <c r="Q333" t="b">
        <v>1</v>
      </c>
      <c r="R333">
        <v>438</v>
      </c>
      <c r="S333" t="b">
        <v>1</v>
      </c>
      <c r="T333" t="s">
        <v>8267</v>
      </c>
      <c r="U333" t="str">
        <f t="shared" si="38"/>
        <v xml:space="preserve">film 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20">
        <f t="shared" si="39"/>
        <v>100</v>
      </c>
      <c r="F334" s="6" t="str">
        <f t="shared" si="41"/>
        <v>Cat 12</v>
      </c>
      <c r="G334" s="8">
        <v>113015</v>
      </c>
      <c r="H334" t="s">
        <v>8218</v>
      </c>
      <c r="I334" t="s">
        <v>8223</v>
      </c>
      <c r="J334" t="s">
        <v>8245</v>
      </c>
      <c r="K334">
        <v>1446019200</v>
      </c>
      <c r="L334" s="12">
        <f t="shared" si="35"/>
        <v>42305.333333333328</v>
      </c>
      <c r="M334">
        <v>1442420377</v>
      </c>
      <c r="N334" s="12">
        <f t="shared" si="36"/>
        <v>42263.680289351847</v>
      </c>
      <c r="O334" s="16">
        <f t="shared" si="37"/>
        <v>9</v>
      </c>
      <c r="P334" s="16">
        <f t="shared" si="40"/>
        <v>2015</v>
      </c>
      <c r="Q334" t="b">
        <v>1</v>
      </c>
      <c r="R334">
        <v>555</v>
      </c>
      <c r="S334" t="b">
        <v>1</v>
      </c>
      <c r="T334" t="s">
        <v>8267</v>
      </c>
      <c r="U334" t="str">
        <f t="shared" si="38"/>
        <v xml:space="preserve">film 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20">
        <f t="shared" si="39"/>
        <v>40</v>
      </c>
      <c r="F335" s="6" t="str">
        <f t="shared" si="41"/>
        <v>Cat 10</v>
      </c>
      <c r="G335" s="8">
        <v>50091</v>
      </c>
      <c r="H335" t="s">
        <v>8218</v>
      </c>
      <c r="I335" t="s">
        <v>8223</v>
      </c>
      <c r="J335" t="s">
        <v>8245</v>
      </c>
      <c r="K335">
        <v>1460038591</v>
      </c>
      <c r="L335" s="12">
        <f t="shared" si="35"/>
        <v>42467.59480324074</v>
      </c>
      <c r="M335">
        <v>1457450191</v>
      </c>
      <c r="N335" s="12">
        <f t="shared" si="36"/>
        <v>42437.636469907404</v>
      </c>
      <c r="O335" s="16">
        <f t="shared" si="37"/>
        <v>3</v>
      </c>
      <c r="P335" s="16">
        <f t="shared" si="40"/>
        <v>2016</v>
      </c>
      <c r="Q335" t="b">
        <v>1</v>
      </c>
      <c r="R335">
        <v>266</v>
      </c>
      <c r="S335" t="b">
        <v>1</v>
      </c>
      <c r="T335" t="s">
        <v>8267</v>
      </c>
      <c r="U335" t="str">
        <f t="shared" si="38"/>
        <v xml:space="preserve">film 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20">
        <f t="shared" si="39"/>
        <v>10</v>
      </c>
      <c r="F336" s="6" t="str">
        <f t="shared" si="41"/>
        <v>Cat 4</v>
      </c>
      <c r="G336" s="8">
        <v>10119</v>
      </c>
      <c r="H336" t="s">
        <v>8218</v>
      </c>
      <c r="I336" t="s">
        <v>8223</v>
      </c>
      <c r="J336" t="s">
        <v>8245</v>
      </c>
      <c r="K336">
        <v>1431716400</v>
      </c>
      <c r="L336" s="12">
        <f t="shared" si="35"/>
        <v>42139.791666666672</v>
      </c>
      <c r="M336">
        <v>1428423757</v>
      </c>
      <c r="N336" s="12">
        <f t="shared" si="36"/>
        <v>42101.682372685187</v>
      </c>
      <c r="O336" s="16">
        <f t="shared" si="37"/>
        <v>4</v>
      </c>
      <c r="P336" s="16">
        <f t="shared" si="40"/>
        <v>2015</v>
      </c>
      <c r="Q336" t="b">
        <v>1</v>
      </c>
      <c r="R336">
        <v>69</v>
      </c>
      <c r="S336" t="b">
        <v>1</v>
      </c>
      <c r="T336" t="s">
        <v>8267</v>
      </c>
      <c r="U336" t="str">
        <f t="shared" si="38"/>
        <v xml:space="preserve">film 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20">
        <f t="shared" si="39"/>
        <v>8.5</v>
      </c>
      <c r="F337" s="6" t="str">
        <f t="shared" si="41"/>
        <v>Cat 3</v>
      </c>
      <c r="G337" s="8">
        <v>8735</v>
      </c>
      <c r="H337" t="s">
        <v>8218</v>
      </c>
      <c r="I337" t="s">
        <v>8223</v>
      </c>
      <c r="J337" t="s">
        <v>8245</v>
      </c>
      <c r="K337">
        <v>1431122400</v>
      </c>
      <c r="L337" s="12">
        <f t="shared" si="35"/>
        <v>42132.916666666672</v>
      </c>
      <c r="M337">
        <v>1428428515</v>
      </c>
      <c r="N337" s="12">
        <f t="shared" si="36"/>
        <v>42101.737442129626</v>
      </c>
      <c r="O337" s="16">
        <f t="shared" si="37"/>
        <v>4</v>
      </c>
      <c r="P337" s="16">
        <f t="shared" si="40"/>
        <v>2015</v>
      </c>
      <c r="Q337" t="b">
        <v>1</v>
      </c>
      <c r="R337">
        <v>80</v>
      </c>
      <c r="S337" t="b">
        <v>1</v>
      </c>
      <c r="T337" t="s">
        <v>8267</v>
      </c>
      <c r="U337" t="str">
        <f t="shared" si="38"/>
        <v xml:space="preserve">film 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20">
        <f t="shared" si="39"/>
        <v>25</v>
      </c>
      <c r="F338" s="6" t="str">
        <f t="shared" si="41"/>
        <v>Cat 7</v>
      </c>
      <c r="G338" s="8">
        <v>29209.78</v>
      </c>
      <c r="H338" t="s">
        <v>8218</v>
      </c>
      <c r="I338" t="s">
        <v>8223</v>
      </c>
      <c r="J338" t="s">
        <v>8245</v>
      </c>
      <c r="K338">
        <v>1447427918</v>
      </c>
      <c r="L338" s="12">
        <f t="shared" si="35"/>
        <v>42321.637939814813</v>
      </c>
      <c r="M338">
        <v>1444832318</v>
      </c>
      <c r="N338" s="12">
        <f t="shared" si="36"/>
        <v>42291.596273148149</v>
      </c>
      <c r="O338" s="16">
        <f t="shared" si="37"/>
        <v>10</v>
      </c>
      <c r="P338" s="16">
        <f t="shared" si="40"/>
        <v>2015</v>
      </c>
      <c r="Q338" t="b">
        <v>1</v>
      </c>
      <c r="R338">
        <v>493</v>
      </c>
      <c r="S338" t="b">
        <v>1</v>
      </c>
      <c r="T338" t="s">
        <v>8267</v>
      </c>
      <c r="U338" t="str">
        <f t="shared" si="38"/>
        <v xml:space="preserve">film 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20">
        <f t="shared" si="39"/>
        <v>3</v>
      </c>
      <c r="F339" s="6" t="str">
        <f t="shared" si="41"/>
        <v>Cat 2</v>
      </c>
      <c r="G339" s="8">
        <v>3035.05</v>
      </c>
      <c r="H339" t="s">
        <v>8218</v>
      </c>
      <c r="I339" t="s">
        <v>8223</v>
      </c>
      <c r="J339" t="s">
        <v>8245</v>
      </c>
      <c r="K339">
        <v>1426298708</v>
      </c>
      <c r="L339" s="12">
        <f t="shared" si="35"/>
        <v>42077.086898148147</v>
      </c>
      <c r="M339">
        <v>1423710308</v>
      </c>
      <c r="N339" s="12">
        <f t="shared" si="36"/>
        <v>42047.128564814819</v>
      </c>
      <c r="O339" s="16">
        <f t="shared" si="37"/>
        <v>2</v>
      </c>
      <c r="P339" s="16">
        <f t="shared" si="40"/>
        <v>2015</v>
      </c>
      <c r="Q339" t="b">
        <v>1</v>
      </c>
      <c r="R339">
        <v>31</v>
      </c>
      <c r="S339" t="b">
        <v>1</v>
      </c>
      <c r="T339" t="s">
        <v>8267</v>
      </c>
      <c r="U339" t="str">
        <f t="shared" si="38"/>
        <v xml:space="preserve">film 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20">
        <f t="shared" si="39"/>
        <v>15</v>
      </c>
      <c r="F340" s="6" t="str">
        <f t="shared" si="41"/>
        <v>Cat 5</v>
      </c>
      <c r="G340" s="8">
        <v>16520.04</v>
      </c>
      <c r="H340" t="s">
        <v>8218</v>
      </c>
      <c r="I340" t="s">
        <v>8223</v>
      </c>
      <c r="J340" t="s">
        <v>8245</v>
      </c>
      <c r="K340">
        <v>1472864400</v>
      </c>
      <c r="L340" s="12">
        <f t="shared" si="35"/>
        <v>42616.041666666672</v>
      </c>
      <c r="M340">
        <v>1468001290</v>
      </c>
      <c r="N340" s="12">
        <f t="shared" si="36"/>
        <v>42559.755671296298</v>
      </c>
      <c r="O340" s="16">
        <f t="shared" si="37"/>
        <v>7</v>
      </c>
      <c r="P340" s="16">
        <f t="shared" si="40"/>
        <v>2016</v>
      </c>
      <c r="Q340" t="b">
        <v>1</v>
      </c>
      <c r="R340">
        <v>236</v>
      </c>
      <c r="S340" t="b">
        <v>1</v>
      </c>
      <c r="T340" t="s">
        <v>8267</v>
      </c>
      <c r="U340" t="str">
        <f t="shared" si="38"/>
        <v xml:space="preserve">film 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20">
        <f t="shared" si="39"/>
        <v>6</v>
      </c>
      <c r="F341" s="6" t="str">
        <f t="shared" si="41"/>
        <v>Cat 3</v>
      </c>
      <c r="G341" s="8">
        <v>6485</v>
      </c>
      <c r="H341" t="s">
        <v>8218</v>
      </c>
      <c r="I341" t="s">
        <v>8223</v>
      </c>
      <c r="J341" t="s">
        <v>8245</v>
      </c>
      <c r="K341">
        <v>1430331268</v>
      </c>
      <c r="L341" s="12">
        <f t="shared" si="35"/>
        <v>42123.760046296295</v>
      </c>
      <c r="M341">
        <v>1427739268</v>
      </c>
      <c r="N341" s="12">
        <f t="shared" si="36"/>
        <v>42093.760046296295</v>
      </c>
      <c r="O341" s="16">
        <f t="shared" si="37"/>
        <v>3</v>
      </c>
      <c r="P341" s="16">
        <f t="shared" si="40"/>
        <v>2015</v>
      </c>
      <c r="Q341" t="b">
        <v>1</v>
      </c>
      <c r="R341">
        <v>89</v>
      </c>
      <c r="S341" t="b">
        <v>1</v>
      </c>
      <c r="T341" t="s">
        <v>8267</v>
      </c>
      <c r="U341" t="str">
        <f t="shared" si="38"/>
        <v xml:space="preserve">film 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20">
        <f t="shared" si="39"/>
        <v>35</v>
      </c>
      <c r="F342" s="6" t="str">
        <f t="shared" si="41"/>
        <v>Cat 9</v>
      </c>
      <c r="G342" s="8">
        <v>43758</v>
      </c>
      <c r="H342" t="s">
        <v>8218</v>
      </c>
      <c r="I342" t="s">
        <v>8223</v>
      </c>
      <c r="J342" t="s">
        <v>8245</v>
      </c>
      <c r="K342">
        <v>1489006800</v>
      </c>
      <c r="L342" s="12">
        <f t="shared" si="35"/>
        <v>42802.875</v>
      </c>
      <c r="M342">
        <v>1486397007</v>
      </c>
      <c r="N342" s="12">
        <f t="shared" si="36"/>
        <v>42772.669062500005</v>
      </c>
      <c r="O342" s="16">
        <f t="shared" si="37"/>
        <v>2</v>
      </c>
      <c r="P342" s="16">
        <f t="shared" si="40"/>
        <v>2017</v>
      </c>
      <c r="Q342" t="b">
        <v>1</v>
      </c>
      <c r="R342">
        <v>299</v>
      </c>
      <c r="S342" t="b">
        <v>1</v>
      </c>
      <c r="T342" t="s">
        <v>8267</v>
      </c>
      <c r="U342" t="str">
        <f t="shared" si="38"/>
        <v xml:space="preserve">film 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20">
        <f t="shared" si="39"/>
        <v>3.5</v>
      </c>
      <c r="F343" s="6" t="str">
        <f t="shared" si="41"/>
        <v>Cat 2</v>
      </c>
      <c r="G343" s="8">
        <v>3735</v>
      </c>
      <c r="H343" t="s">
        <v>8218</v>
      </c>
      <c r="I343" t="s">
        <v>8223</v>
      </c>
      <c r="J343" t="s">
        <v>8245</v>
      </c>
      <c r="K343">
        <v>1412135940</v>
      </c>
      <c r="L343" s="12">
        <f t="shared" si="35"/>
        <v>41913.165972222225</v>
      </c>
      <c r="M343">
        <v>1410555998</v>
      </c>
      <c r="N343" s="12">
        <f t="shared" si="36"/>
        <v>41894.879606481481</v>
      </c>
      <c r="O343" s="16">
        <f t="shared" si="37"/>
        <v>9</v>
      </c>
      <c r="P343" s="16">
        <f t="shared" si="40"/>
        <v>2014</v>
      </c>
      <c r="Q343" t="b">
        <v>1</v>
      </c>
      <c r="R343">
        <v>55</v>
      </c>
      <c r="S343" t="b">
        <v>1</v>
      </c>
      <c r="T343" t="s">
        <v>8267</v>
      </c>
      <c r="U343" t="str">
        <f t="shared" si="38"/>
        <v xml:space="preserve">film 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20">
        <f t="shared" si="39"/>
        <v>55</v>
      </c>
      <c r="F344" s="6" t="str">
        <f t="shared" si="41"/>
        <v>Cat 12</v>
      </c>
      <c r="G344" s="8">
        <v>55201.52</v>
      </c>
      <c r="H344" t="s">
        <v>8218</v>
      </c>
      <c r="I344" t="s">
        <v>8223</v>
      </c>
      <c r="J344" t="s">
        <v>8245</v>
      </c>
      <c r="K344">
        <v>1461955465</v>
      </c>
      <c r="L344" s="12">
        <f t="shared" si="35"/>
        <v>42489.780844907407</v>
      </c>
      <c r="M344">
        <v>1459363465</v>
      </c>
      <c r="N344" s="12">
        <f t="shared" si="36"/>
        <v>42459.780844907407</v>
      </c>
      <c r="O344" s="16">
        <f t="shared" si="37"/>
        <v>3</v>
      </c>
      <c r="P344" s="16">
        <f t="shared" si="40"/>
        <v>2016</v>
      </c>
      <c r="Q344" t="b">
        <v>1</v>
      </c>
      <c r="R344">
        <v>325</v>
      </c>
      <c r="S344" t="b">
        <v>1</v>
      </c>
      <c r="T344" t="s">
        <v>8267</v>
      </c>
      <c r="U344" t="str">
        <f t="shared" si="38"/>
        <v xml:space="preserve">film 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20">
        <f t="shared" si="39"/>
        <v>30</v>
      </c>
      <c r="F345" s="6" t="str">
        <f t="shared" si="41"/>
        <v>Cat 8</v>
      </c>
      <c r="G345" s="8">
        <v>30608.59</v>
      </c>
      <c r="H345" t="s">
        <v>8218</v>
      </c>
      <c r="I345" t="s">
        <v>8223</v>
      </c>
      <c r="J345" t="s">
        <v>8245</v>
      </c>
      <c r="K345">
        <v>1415934000</v>
      </c>
      <c r="L345" s="12">
        <f t="shared" si="35"/>
        <v>41957.125</v>
      </c>
      <c r="M345">
        <v>1413308545</v>
      </c>
      <c r="N345" s="12">
        <f t="shared" si="36"/>
        <v>41926.73778935185</v>
      </c>
      <c r="O345" s="16">
        <f t="shared" si="37"/>
        <v>10</v>
      </c>
      <c r="P345" s="16">
        <f t="shared" si="40"/>
        <v>2014</v>
      </c>
      <c r="Q345" t="b">
        <v>1</v>
      </c>
      <c r="R345">
        <v>524</v>
      </c>
      <c r="S345" t="b">
        <v>1</v>
      </c>
      <c r="T345" t="s">
        <v>8267</v>
      </c>
      <c r="U345" t="str">
        <f t="shared" si="38"/>
        <v xml:space="preserve">film 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20">
        <f t="shared" si="39"/>
        <v>33.5</v>
      </c>
      <c r="F346" s="6" t="str">
        <f t="shared" si="41"/>
        <v>Cat 8</v>
      </c>
      <c r="G346" s="8">
        <v>34198</v>
      </c>
      <c r="H346" t="s">
        <v>8218</v>
      </c>
      <c r="I346" t="s">
        <v>8223</v>
      </c>
      <c r="J346" t="s">
        <v>8245</v>
      </c>
      <c r="K346">
        <v>1433125200</v>
      </c>
      <c r="L346" s="12">
        <f t="shared" si="35"/>
        <v>42156.097222222219</v>
      </c>
      <c r="M346">
        <v>1429312694</v>
      </c>
      <c r="N346" s="12">
        <f t="shared" si="36"/>
        <v>42111.970995370371</v>
      </c>
      <c r="O346" s="16">
        <f t="shared" si="37"/>
        <v>4</v>
      </c>
      <c r="P346" s="16">
        <f t="shared" si="40"/>
        <v>2015</v>
      </c>
      <c r="Q346" t="b">
        <v>1</v>
      </c>
      <c r="R346">
        <v>285</v>
      </c>
      <c r="S346" t="b">
        <v>1</v>
      </c>
      <c r="T346" t="s">
        <v>8267</v>
      </c>
      <c r="U346" t="str">
        <f t="shared" si="38"/>
        <v xml:space="preserve">film 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20">
        <f t="shared" si="39"/>
        <v>14.5</v>
      </c>
      <c r="F347" s="6" t="str">
        <f t="shared" si="41"/>
        <v>Cat 4</v>
      </c>
      <c r="G347" s="8">
        <v>17875</v>
      </c>
      <c r="H347" t="s">
        <v>8218</v>
      </c>
      <c r="I347" t="s">
        <v>8223</v>
      </c>
      <c r="J347" t="s">
        <v>8245</v>
      </c>
      <c r="K347">
        <v>1432161590</v>
      </c>
      <c r="L347" s="12">
        <f t="shared" si="35"/>
        <v>42144.944328703699</v>
      </c>
      <c r="M347">
        <v>1429569590</v>
      </c>
      <c r="N347" s="12">
        <f t="shared" si="36"/>
        <v>42114.944328703699</v>
      </c>
      <c r="O347" s="16">
        <f t="shared" si="37"/>
        <v>4</v>
      </c>
      <c r="P347" s="16">
        <f t="shared" si="40"/>
        <v>2015</v>
      </c>
      <c r="Q347" t="b">
        <v>1</v>
      </c>
      <c r="R347">
        <v>179</v>
      </c>
      <c r="S347" t="b">
        <v>1</v>
      </c>
      <c r="T347" t="s">
        <v>8267</v>
      </c>
      <c r="U347" t="str">
        <f t="shared" si="38"/>
        <v xml:space="preserve">film 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20">
        <f t="shared" si="39"/>
        <v>10</v>
      </c>
      <c r="F348" s="6" t="str">
        <f t="shared" si="41"/>
        <v>Cat 4</v>
      </c>
      <c r="G348" s="8">
        <v>17028.88</v>
      </c>
      <c r="H348" t="s">
        <v>8218</v>
      </c>
      <c r="I348" t="s">
        <v>8223</v>
      </c>
      <c r="J348" t="s">
        <v>8245</v>
      </c>
      <c r="K348">
        <v>1444824021</v>
      </c>
      <c r="L348" s="12">
        <f t="shared" si="35"/>
        <v>42291.500243055561</v>
      </c>
      <c r="M348">
        <v>1442232021</v>
      </c>
      <c r="N348" s="12">
        <f t="shared" si="36"/>
        <v>42261.500243055561</v>
      </c>
      <c r="O348" s="16">
        <f t="shared" si="37"/>
        <v>9</v>
      </c>
      <c r="P348" s="16">
        <f t="shared" si="40"/>
        <v>2015</v>
      </c>
      <c r="Q348" t="b">
        <v>1</v>
      </c>
      <c r="R348">
        <v>188</v>
      </c>
      <c r="S348" t="b">
        <v>1</v>
      </c>
      <c r="T348" t="s">
        <v>8267</v>
      </c>
      <c r="U348" t="str">
        <f t="shared" si="38"/>
        <v xml:space="preserve">film 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20">
        <f t="shared" si="39"/>
        <v>40</v>
      </c>
      <c r="F349" s="6" t="str">
        <f t="shared" si="41"/>
        <v>Cat 10</v>
      </c>
      <c r="G349" s="8">
        <v>44636.2</v>
      </c>
      <c r="H349" t="s">
        <v>8218</v>
      </c>
      <c r="I349" t="s">
        <v>8223</v>
      </c>
      <c r="J349" t="s">
        <v>8245</v>
      </c>
      <c r="K349">
        <v>1447505609</v>
      </c>
      <c r="L349" s="12">
        <f t="shared" si="35"/>
        <v>42322.537141203706</v>
      </c>
      <c r="M349">
        <v>1444910009</v>
      </c>
      <c r="N349" s="12">
        <f t="shared" si="36"/>
        <v>42292.495474537034</v>
      </c>
      <c r="O349" s="16">
        <f t="shared" si="37"/>
        <v>10</v>
      </c>
      <c r="P349" s="16">
        <f t="shared" si="40"/>
        <v>2015</v>
      </c>
      <c r="Q349" t="b">
        <v>1</v>
      </c>
      <c r="R349">
        <v>379</v>
      </c>
      <c r="S349" t="b">
        <v>1</v>
      </c>
      <c r="T349" t="s">
        <v>8267</v>
      </c>
      <c r="U349" t="str">
        <f t="shared" si="38"/>
        <v xml:space="preserve">film 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20">
        <f t="shared" si="39"/>
        <v>10</v>
      </c>
      <c r="F350" s="6" t="str">
        <f t="shared" si="41"/>
        <v>Cat 4</v>
      </c>
      <c r="G350" s="8">
        <v>10300</v>
      </c>
      <c r="H350" t="s">
        <v>8218</v>
      </c>
      <c r="I350" t="s">
        <v>8223</v>
      </c>
      <c r="J350" t="s">
        <v>8245</v>
      </c>
      <c r="K350">
        <v>1440165916</v>
      </c>
      <c r="L350" s="12">
        <f t="shared" si="35"/>
        <v>42237.58699074074</v>
      </c>
      <c r="M350">
        <v>1437573916</v>
      </c>
      <c r="N350" s="12">
        <f t="shared" si="36"/>
        <v>42207.58699074074</v>
      </c>
      <c r="O350" s="16">
        <f t="shared" si="37"/>
        <v>7</v>
      </c>
      <c r="P350" s="16">
        <f t="shared" si="40"/>
        <v>2015</v>
      </c>
      <c r="Q350" t="b">
        <v>1</v>
      </c>
      <c r="R350">
        <v>119</v>
      </c>
      <c r="S350" t="b">
        <v>1</v>
      </c>
      <c r="T350" t="s">
        <v>8267</v>
      </c>
      <c r="U350" t="str">
        <f t="shared" si="38"/>
        <v xml:space="preserve">film 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20">
        <f t="shared" si="39"/>
        <v>11.26</v>
      </c>
      <c r="F351" s="6" t="str">
        <f t="shared" si="41"/>
        <v>Cat 4</v>
      </c>
      <c r="G351" s="8">
        <v>12007.18</v>
      </c>
      <c r="H351" t="s">
        <v>8218</v>
      </c>
      <c r="I351" t="s">
        <v>8223</v>
      </c>
      <c r="J351" t="s">
        <v>8245</v>
      </c>
      <c r="K351">
        <v>1487937508</v>
      </c>
      <c r="L351" s="12">
        <f t="shared" si="35"/>
        <v>42790.498935185184</v>
      </c>
      <c r="M351">
        <v>1485345508</v>
      </c>
      <c r="N351" s="12">
        <f t="shared" si="36"/>
        <v>42760.498935185184</v>
      </c>
      <c r="O351" s="16">
        <f t="shared" si="37"/>
        <v>1</v>
      </c>
      <c r="P351" s="16">
        <f t="shared" si="40"/>
        <v>2017</v>
      </c>
      <c r="Q351" t="b">
        <v>1</v>
      </c>
      <c r="R351">
        <v>167</v>
      </c>
      <c r="S351" t="b">
        <v>1</v>
      </c>
      <c r="T351" t="s">
        <v>8267</v>
      </c>
      <c r="U351" t="str">
        <f t="shared" si="38"/>
        <v xml:space="preserve">film 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20">
        <f t="shared" si="39"/>
        <v>25</v>
      </c>
      <c r="F352" s="6" t="str">
        <f t="shared" si="41"/>
        <v>Cat 7</v>
      </c>
      <c r="G352" s="8">
        <v>28690</v>
      </c>
      <c r="H352" t="s">
        <v>8218</v>
      </c>
      <c r="I352" t="s">
        <v>8223</v>
      </c>
      <c r="J352" t="s">
        <v>8245</v>
      </c>
      <c r="K352">
        <v>1473566340</v>
      </c>
      <c r="L352" s="12">
        <f t="shared" si="35"/>
        <v>42624.165972222225</v>
      </c>
      <c r="M352">
        <v>1470274509</v>
      </c>
      <c r="N352" s="12">
        <f t="shared" si="36"/>
        <v>42586.066076388888</v>
      </c>
      <c r="O352" s="16">
        <f t="shared" si="37"/>
        <v>8</v>
      </c>
      <c r="P352" s="16">
        <f t="shared" si="40"/>
        <v>2016</v>
      </c>
      <c r="Q352" t="b">
        <v>1</v>
      </c>
      <c r="R352">
        <v>221</v>
      </c>
      <c r="S352" t="b">
        <v>1</v>
      </c>
      <c r="T352" t="s">
        <v>8267</v>
      </c>
      <c r="U352" t="str">
        <f t="shared" si="38"/>
        <v xml:space="preserve">film 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20">
        <f t="shared" si="39"/>
        <v>34</v>
      </c>
      <c r="F353" s="6" t="str">
        <f t="shared" si="41"/>
        <v>Cat 8</v>
      </c>
      <c r="G353" s="8">
        <v>43296</v>
      </c>
      <c r="H353" t="s">
        <v>8218</v>
      </c>
      <c r="I353" t="s">
        <v>8226</v>
      </c>
      <c r="J353" t="s">
        <v>8248</v>
      </c>
      <c r="K353">
        <v>1460066954</v>
      </c>
      <c r="L353" s="12">
        <f t="shared" si="35"/>
        <v>42467.923078703709</v>
      </c>
      <c r="M353">
        <v>1456614554</v>
      </c>
      <c r="N353" s="12">
        <f t="shared" si="36"/>
        <v>42427.964745370366</v>
      </c>
      <c r="O353" s="16">
        <f t="shared" si="37"/>
        <v>2</v>
      </c>
      <c r="P353" s="16">
        <f t="shared" si="40"/>
        <v>2016</v>
      </c>
      <c r="Q353" t="b">
        <v>1</v>
      </c>
      <c r="R353">
        <v>964</v>
      </c>
      <c r="S353" t="b">
        <v>1</v>
      </c>
      <c r="T353" t="s">
        <v>8267</v>
      </c>
      <c r="U353" t="str">
        <f t="shared" si="38"/>
        <v xml:space="preserve">film 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20">
        <f t="shared" si="39"/>
        <v>10</v>
      </c>
      <c r="F354" s="6" t="str">
        <f t="shared" si="41"/>
        <v>Cat 4</v>
      </c>
      <c r="G354" s="8">
        <v>11656</v>
      </c>
      <c r="H354" t="s">
        <v>8218</v>
      </c>
      <c r="I354" t="s">
        <v>8223</v>
      </c>
      <c r="J354" t="s">
        <v>8245</v>
      </c>
      <c r="K354">
        <v>1412740868</v>
      </c>
      <c r="L354" s="12">
        <f t="shared" si="35"/>
        <v>41920.167453703703</v>
      </c>
      <c r="M354">
        <v>1410148868</v>
      </c>
      <c r="N354" s="12">
        <f t="shared" si="36"/>
        <v>41890.167453703703</v>
      </c>
      <c r="O354" s="16">
        <f t="shared" si="37"/>
        <v>9</v>
      </c>
      <c r="P354" s="16">
        <f t="shared" si="40"/>
        <v>2014</v>
      </c>
      <c r="Q354" t="b">
        <v>1</v>
      </c>
      <c r="R354">
        <v>286</v>
      </c>
      <c r="S354" t="b">
        <v>1</v>
      </c>
      <c r="T354" t="s">
        <v>8267</v>
      </c>
      <c r="U354" t="str">
        <f t="shared" si="38"/>
        <v xml:space="preserve">film 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20">
        <f t="shared" si="39"/>
        <v>58.424999999999997</v>
      </c>
      <c r="F355" s="6" t="str">
        <f t="shared" si="41"/>
        <v>Cat 12</v>
      </c>
      <c r="G355" s="8">
        <v>63460.18</v>
      </c>
      <c r="H355" t="s">
        <v>8218</v>
      </c>
      <c r="I355" t="s">
        <v>8223</v>
      </c>
      <c r="J355" t="s">
        <v>8245</v>
      </c>
      <c r="K355">
        <v>1447963219</v>
      </c>
      <c r="L355" s="12">
        <f t="shared" si="35"/>
        <v>42327.833553240736</v>
      </c>
      <c r="M355">
        <v>1445367619</v>
      </c>
      <c r="N355" s="12">
        <f t="shared" si="36"/>
        <v>42297.791886574079</v>
      </c>
      <c r="O355" s="16">
        <f t="shared" si="37"/>
        <v>10</v>
      </c>
      <c r="P355" s="16">
        <f t="shared" si="40"/>
        <v>2015</v>
      </c>
      <c r="Q355" t="b">
        <v>1</v>
      </c>
      <c r="R355">
        <v>613</v>
      </c>
      <c r="S355" t="b">
        <v>1</v>
      </c>
      <c r="T355" t="s">
        <v>8267</v>
      </c>
      <c r="U355" t="str">
        <f t="shared" si="38"/>
        <v xml:space="preserve">film 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20">
        <f t="shared" si="39"/>
        <v>3.5</v>
      </c>
      <c r="F356" s="6" t="str">
        <f t="shared" si="41"/>
        <v>Cat 2</v>
      </c>
      <c r="G356" s="8">
        <v>3638</v>
      </c>
      <c r="H356" t="s">
        <v>8218</v>
      </c>
      <c r="I356" t="s">
        <v>8223</v>
      </c>
      <c r="J356" t="s">
        <v>8245</v>
      </c>
      <c r="K356">
        <v>1460141521</v>
      </c>
      <c r="L356" s="12">
        <f t="shared" si="35"/>
        <v>42468.786122685182</v>
      </c>
      <c r="M356">
        <v>1457553121</v>
      </c>
      <c r="N356" s="12">
        <f t="shared" si="36"/>
        <v>42438.827789351853</v>
      </c>
      <c r="O356" s="16">
        <f t="shared" si="37"/>
        <v>3</v>
      </c>
      <c r="P356" s="16">
        <f t="shared" si="40"/>
        <v>2016</v>
      </c>
      <c r="Q356" t="b">
        <v>1</v>
      </c>
      <c r="R356">
        <v>29</v>
      </c>
      <c r="S356" t="b">
        <v>1</v>
      </c>
      <c r="T356" t="s">
        <v>8267</v>
      </c>
      <c r="U356" t="str">
        <f t="shared" si="38"/>
        <v xml:space="preserve">film 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20">
        <f t="shared" si="39"/>
        <v>35</v>
      </c>
      <c r="F357" s="6" t="str">
        <f t="shared" si="41"/>
        <v>Cat 9</v>
      </c>
      <c r="G357" s="8">
        <v>40690</v>
      </c>
      <c r="H357" t="s">
        <v>8218</v>
      </c>
      <c r="I357" t="s">
        <v>8223</v>
      </c>
      <c r="J357" t="s">
        <v>8245</v>
      </c>
      <c r="K357">
        <v>1417420994</v>
      </c>
      <c r="L357" s="12">
        <f t="shared" si="35"/>
        <v>41974.3355787037</v>
      </c>
      <c r="M357">
        <v>1414738994</v>
      </c>
      <c r="N357" s="12">
        <f t="shared" si="36"/>
        <v>41943.293912037036</v>
      </c>
      <c r="O357" s="16">
        <f t="shared" si="37"/>
        <v>10</v>
      </c>
      <c r="P357" s="16">
        <f t="shared" si="40"/>
        <v>2014</v>
      </c>
      <c r="Q357" t="b">
        <v>1</v>
      </c>
      <c r="R357">
        <v>165</v>
      </c>
      <c r="S357" t="b">
        <v>1</v>
      </c>
      <c r="T357" t="s">
        <v>8267</v>
      </c>
      <c r="U357" t="str">
        <f t="shared" si="38"/>
        <v xml:space="preserve">film 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20">
        <f t="shared" si="39"/>
        <v>7.5</v>
      </c>
      <c r="F358" s="6" t="str">
        <f t="shared" si="41"/>
        <v>Cat 3</v>
      </c>
      <c r="G358" s="8">
        <v>7701.93</v>
      </c>
      <c r="H358" t="s">
        <v>8218</v>
      </c>
      <c r="I358" t="s">
        <v>8223</v>
      </c>
      <c r="J358" t="s">
        <v>8245</v>
      </c>
      <c r="K358">
        <v>1458152193</v>
      </c>
      <c r="L358" s="12">
        <f t="shared" si="35"/>
        <v>42445.761493055557</v>
      </c>
      <c r="M358">
        <v>1455563793</v>
      </c>
      <c r="N358" s="12">
        <f t="shared" si="36"/>
        <v>42415.803159722222</v>
      </c>
      <c r="O358" s="16">
        <f t="shared" si="37"/>
        <v>2</v>
      </c>
      <c r="P358" s="16">
        <f t="shared" si="40"/>
        <v>2016</v>
      </c>
      <c r="Q358" t="b">
        <v>1</v>
      </c>
      <c r="R358">
        <v>97</v>
      </c>
      <c r="S358" t="b">
        <v>1</v>
      </c>
      <c r="T358" t="s">
        <v>8267</v>
      </c>
      <c r="U358" t="str">
        <f t="shared" si="38"/>
        <v xml:space="preserve">film 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20">
        <f t="shared" si="39"/>
        <v>15</v>
      </c>
      <c r="F359" s="6" t="str">
        <f t="shared" si="41"/>
        <v>Cat 5</v>
      </c>
      <c r="G359" s="8">
        <v>26100</v>
      </c>
      <c r="H359" t="s">
        <v>8218</v>
      </c>
      <c r="I359" t="s">
        <v>8223</v>
      </c>
      <c r="J359" t="s">
        <v>8245</v>
      </c>
      <c r="K359">
        <v>1429852797</v>
      </c>
      <c r="L359" s="12">
        <f t="shared" si="35"/>
        <v>42118.222187499996</v>
      </c>
      <c r="M359">
        <v>1426396797</v>
      </c>
      <c r="N359" s="12">
        <f t="shared" si="36"/>
        <v>42078.222187499996</v>
      </c>
      <c r="O359" s="16">
        <f t="shared" si="37"/>
        <v>3</v>
      </c>
      <c r="P359" s="16">
        <f t="shared" si="40"/>
        <v>2015</v>
      </c>
      <c r="Q359" t="b">
        <v>1</v>
      </c>
      <c r="R359">
        <v>303</v>
      </c>
      <c r="S359" t="b">
        <v>1</v>
      </c>
      <c r="T359" t="s">
        <v>8267</v>
      </c>
      <c r="U359" t="str">
        <f t="shared" si="38"/>
        <v xml:space="preserve">film 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20">
        <f t="shared" si="39"/>
        <v>50</v>
      </c>
      <c r="F360" s="6" t="str">
        <f t="shared" si="41"/>
        <v>Cat 12</v>
      </c>
      <c r="G360" s="8">
        <v>51544</v>
      </c>
      <c r="H360" t="s">
        <v>8218</v>
      </c>
      <c r="I360" t="s">
        <v>8223</v>
      </c>
      <c r="J360" t="s">
        <v>8245</v>
      </c>
      <c r="K360">
        <v>1466002800</v>
      </c>
      <c r="L360" s="12">
        <f t="shared" si="35"/>
        <v>42536.625</v>
      </c>
      <c r="M360">
        <v>1463517521</v>
      </c>
      <c r="N360" s="12">
        <f t="shared" si="36"/>
        <v>42507.860196759255</v>
      </c>
      <c r="O360" s="16">
        <f t="shared" si="37"/>
        <v>5</v>
      </c>
      <c r="P360" s="16">
        <f t="shared" si="40"/>
        <v>2016</v>
      </c>
      <c r="Q360" t="b">
        <v>1</v>
      </c>
      <c r="R360">
        <v>267</v>
      </c>
      <c r="S360" t="b">
        <v>1</v>
      </c>
      <c r="T360" t="s">
        <v>8267</v>
      </c>
      <c r="U360" t="str">
        <f t="shared" si="38"/>
        <v xml:space="preserve">film 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20">
        <f t="shared" si="39"/>
        <v>24.2</v>
      </c>
      <c r="F361" s="6" t="str">
        <f t="shared" si="41"/>
        <v>Cat 6</v>
      </c>
      <c r="G361" s="8">
        <v>25375</v>
      </c>
      <c r="H361" t="s">
        <v>8218</v>
      </c>
      <c r="I361" t="s">
        <v>8223</v>
      </c>
      <c r="J361" t="s">
        <v>8245</v>
      </c>
      <c r="K361">
        <v>1415941920</v>
      </c>
      <c r="L361" s="12">
        <f t="shared" si="35"/>
        <v>41957.216666666667</v>
      </c>
      <c r="M361">
        <v>1414028490</v>
      </c>
      <c r="N361" s="12">
        <f t="shared" si="36"/>
        <v>41935.070486111108</v>
      </c>
      <c r="O361" s="16">
        <f t="shared" si="37"/>
        <v>10</v>
      </c>
      <c r="P361" s="16">
        <f t="shared" si="40"/>
        <v>2014</v>
      </c>
      <c r="Q361" t="b">
        <v>1</v>
      </c>
      <c r="R361">
        <v>302</v>
      </c>
      <c r="S361" t="b">
        <v>1</v>
      </c>
      <c r="T361" t="s">
        <v>8267</v>
      </c>
      <c r="U361" t="str">
        <f t="shared" si="38"/>
        <v xml:space="preserve">film 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20">
        <f t="shared" si="39"/>
        <v>12</v>
      </c>
      <c r="F362" s="6" t="str">
        <f t="shared" si="41"/>
        <v>Cat 4</v>
      </c>
      <c r="G362" s="8">
        <v>12165</v>
      </c>
      <c r="H362" t="s">
        <v>8218</v>
      </c>
      <c r="I362" t="s">
        <v>8223</v>
      </c>
      <c r="J362" t="s">
        <v>8245</v>
      </c>
      <c r="K362">
        <v>1437621060</v>
      </c>
      <c r="L362" s="12">
        <f t="shared" si="35"/>
        <v>42208.132638888885</v>
      </c>
      <c r="M362">
        <v>1433799180</v>
      </c>
      <c r="N362" s="12">
        <f t="shared" si="36"/>
        <v>42163.897916666669</v>
      </c>
      <c r="O362" s="16">
        <f t="shared" si="37"/>
        <v>6</v>
      </c>
      <c r="P362" s="16">
        <f t="shared" si="40"/>
        <v>2015</v>
      </c>
      <c r="Q362" t="b">
        <v>0</v>
      </c>
      <c r="R362">
        <v>87</v>
      </c>
      <c r="S362" t="b">
        <v>1</v>
      </c>
      <c r="T362" t="s">
        <v>8267</v>
      </c>
      <c r="U362" t="str">
        <f t="shared" si="38"/>
        <v xml:space="preserve">film 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20">
        <f t="shared" si="39"/>
        <v>35</v>
      </c>
      <c r="F363" s="6" t="str">
        <f t="shared" si="41"/>
        <v>Cat 9</v>
      </c>
      <c r="G363" s="8">
        <v>38876.949999999997</v>
      </c>
      <c r="H363" t="s">
        <v>8218</v>
      </c>
      <c r="I363" t="s">
        <v>8223</v>
      </c>
      <c r="J363" t="s">
        <v>8245</v>
      </c>
      <c r="K363">
        <v>1416704506</v>
      </c>
      <c r="L363" s="12">
        <f t="shared" si="35"/>
        <v>41966.042893518519</v>
      </c>
      <c r="M363">
        <v>1414108906</v>
      </c>
      <c r="N363" s="12">
        <f t="shared" si="36"/>
        <v>41936.001226851848</v>
      </c>
      <c r="O363" s="16">
        <f t="shared" si="37"/>
        <v>10</v>
      </c>
      <c r="P363" s="16">
        <f t="shared" si="40"/>
        <v>2014</v>
      </c>
      <c r="Q363" t="b">
        <v>0</v>
      </c>
      <c r="R363">
        <v>354</v>
      </c>
      <c r="S363" t="b">
        <v>1</v>
      </c>
      <c r="T363" t="s">
        <v>8267</v>
      </c>
      <c r="U363" t="str">
        <f t="shared" si="38"/>
        <v xml:space="preserve">film 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20">
        <f t="shared" si="39"/>
        <v>9.6649999999999991</v>
      </c>
      <c r="F364" s="6" t="str">
        <f t="shared" si="41"/>
        <v>Cat 3</v>
      </c>
      <c r="G364" s="8">
        <v>12000</v>
      </c>
      <c r="H364" t="s">
        <v>8218</v>
      </c>
      <c r="I364" t="s">
        <v>8223</v>
      </c>
      <c r="J364" t="s">
        <v>8245</v>
      </c>
      <c r="K364">
        <v>1407456000</v>
      </c>
      <c r="L364" s="12">
        <f t="shared" si="35"/>
        <v>41859</v>
      </c>
      <c r="M364">
        <v>1405573391</v>
      </c>
      <c r="N364" s="12">
        <f t="shared" si="36"/>
        <v>41837.210543981484</v>
      </c>
      <c r="O364" s="16">
        <f t="shared" si="37"/>
        <v>7</v>
      </c>
      <c r="P364" s="16">
        <f t="shared" si="40"/>
        <v>2014</v>
      </c>
      <c r="Q364" t="b">
        <v>0</v>
      </c>
      <c r="R364">
        <v>86</v>
      </c>
      <c r="S364" t="b">
        <v>1</v>
      </c>
      <c r="T364" t="s">
        <v>8267</v>
      </c>
      <c r="U364" t="str">
        <f t="shared" si="38"/>
        <v xml:space="preserve">film 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20">
        <f t="shared" si="39"/>
        <v>8.9250000000000007</v>
      </c>
      <c r="F365" s="6" t="str">
        <f t="shared" si="41"/>
        <v>Cat 3</v>
      </c>
      <c r="G365" s="8">
        <v>9044</v>
      </c>
      <c r="H365" t="s">
        <v>8218</v>
      </c>
      <c r="I365" t="s">
        <v>8223</v>
      </c>
      <c r="J365" t="s">
        <v>8245</v>
      </c>
      <c r="K365">
        <v>1272828120</v>
      </c>
      <c r="L365" s="12">
        <f t="shared" si="35"/>
        <v>40300.806944444441</v>
      </c>
      <c r="M365">
        <v>1268934736</v>
      </c>
      <c r="N365" s="12">
        <f t="shared" si="36"/>
        <v>40255.744629629626</v>
      </c>
      <c r="O365" s="16">
        <f t="shared" si="37"/>
        <v>3</v>
      </c>
      <c r="P365" s="16">
        <f t="shared" si="40"/>
        <v>2010</v>
      </c>
      <c r="Q365" t="b">
        <v>0</v>
      </c>
      <c r="R365">
        <v>26</v>
      </c>
      <c r="S365" t="b">
        <v>1</v>
      </c>
      <c r="T365" t="s">
        <v>8267</v>
      </c>
      <c r="U365" t="str">
        <f t="shared" si="38"/>
        <v xml:space="preserve">film 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20">
        <f t="shared" si="39"/>
        <v>7</v>
      </c>
      <c r="F366" s="6" t="str">
        <f t="shared" si="41"/>
        <v>Cat 3</v>
      </c>
      <c r="G366" s="8">
        <v>7711.3</v>
      </c>
      <c r="H366" t="s">
        <v>8218</v>
      </c>
      <c r="I366" t="s">
        <v>8223</v>
      </c>
      <c r="J366" t="s">
        <v>8245</v>
      </c>
      <c r="K366">
        <v>1403323140</v>
      </c>
      <c r="L366" s="12">
        <f t="shared" si="35"/>
        <v>41811.165972222225</v>
      </c>
      <c r="M366">
        <v>1400704672</v>
      </c>
      <c r="N366" s="12">
        <f t="shared" si="36"/>
        <v>41780.859629629631</v>
      </c>
      <c r="O366" s="16">
        <f t="shared" si="37"/>
        <v>5</v>
      </c>
      <c r="P366" s="16">
        <f t="shared" si="40"/>
        <v>2014</v>
      </c>
      <c r="Q366" t="b">
        <v>0</v>
      </c>
      <c r="R366">
        <v>113</v>
      </c>
      <c r="S366" t="b">
        <v>1</v>
      </c>
      <c r="T366" t="s">
        <v>8267</v>
      </c>
      <c r="U366" t="str">
        <f t="shared" si="38"/>
        <v xml:space="preserve">film 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20">
        <f t="shared" si="39"/>
        <v>15</v>
      </c>
      <c r="F367" s="6" t="str">
        <f t="shared" si="41"/>
        <v>Cat 5</v>
      </c>
      <c r="G367" s="8">
        <v>15596</v>
      </c>
      <c r="H367" t="s">
        <v>8218</v>
      </c>
      <c r="I367" t="s">
        <v>8224</v>
      </c>
      <c r="J367" t="s">
        <v>8246</v>
      </c>
      <c r="K367">
        <v>1393597999</v>
      </c>
      <c r="L367" s="12">
        <f t="shared" si="35"/>
        <v>41698.606469907405</v>
      </c>
      <c r="M367">
        <v>1391005999</v>
      </c>
      <c r="N367" s="12">
        <f t="shared" si="36"/>
        <v>41668.606469907405</v>
      </c>
      <c r="O367" s="16">
        <f t="shared" si="37"/>
        <v>1</v>
      </c>
      <c r="P367" s="16">
        <f t="shared" si="40"/>
        <v>2014</v>
      </c>
      <c r="Q367" t="b">
        <v>0</v>
      </c>
      <c r="R367">
        <v>65</v>
      </c>
      <c r="S367" t="b">
        <v>1</v>
      </c>
      <c r="T367" t="s">
        <v>8267</v>
      </c>
      <c r="U367" t="str">
        <f t="shared" si="38"/>
        <v xml:space="preserve">film 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20">
        <f t="shared" si="39"/>
        <v>38</v>
      </c>
      <c r="F368" s="6" t="str">
        <f t="shared" si="41"/>
        <v>Cat 9</v>
      </c>
      <c r="G368" s="8">
        <v>38500</v>
      </c>
      <c r="H368" t="s">
        <v>8218</v>
      </c>
      <c r="I368" t="s">
        <v>8223</v>
      </c>
      <c r="J368" t="s">
        <v>8245</v>
      </c>
      <c r="K368">
        <v>1337540518</v>
      </c>
      <c r="L368" s="12">
        <f t="shared" si="35"/>
        <v>41049.793032407404</v>
      </c>
      <c r="M368">
        <v>1334948518</v>
      </c>
      <c r="N368" s="12">
        <f t="shared" si="36"/>
        <v>41019.793032407404</v>
      </c>
      <c r="O368" s="16">
        <f t="shared" si="37"/>
        <v>4</v>
      </c>
      <c r="P368" s="16">
        <f t="shared" si="40"/>
        <v>2012</v>
      </c>
      <c r="Q368" t="b">
        <v>0</v>
      </c>
      <c r="R368">
        <v>134</v>
      </c>
      <c r="S368" t="b">
        <v>1</v>
      </c>
      <c r="T368" t="s">
        <v>8267</v>
      </c>
      <c r="U368" t="str">
        <f t="shared" si="38"/>
        <v xml:space="preserve">film 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20">
        <f t="shared" si="39"/>
        <v>10</v>
      </c>
      <c r="F369" s="6" t="str">
        <f t="shared" si="41"/>
        <v>Cat 4</v>
      </c>
      <c r="G369" s="8">
        <v>10335.01</v>
      </c>
      <c r="H369" t="s">
        <v>8218</v>
      </c>
      <c r="I369" t="s">
        <v>8223</v>
      </c>
      <c r="J369" t="s">
        <v>8245</v>
      </c>
      <c r="K369">
        <v>1367384340</v>
      </c>
      <c r="L369" s="12">
        <f t="shared" si="35"/>
        <v>41395.207638888889</v>
      </c>
      <c r="M369">
        <v>1363960278</v>
      </c>
      <c r="N369" s="12">
        <f t="shared" si="36"/>
        <v>41355.577291666668</v>
      </c>
      <c r="O369" s="16">
        <f t="shared" si="37"/>
        <v>3</v>
      </c>
      <c r="P369" s="16">
        <f t="shared" si="40"/>
        <v>2013</v>
      </c>
      <c r="Q369" t="b">
        <v>0</v>
      </c>
      <c r="R369">
        <v>119</v>
      </c>
      <c r="S369" t="b">
        <v>1</v>
      </c>
      <c r="T369" t="s">
        <v>8267</v>
      </c>
      <c r="U369" t="str">
        <f t="shared" si="38"/>
        <v xml:space="preserve">film 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20">
        <f t="shared" si="39"/>
        <v>12.5</v>
      </c>
      <c r="F370" s="6" t="str">
        <f t="shared" si="41"/>
        <v>Cat 4</v>
      </c>
      <c r="G370" s="8">
        <v>13014</v>
      </c>
      <c r="H370" t="s">
        <v>8218</v>
      </c>
      <c r="I370" t="s">
        <v>8223</v>
      </c>
      <c r="J370" t="s">
        <v>8245</v>
      </c>
      <c r="K370">
        <v>1426426322</v>
      </c>
      <c r="L370" s="12">
        <f t="shared" si="35"/>
        <v>42078.563912037032</v>
      </c>
      <c r="M370">
        <v>1423405922</v>
      </c>
      <c r="N370" s="12">
        <f t="shared" si="36"/>
        <v>42043.605578703704</v>
      </c>
      <c r="O370" s="16">
        <f t="shared" si="37"/>
        <v>2</v>
      </c>
      <c r="P370" s="16">
        <f t="shared" si="40"/>
        <v>2015</v>
      </c>
      <c r="Q370" t="b">
        <v>0</v>
      </c>
      <c r="R370">
        <v>159</v>
      </c>
      <c r="S370" t="b">
        <v>1</v>
      </c>
      <c r="T370" t="s">
        <v>8267</v>
      </c>
      <c r="U370" t="str">
        <f t="shared" si="38"/>
        <v xml:space="preserve">film 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20">
        <f t="shared" si="39"/>
        <v>6.5</v>
      </c>
      <c r="F371" s="6" t="str">
        <f t="shared" si="41"/>
        <v>Cat 3</v>
      </c>
      <c r="G371" s="8">
        <v>7160.12</v>
      </c>
      <c r="H371" t="s">
        <v>8218</v>
      </c>
      <c r="I371" t="s">
        <v>8223</v>
      </c>
      <c r="J371" t="s">
        <v>8245</v>
      </c>
      <c r="K371">
        <v>1326633269</v>
      </c>
      <c r="L371" s="12">
        <f t="shared" si="35"/>
        <v>40923.551724537036</v>
      </c>
      <c r="M371">
        <v>1324041269</v>
      </c>
      <c r="N371" s="12">
        <f t="shared" si="36"/>
        <v>40893.551724537036</v>
      </c>
      <c r="O371" s="16">
        <f t="shared" si="37"/>
        <v>12</v>
      </c>
      <c r="P371" s="16">
        <f t="shared" si="40"/>
        <v>2011</v>
      </c>
      <c r="Q371" t="b">
        <v>0</v>
      </c>
      <c r="R371">
        <v>167</v>
      </c>
      <c r="S371" t="b">
        <v>1</v>
      </c>
      <c r="T371" t="s">
        <v>8267</v>
      </c>
      <c r="U371" t="str">
        <f t="shared" si="38"/>
        <v xml:space="preserve">film 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20">
        <f t="shared" si="39"/>
        <v>25</v>
      </c>
      <c r="F372" s="6" t="str">
        <f t="shared" si="41"/>
        <v>Cat 7</v>
      </c>
      <c r="G372" s="8">
        <v>30505</v>
      </c>
      <c r="H372" t="s">
        <v>8218</v>
      </c>
      <c r="I372" t="s">
        <v>8223</v>
      </c>
      <c r="J372" t="s">
        <v>8245</v>
      </c>
      <c r="K372">
        <v>1483729500</v>
      </c>
      <c r="L372" s="12">
        <f t="shared" si="35"/>
        <v>42741.795138888891</v>
      </c>
      <c r="M372">
        <v>1481137500</v>
      </c>
      <c r="N372" s="12">
        <f t="shared" si="36"/>
        <v>42711.795138888891</v>
      </c>
      <c r="O372" s="16">
        <f t="shared" si="37"/>
        <v>12</v>
      </c>
      <c r="P372" s="16">
        <f t="shared" si="40"/>
        <v>2016</v>
      </c>
      <c r="Q372" t="b">
        <v>0</v>
      </c>
      <c r="R372">
        <v>43</v>
      </c>
      <c r="S372" t="b">
        <v>1</v>
      </c>
      <c r="T372" t="s">
        <v>8267</v>
      </c>
      <c r="U372" t="str">
        <f t="shared" si="38"/>
        <v xml:space="preserve">film 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20">
        <f t="shared" si="39"/>
        <v>150</v>
      </c>
      <c r="F373" s="6" t="str">
        <f t="shared" si="41"/>
        <v>Cat 12</v>
      </c>
      <c r="G373" s="8">
        <v>171253</v>
      </c>
      <c r="H373" t="s">
        <v>8218</v>
      </c>
      <c r="I373" t="s">
        <v>8223</v>
      </c>
      <c r="J373" t="s">
        <v>8245</v>
      </c>
      <c r="K373">
        <v>1359743139</v>
      </c>
      <c r="L373" s="12">
        <f t="shared" si="35"/>
        <v>41306.767812500002</v>
      </c>
      <c r="M373">
        <v>1355855139</v>
      </c>
      <c r="N373" s="12">
        <f t="shared" si="36"/>
        <v>41261.767812500002</v>
      </c>
      <c r="O373" s="16">
        <f t="shared" si="37"/>
        <v>12</v>
      </c>
      <c r="P373" s="16">
        <f t="shared" si="40"/>
        <v>2012</v>
      </c>
      <c r="Q373" t="b">
        <v>0</v>
      </c>
      <c r="R373">
        <v>1062</v>
      </c>
      <c r="S373" t="b">
        <v>1</v>
      </c>
      <c r="T373" t="s">
        <v>8267</v>
      </c>
      <c r="U373" t="str">
        <f t="shared" si="38"/>
        <v xml:space="preserve">film 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20">
        <f t="shared" si="39"/>
        <v>0.3</v>
      </c>
      <c r="F374" s="6" t="str">
        <f t="shared" si="41"/>
        <v>Cat 1</v>
      </c>
      <c r="G374" s="8">
        <v>376</v>
      </c>
      <c r="H374" t="s">
        <v>8218</v>
      </c>
      <c r="I374" t="s">
        <v>8224</v>
      </c>
      <c r="J374" t="s">
        <v>8246</v>
      </c>
      <c r="K374">
        <v>1459872000</v>
      </c>
      <c r="L374" s="12">
        <f t="shared" si="35"/>
        <v>42465.666666666672</v>
      </c>
      <c r="M374">
        <v>1456408244</v>
      </c>
      <c r="N374" s="12">
        <f t="shared" si="36"/>
        <v>42425.576898148152</v>
      </c>
      <c r="O374" s="16">
        <f t="shared" si="37"/>
        <v>2</v>
      </c>
      <c r="P374" s="16">
        <f t="shared" si="40"/>
        <v>2016</v>
      </c>
      <c r="Q374" t="b">
        <v>0</v>
      </c>
      <c r="R374">
        <v>9</v>
      </c>
      <c r="S374" t="b">
        <v>1</v>
      </c>
      <c r="T374" t="s">
        <v>8267</v>
      </c>
      <c r="U374" t="str">
        <f t="shared" si="38"/>
        <v xml:space="preserve">film 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20">
        <f t="shared" si="39"/>
        <v>7.5</v>
      </c>
      <c r="F375" s="6" t="str">
        <f t="shared" si="41"/>
        <v>Cat 3</v>
      </c>
      <c r="G375" s="8">
        <v>8000</v>
      </c>
      <c r="H375" t="s">
        <v>8218</v>
      </c>
      <c r="I375" t="s">
        <v>8223</v>
      </c>
      <c r="J375" t="s">
        <v>8245</v>
      </c>
      <c r="K375">
        <v>1342648398</v>
      </c>
      <c r="L375" s="12">
        <f t="shared" si="35"/>
        <v>41108.91201388889</v>
      </c>
      <c r="M375">
        <v>1340056398</v>
      </c>
      <c r="N375" s="12">
        <f t="shared" si="36"/>
        <v>41078.91201388889</v>
      </c>
      <c r="O375" s="16">
        <f t="shared" si="37"/>
        <v>6</v>
      </c>
      <c r="P375" s="16">
        <f t="shared" si="40"/>
        <v>2012</v>
      </c>
      <c r="Q375" t="b">
        <v>0</v>
      </c>
      <c r="R375">
        <v>89</v>
      </c>
      <c r="S375" t="b">
        <v>1</v>
      </c>
      <c r="T375" t="s">
        <v>8267</v>
      </c>
      <c r="U375" t="str">
        <f t="shared" si="38"/>
        <v xml:space="preserve">film 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20">
        <f t="shared" si="39"/>
        <v>6</v>
      </c>
      <c r="F376" s="6" t="str">
        <f t="shared" si="41"/>
        <v>Cat 3</v>
      </c>
      <c r="G376" s="8">
        <v>7839</v>
      </c>
      <c r="H376" t="s">
        <v>8218</v>
      </c>
      <c r="I376" t="s">
        <v>8223</v>
      </c>
      <c r="J376" t="s">
        <v>8245</v>
      </c>
      <c r="K376">
        <v>1316208031</v>
      </c>
      <c r="L376" s="12">
        <f t="shared" si="35"/>
        <v>40802.889247685183</v>
      </c>
      <c r="M376">
        <v>1312320031</v>
      </c>
      <c r="N376" s="12">
        <f t="shared" si="36"/>
        <v>40757.889247685183</v>
      </c>
      <c r="O376" s="16">
        <f t="shared" si="37"/>
        <v>8</v>
      </c>
      <c r="P376" s="16">
        <f t="shared" si="40"/>
        <v>2011</v>
      </c>
      <c r="Q376" t="b">
        <v>0</v>
      </c>
      <c r="R376">
        <v>174</v>
      </c>
      <c r="S376" t="b">
        <v>1</v>
      </c>
      <c r="T376" t="s">
        <v>8267</v>
      </c>
      <c r="U376" t="str">
        <f t="shared" si="38"/>
        <v xml:space="preserve">film 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20">
        <f t="shared" si="39"/>
        <v>0.5</v>
      </c>
      <c r="F377" s="6" t="str">
        <f t="shared" si="41"/>
        <v>Cat 1</v>
      </c>
      <c r="G377" s="8">
        <v>600</v>
      </c>
      <c r="H377" t="s">
        <v>8218</v>
      </c>
      <c r="I377" t="s">
        <v>8223</v>
      </c>
      <c r="J377" t="s">
        <v>8245</v>
      </c>
      <c r="K377">
        <v>1393694280</v>
      </c>
      <c r="L377" s="12">
        <f t="shared" si="35"/>
        <v>41699.720833333333</v>
      </c>
      <c r="M377">
        <v>1390088311</v>
      </c>
      <c r="N377" s="12">
        <f t="shared" si="36"/>
        <v>41657.985081018516</v>
      </c>
      <c r="O377" s="16">
        <f t="shared" si="37"/>
        <v>1</v>
      </c>
      <c r="P377" s="16">
        <f t="shared" si="40"/>
        <v>2014</v>
      </c>
      <c r="Q377" t="b">
        <v>0</v>
      </c>
      <c r="R377">
        <v>14</v>
      </c>
      <c r="S377" t="b">
        <v>1</v>
      </c>
      <c r="T377" t="s">
        <v>8267</v>
      </c>
      <c r="U377" t="str">
        <f t="shared" si="38"/>
        <v xml:space="preserve">film 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20">
        <f t="shared" si="39"/>
        <v>2.4500000000000002</v>
      </c>
      <c r="F378" s="6" t="str">
        <f t="shared" si="41"/>
        <v>Cat 2</v>
      </c>
      <c r="G378" s="8">
        <v>2596</v>
      </c>
      <c r="H378" t="s">
        <v>8218</v>
      </c>
      <c r="I378" t="s">
        <v>8224</v>
      </c>
      <c r="J378" t="s">
        <v>8246</v>
      </c>
      <c r="K378">
        <v>1472122316</v>
      </c>
      <c r="L378" s="12">
        <f t="shared" si="35"/>
        <v>42607.452731481477</v>
      </c>
      <c r="M378">
        <v>1469443916</v>
      </c>
      <c r="N378" s="12">
        <f t="shared" si="36"/>
        <v>42576.452731481477</v>
      </c>
      <c r="O378" s="16">
        <f t="shared" si="37"/>
        <v>7</v>
      </c>
      <c r="P378" s="16">
        <f t="shared" si="40"/>
        <v>2016</v>
      </c>
      <c r="Q378" t="b">
        <v>0</v>
      </c>
      <c r="R378">
        <v>48</v>
      </c>
      <c r="S378" t="b">
        <v>1</v>
      </c>
      <c r="T378" t="s">
        <v>8267</v>
      </c>
      <c r="U378" t="str">
        <f t="shared" si="38"/>
        <v xml:space="preserve">film 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20">
        <f t="shared" si="39"/>
        <v>12</v>
      </c>
      <c r="F379" s="6" t="str">
        <f t="shared" si="41"/>
        <v>Cat 4</v>
      </c>
      <c r="G379" s="8">
        <v>13728</v>
      </c>
      <c r="H379" t="s">
        <v>8218</v>
      </c>
      <c r="I379" t="s">
        <v>8223</v>
      </c>
      <c r="J379" t="s">
        <v>8245</v>
      </c>
      <c r="K379">
        <v>1447484460</v>
      </c>
      <c r="L379" s="12">
        <f t="shared" si="35"/>
        <v>42322.292361111111</v>
      </c>
      <c r="M379">
        <v>1444888868</v>
      </c>
      <c r="N379" s="12">
        <f t="shared" si="36"/>
        <v>42292.250787037032</v>
      </c>
      <c r="O379" s="16">
        <f t="shared" si="37"/>
        <v>10</v>
      </c>
      <c r="P379" s="16">
        <f t="shared" si="40"/>
        <v>2015</v>
      </c>
      <c r="Q379" t="b">
        <v>0</v>
      </c>
      <c r="R379">
        <v>133</v>
      </c>
      <c r="S379" t="b">
        <v>1</v>
      </c>
      <c r="T379" t="s">
        <v>8267</v>
      </c>
      <c r="U379" t="str">
        <f t="shared" si="38"/>
        <v xml:space="preserve">film 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20">
        <f t="shared" si="39"/>
        <v>3</v>
      </c>
      <c r="F380" s="6" t="str">
        <f t="shared" si="41"/>
        <v>Cat 2</v>
      </c>
      <c r="G380" s="8">
        <v>3353</v>
      </c>
      <c r="H380" t="s">
        <v>8218</v>
      </c>
      <c r="I380" t="s">
        <v>8228</v>
      </c>
      <c r="J380" t="s">
        <v>8250</v>
      </c>
      <c r="K380">
        <v>1453765920</v>
      </c>
      <c r="L380" s="12">
        <f t="shared" si="35"/>
        <v>42394.994444444441</v>
      </c>
      <c r="M380">
        <v>1451655808</v>
      </c>
      <c r="N380" s="12">
        <f t="shared" si="36"/>
        <v>42370.571851851855</v>
      </c>
      <c r="O380" s="16">
        <f t="shared" si="37"/>
        <v>1</v>
      </c>
      <c r="P380" s="16">
        <f t="shared" si="40"/>
        <v>2016</v>
      </c>
      <c r="Q380" t="b">
        <v>0</v>
      </c>
      <c r="R380">
        <v>83</v>
      </c>
      <c r="S380" t="b">
        <v>1</v>
      </c>
      <c r="T380" t="s">
        <v>8267</v>
      </c>
      <c r="U380" t="str">
        <f t="shared" si="38"/>
        <v xml:space="preserve">film 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20">
        <f t="shared" si="39"/>
        <v>15</v>
      </c>
      <c r="F381" s="6" t="str">
        <f t="shared" si="41"/>
        <v>Cat 5</v>
      </c>
      <c r="G381" s="8">
        <v>17412</v>
      </c>
      <c r="H381" t="s">
        <v>8218</v>
      </c>
      <c r="I381" t="s">
        <v>8223</v>
      </c>
      <c r="J381" t="s">
        <v>8245</v>
      </c>
      <c r="K381">
        <v>1336062672</v>
      </c>
      <c r="L381" s="12">
        <f t="shared" si="35"/>
        <v>41032.688333333332</v>
      </c>
      <c r="M381">
        <v>1332174672</v>
      </c>
      <c r="N381" s="12">
        <f t="shared" si="36"/>
        <v>40987.688333333332</v>
      </c>
      <c r="O381" s="16">
        <f t="shared" si="37"/>
        <v>3</v>
      </c>
      <c r="P381" s="16">
        <f t="shared" si="40"/>
        <v>2012</v>
      </c>
      <c r="Q381" t="b">
        <v>0</v>
      </c>
      <c r="R381">
        <v>149</v>
      </c>
      <c r="S381" t="b">
        <v>1</v>
      </c>
      <c r="T381" t="s">
        <v>8267</v>
      </c>
      <c r="U381" t="str">
        <f t="shared" si="38"/>
        <v xml:space="preserve">film 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20">
        <f t="shared" si="39"/>
        <v>4</v>
      </c>
      <c r="F382" s="6" t="str">
        <f t="shared" si="41"/>
        <v>Cat 2</v>
      </c>
      <c r="G382" s="8">
        <v>5660</v>
      </c>
      <c r="H382" t="s">
        <v>8218</v>
      </c>
      <c r="I382" t="s">
        <v>8223</v>
      </c>
      <c r="J382" t="s">
        <v>8245</v>
      </c>
      <c r="K382">
        <v>1453569392</v>
      </c>
      <c r="L382" s="12">
        <f t="shared" si="35"/>
        <v>42392.719814814816</v>
      </c>
      <c r="M382">
        <v>1451409392</v>
      </c>
      <c r="N382" s="12">
        <f t="shared" si="36"/>
        <v>42367.719814814816</v>
      </c>
      <c r="O382" s="16">
        <f t="shared" si="37"/>
        <v>12</v>
      </c>
      <c r="P382" s="16">
        <f t="shared" si="40"/>
        <v>2015</v>
      </c>
      <c r="Q382" t="b">
        <v>0</v>
      </c>
      <c r="R382">
        <v>49</v>
      </c>
      <c r="S382" t="b">
        <v>1</v>
      </c>
      <c r="T382" t="s">
        <v>8267</v>
      </c>
      <c r="U382" t="str">
        <f t="shared" si="38"/>
        <v xml:space="preserve">film 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20">
        <f t="shared" si="39"/>
        <v>25</v>
      </c>
      <c r="F383" s="6" t="str">
        <f t="shared" si="41"/>
        <v>Cat 7</v>
      </c>
      <c r="G383" s="8">
        <v>26182.5</v>
      </c>
      <c r="H383" t="s">
        <v>8218</v>
      </c>
      <c r="I383" t="s">
        <v>8223</v>
      </c>
      <c r="J383" t="s">
        <v>8245</v>
      </c>
      <c r="K383">
        <v>1343624400</v>
      </c>
      <c r="L383" s="12">
        <f t="shared" si="35"/>
        <v>41120.208333333336</v>
      </c>
      <c r="M383">
        <v>1340642717</v>
      </c>
      <c r="N383" s="12">
        <f t="shared" si="36"/>
        <v>41085.698113425926</v>
      </c>
      <c r="O383" s="16">
        <f t="shared" si="37"/>
        <v>6</v>
      </c>
      <c r="P383" s="16">
        <f t="shared" si="40"/>
        <v>2012</v>
      </c>
      <c r="Q383" t="b">
        <v>0</v>
      </c>
      <c r="R383">
        <v>251</v>
      </c>
      <c r="S383" t="b">
        <v>1</v>
      </c>
      <c r="T383" t="s">
        <v>8267</v>
      </c>
      <c r="U383" t="str">
        <f t="shared" si="38"/>
        <v xml:space="preserve">film 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20">
        <f t="shared" si="39"/>
        <v>0.6</v>
      </c>
      <c r="F384" s="6" t="str">
        <f t="shared" si="41"/>
        <v>Cat 1</v>
      </c>
      <c r="G384" s="8">
        <v>1535</v>
      </c>
      <c r="H384" t="s">
        <v>8218</v>
      </c>
      <c r="I384" t="s">
        <v>8223</v>
      </c>
      <c r="J384" t="s">
        <v>8245</v>
      </c>
      <c r="K384">
        <v>1346950900</v>
      </c>
      <c r="L384" s="12">
        <f t="shared" si="35"/>
        <v>41158.709490740745</v>
      </c>
      <c r="M384">
        <v>1345741300</v>
      </c>
      <c r="N384" s="12">
        <f t="shared" si="36"/>
        <v>41144.709490740745</v>
      </c>
      <c r="O384" s="16">
        <f t="shared" si="37"/>
        <v>8</v>
      </c>
      <c r="P384" s="16">
        <f t="shared" si="40"/>
        <v>2012</v>
      </c>
      <c r="Q384" t="b">
        <v>0</v>
      </c>
      <c r="R384">
        <v>22</v>
      </c>
      <c r="S384" t="b">
        <v>1</v>
      </c>
      <c r="T384" t="s">
        <v>8267</v>
      </c>
      <c r="U384" t="str">
        <f t="shared" si="38"/>
        <v xml:space="preserve">film 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20">
        <f t="shared" si="39"/>
        <v>0.999</v>
      </c>
      <c r="F385" s="6" t="str">
        <f t="shared" si="41"/>
        <v>Cat 1</v>
      </c>
      <c r="G385" s="8">
        <v>2065</v>
      </c>
      <c r="H385" t="s">
        <v>8218</v>
      </c>
      <c r="I385" t="s">
        <v>8223</v>
      </c>
      <c r="J385" t="s">
        <v>8245</v>
      </c>
      <c r="K385">
        <v>1400467759</v>
      </c>
      <c r="L385" s="12">
        <f t="shared" si="35"/>
        <v>41778.117581018516</v>
      </c>
      <c r="M385">
        <v>1398480559</v>
      </c>
      <c r="N385" s="12">
        <f t="shared" si="36"/>
        <v>41755.117581018516</v>
      </c>
      <c r="O385" s="16">
        <f t="shared" si="37"/>
        <v>4</v>
      </c>
      <c r="P385" s="16">
        <f t="shared" si="40"/>
        <v>2014</v>
      </c>
      <c r="Q385" t="b">
        <v>0</v>
      </c>
      <c r="R385">
        <v>48</v>
      </c>
      <c r="S385" t="b">
        <v>1</v>
      </c>
      <c r="T385" t="s">
        <v>8267</v>
      </c>
      <c r="U385" t="str">
        <f t="shared" si="38"/>
        <v xml:space="preserve">film 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20">
        <f t="shared" si="39"/>
        <v>20</v>
      </c>
      <c r="F386" s="6" t="str">
        <f t="shared" si="41"/>
        <v>Cat 6</v>
      </c>
      <c r="G386" s="8">
        <v>22421</v>
      </c>
      <c r="H386" t="s">
        <v>8218</v>
      </c>
      <c r="I386" t="s">
        <v>8223</v>
      </c>
      <c r="J386" t="s">
        <v>8245</v>
      </c>
      <c r="K386">
        <v>1420569947</v>
      </c>
      <c r="L386" s="12">
        <f t="shared" si="35"/>
        <v>42010.781793981485</v>
      </c>
      <c r="M386">
        <v>1417977947</v>
      </c>
      <c r="N386" s="12">
        <f t="shared" si="36"/>
        <v>41980.781793981485</v>
      </c>
      <c r="O386" s="16">
        <f t="shared" si="37"/>
        <v>12</v>
      </c>
      <c r="P386" s="16">
        <f t="shared" si="40"/>
        <v>2014</v>
      </c>
      <c r="Q386" t="b">
        <v>0</v>
      </c>
      <c r="R386">
        <v>383</v>
      </c>
      <c r="S386" t="b">
        <v>1</v>
      </c>
      <c r="T386" t="s">
        <v>8267</v>
      </c>
      <c r="U386" t="str">
        <f t="shared" si="38"/>
        <v xml:space="preserve">film 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20">
        <f t="shared" si="39"/>
        <v>25</v>
      </c>
      <c r="F387" s="6" t="str">
        <f t="shared" si="41"/>
        <v>Cat 7</v>
      </c>
      <c r="G387" s="8">
        <v>26495.5</v>
      </c>
      <c r="H387" t="s">
        <v>8218</v>
      </c>
      <c r="I387" t="s">
        <v>8223</v>
      </c>
      <c r="J387" t="s">
        <v>8245</v>
      </c>
      <c r="K387">
        <v>1416582101</v>
      </c>
      <c r="L387" s="12">
        <f t="shared" ref="L387:L450" si="42">(((K387/60)/60)/24)+DATE(1970,1,1)</f>
        <v>41964.626168981486</v>
      </c>
      <c r="M387">
        <v>1413986501</v>
      </c>
      <c r="N387" s="12">
        <f t="shared" ref="N387:N450" si="43">(((M387/60)/60)/24)+DATE(1970,1,1)</f>
        <v>41934.584502314814</v>
      </c>
      <c r="O387" s="16">
        <f t="shared" ref="O387:O450" si="44">MONTH(N387)</f>
        <v>10</v>
      </c>
      <c r="P387" s="16">
        <f t="shared" si="40"/>
        <v>2014</v>
      </c>
      <c r="Q387" t="b">
        <v>0</v>
      </c>
      <c r="R387">
        <v>237</v>
      </c>
      <c r="S387" t="b">
        <v>1</v>
      </c>
      <c r="T387" t="s">
        <v>8267</v>
      </c>
      <c r="U387" t="str">
        <f t="shared" ref="U387:U450" si="45">LEFT(T387,5)</f>
        <v xml:space="preserve">film 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20">
        <f t="shared" ref="E388:E451" si="46">D388/1000</f>
        <v>0.6</v>
      </c>
      <c r="F388" s="6" t="str">
        <f t="shared" si="41"/>
        <v>Cat 1</v>
      </c>
      <c r="G388" s="8">
        <v>601</v>
      </c>
      <c r="H388" t="s">
        <v>8218</v>
      </c>
      <c r="I388" t="s">
        <v>8223</v>
      </c>
      <c r="J388" t="s">
        <v>8245</v>
      </c>
      <c r="K388">
        <v>1439246991</v>
      </c>
      <c r="L388" s="12">
        <f t="shared" si="42"/>
        <v>42226.951284722221</v>
      </c>
      <c r="M388">
        <v>1437950991</v>
      </c>
      <c r="N388" s="12">
        <f t="shared" si="43"/>
        <v>42211.951284722221</v>
      </c>
      <c r="O388" s="16">
        <f t="shared" si="44"/>
        <v>7</v>
      </c>
      <c r="P388" s="16">
        <f t="shared" ref="P388:P451" si="47">YEAR(N388)</f>
        <v>2015</v>
      </c>
      <c r="Q388" t="b">
        <v>0</v>
      </c>
      <c r="R388">
        <v>13</v>
      </c>
      <c r="S388" t="b">
        <v>1</v>
      </c>
      <c r="T388" t="s">
        <v>8267</v>
      </c>
      <c r="U388" t="str">
        <f t="shared" si="45"/>
        <v xml:space="preserve">film 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20">
        <f t="shared" si="46"/>
        <v>38</v>
      </c>
      <c r="F389" s="6" t="str">
        <f t="shared" ref="F389:F452" si="48">IF(E389&lt;1,"Cat 1",IF(E389&lt;5,"Cat 2",IF(E389&lt;10,"Cat 3",IF(E389&lt;15,"Cat 4",IF(E389&lt;20,"Cat 5",IF(E389&lt;25,"Cat 6",IF(E389&lt;30,"Cat 7",IF(E389&lt;35,"Cat 8",IF(E389&lt;40,"Cat 9",IF(E389&lt;45,"Cat 10",IF(E389&lt;50,"Cat 11","Cat 12")))))))))))</f>
        <v>Cat 9</v>
      </c>
      <c r="G389" s="8">
        <v>81316</v>
      </c>
      <c r="H389" t="s">
        <v>8218</v>
      </c>
      <c r="I389" t="s">
        <v>8223</v>
      </c>
      <c r="J389" t="s">
        <v>8245</v>
      </c>
      <c r="K389">
        <v>1439618400</v>
      </c>
      <c r="L389" s="12">
        <f t="shared" si="42"/>
        <v>42231.25</v>
      </c>
      <c r="M389">
        <v>1436976858</v>
      </c>
      <c r="N389" s="12">
        <f t="shared" si="43"/>
        <v>42200.67659722222</v>
      </c>
      <c r="O389" s="16">
        <f t="shared" si="44"/>
        <v>7</v>
      </c>
      <c r="P389" s="16">
        <f t="shared" si="47"/>
        <v>2015</v>
      </c>
      <c r="Q389" t="b">
        <v>0</v>
      </c>
      <c r="R389">
        <v>562</v>
      </c>
      <c r="S389" t="b">
        <v>1</v>
      </c>
      <c r="T389" t="s">
        <v>8267</v>
      </c>
      <c r="U389" t="str">
        <f t="shared" si="45"/>
        <v xml:space="preserve">film 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20">
        <f t="shared" si="46"/>
        <v>5</v>
      </c>
      <c r="F390" s="6" t="str">
        <f t="shared" si="48"/>
        <v>Cat 3</v>
      </c>
      <c r="G390" s="8">
        <v>6308</v>
      </c>
      <c r="H390" t="s">
        <v>8218</v>
      </c>
      <c r="I390" t="s">
        <v>8223</v>
      </c>
      <c r="J390" t="s">
        <v>8245</v>
      </c>
      <c r="K390">
        <v>1469670580</v>
      </c>
      <c r="L390" s="12">
        <f t="shared" si="42"/>
        <v>42579.076157407413</v>
      </c>
      <c r="M390">
        <v>1467078580</v>
      </c>
      <c r="N390" s="12">
        <f t="shared" si="43"/>
        <v>42549.076157407413</v>
      </c>
      <c r="O390" s="16">
        <f t="shared" si="44"/>
        <v>6</v>
      </c>
      <c r="P390" s="16">
        <f t="shared" si="47"/>
        <v>2016</v>
      </c>
      <c r="Q390" t="b">
        <v>0</v>
      </c>
      <c r="R390">
        <v>71</v>
      </c>
      <c r="S390" t="b">
        <v>1</v>
      </c>
      <c r="T390" t="s">
        <v>8267</v>
      </c>
      <c r="U390" t="str">
        <f t="shared" si="45"/>
        <v xml:space="preserve">film 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20">
        <f t="shared" si="46"/>
        <v>68</v>
      </c>
      <c r="F391" s="6" t="str">
        <f t="shared" si="48"/>
        <v>Cat 12</v>
      </c>
      <c r="G391" s="8">
        <v>123444.12</v>
      </c>
      <c r="H391" t="s">
        <v>8218</v>
      </c>
      <c r="I391" t="s">
        <v>8223</v>
      </c>
      <c r="J391" t="s">
        <v>8245</v>
      </c>
      <c r="K391">
        <v>1394233140</v>
      </c>
      <c r="L391" s="12">
        <f t="shared" si="42"/>
        <v>41705.957638888889</v>
      </c>
      <c r="M391">
        <v>1391477450</v>
      </c>
      <c r="N391" s="12">
        <f t="shared" si="43"/>
        <v>41674.063078703701</v>
      </c>
      <c r="O391" s="16">
        <f t="shared" si="44"/>
        <v>2</v>
      </c>
      <c r="P391" s="16">
        <f t="shared" si="47"/>
        <v>2014</v>
      </c>
      <c r="Q391" t="b">
        <v>0</v>
      </c>
      <c r="R391">
        <v>1510</v>
      </c>
      <c r="S391" t="b">
        <v>1</v>
      </c>
      <c r="T391" t="s">
        <v>8267</v>
      </c>
      <c r="U391" t="str">
        <f t="shared" si="45"/>
        <v xml:space="preserve">film 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20">
        <f t="shared" si="46"/>
        <v>1</v>
      </c>
      <c r="F392" s="6" t="str">
        <f t="shared" si="48"/>
        <v>Cat 2</v>
      </c>
      <c r="G392" s="8">
        <v>1000</v>
      </c>
      <c r="H392" t="s">
        <v>8218</v>
      </c>
      <c r="I392" t="s">
        <v>8223</v>
      </c>
      <c r="J392" t="s">
        <v>8245</v>
      </c>
      <c r="K392">
        <v>1431046372</v>
      </c>
      <c r="L392" s="12">
        <f t="shared" si="42"/>
        <v>42132.036712962959</v>
      </c>
      <c r="M392">
        <v>1429318372</v>
      </c>
      <c r="N392" s="12">
        <f t="shared" si="43"/>
        <v>42112.036712962959</v>
      </c>
      <c r="O392" s="16">
        <f t="shared" si="44"/>
        <v>4</v>
      </c>
      <c r="P392" s="16">
        <f t="shared" si="47"/>
        <v>2015</v>
      </c>
      <c r="Q392" t="b">
        <v>0</v>
      </c>
      <c r="R392">
        <v>14</v>
      </c>
      <c r="S392" t="b">
        <v>1</v>
      </c>
      <c r="T392" t="s">
        <v>8267</v>
      </c>
      <c r="U392" t="str">
        <f t="shared" si="45"/>
        <v xml:space="preserve">film 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20">
        <f t="shared" si="46"/>
        <v>20</v>
      </c>
      <c r="F393" s="6" t="str">
        <f t="shared" si="48"/>
        <v>Cat 6</v>
      </c>
      <c r="G393" s="8">
        <v>20122</v>
      </c>
      <c r="H393" t="s">
        <v>8218</v>
      </c>
      <c r="I393" t="s">
        <v>8223</v>
      </c>
      <c r="J393" t="s">
        <v>8245</v>
      </c>
      <c r="K393">
        <v>1324169940</v>
      </c>
      <c r="L393" s="12">
        <f t="shared" si="42"/>
        <v>40895.040972222225</v>
      </c>
      <c r="M393">
        <v>1321578051</v>
      </c>
      <c r="N393" s="12">
        <f t="shared" si="43"/>
        <v>40865.042256944449</v>
      </c>
      <c r="O393" s="16">
        <f t="shared" si="44"/>
        <v>11</v>
      </c>
      <c r="P393" s="16">
        <f t="shared" si="47"/>
        <v>2011</v>
      </c>
      <c r="Q393" t="b">
        <v>0</v>
      </c>
      <c r="R393">
        <v>193</v>
      </c>
      <c r="S393" t="b">
        <v>1</v>
      </c>
      <c r="T393" t="s">
        <v>8267</v>
      </c>
      <c r="U393" t="str">
        <f t="shared" si="45"/>
        <v xml:space="preserve">film 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20">
        <f t="shared" si="46"/>
        <v>18.5</v>
      </c>
      <c r="F394" s="6" t="str">
        <f t="shared" si="48"/>
        <v>Cat 5</v>
      </c>
      <c r="G394" s="8">
        <v>18667</v>
      </c>
      <c r="H394" t="s">
        <v>8218</v>
      </c>
      <c r="I394" t="s">
        <v>8223</v>
      </c>
      <c r="J394" t="s">
        <v>8245</v>
      </c>
      <c r="K394">
        <v>1315450800</v>
      </c>
      <c r="L394" s="12">
        <f t="shared" si="42"/>
        <v>40794.125</v>
      </c>
      <c r="M394">
        <v>1312823571</v>
      </c>
      <c r="N394" s="12">
        <f t="shared" si="43"/>
        <v>40763.717256944445</v>
      </c>
      <c r="O394" s="16">
        <f t="shared" si="44"/>
        <v>8</v>
      </c>
      <c r="P394" s="16">
        <f t="shared" si="47"/>
        <v>2011</v>
      </c>
      <c r="Q394" t="b">
        <v>0</v>
      </c>
      <c r="R394">
        <v>206</v>
      </c>
      <c r="S394" t="b">
        <v>1</v>
      </c>
      <c r="T394" t="s">
        <v>8267</v>
      </c>
      <c r="U394" t="str">
        <f t="shared" si="45"/>
        <v xml:space="preserve">film 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20">
        <f t="shared" si="46"/>
        <v>50</v>
      </c>
      <c r="F395" s="6" t="str">
        <f t="shared" si="48"/>
        <v>Cat 12</v>
      </c>
      <c r="G395" s="8">
        <v>55223</v>
      </c>
      <c r="H395" t="s">
        <v>8218</v>
      </c>
      <c r="I395" t="s">
        <v>8223</v>
      </c>
      <c r="J395" t="s">
        <v>8245</v>
      </c>
      <c r="K395">
        <v>1381424452</v>
      </c>
      <c r="L395" s="12">
        <f t="shared" si="42"/>
        <v>41557.708935185183</v>
      </c>
      <c r="M395">
        <v>1378746052</v>
      </c>
      <c r="N395" s="12">
        <f t="shared" si="43"/>
        <v>41526.708935185183</v>
      </c>
      <c r="O395" s="16">
        <f t="shared" si="44"/>
        <v>9</v>
      </c>
      <c r="P395" s="16">
        <f t="shared" si="47"/>
        <v>2013</v>
      </c>
      <c r="Q395" t="b">
        <v>0</v>
      </c>
      <c r="R395">
        <v>351</v>
      </c>
      <c r="S395" t="b">
        <v>1</v>
      </c>
      <c r="T395" t="s">
        <v>8267</v>
      </c>
      <c r="U395" t="str">
        <f t="shared" si="45"/>
        <v xml:space="preserve">film 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20">
        <f t="shared" si="46"/>
        <v>4.7</v>
      </c>
      <c r="F396" s="6" t="str">
        <f t="shared" si="48"/>
        <v>Cat 2</v>
      </c>
      <c r="G396" s="8">
        <v>5259</v>
      </c>
      <c r="H396" t="s">
        <v>8218</v>
      </c>
      <c r="I396" t="s">
        <v>8226</v>
      </c>
      <c r="J396" t="s">
        <v>8248</v>
      </c>
      <c r="K396">
        <v>1460918282</v>
      </c>
      <c r="L396" s="12">
        <f t="shared" si="42"/>
        <v>42477.776412037041</v>
      </c>
      <c r="M396">
        <v>1455737882</v>
      </c>
      <c r="N396" s="12">
        <f t="shared" si="43"/>
        <v>42417.818078703705</v>
      </c>
      <c r="O396" s="16">
        <f t="shared" si="44"/>
        <v>2</v>
      </c>
      <c r="P396" s="16">
        <f t="shared" si="47"/>
        <v>2016</v>
      </c>
      <c r="Q396" t="b">
        <v>0</v>
      </c>
      <c r="R396">
        <v>50</v>
      </c>
      <c r="S396" t="b">
        <v>1</v>
      </c>
      <c r="T396" t="s">
        <v>8267</v>
      </c>
      <c r="U396" t="str">
        <f t="shared" si="45"/>
        <v xml:space="preserve">film 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20">
        <f t="shared" si="46"/>
        <v>10</v>
      </c>
      <c r="F397" s="6" t="str">
        <f t="shared" si="48"/>
        <v>Cat 4</v>
      </c>
      <c r="G397" s="8">
        <v>10804.45</v>
      </c>
      <c r="H397" t="s">
        <v>8218</v>
      </c>
      <c r="I397" t="s">
        <v>8223</v>
      </c>
      <c r="J397" t="s">
        <v>8245</v>
      </c>
      <c r="K397">
        <v>1335562320</v>
      </c>
      <c r="L397" s="12">
        <f t="shared" si="42"/>
        <v>41026.897222222222</v>
      </c>
      <c r="M397">
        <v>1332452960</v>
      </c>
      <c r="N397" s="12">
        <f t="shared" si="43"/>
        <v>40990.909259259257</v>
      </c>
      <c r="O397" s="16">
        <f t="shared" si="44"/>
        <v>3</v>
      </c>
      <c r="P397" s="16">
        <f t="shared" si="47"/>
        <v>2012</v>
      </c>
      <c r="Q397" t="b">
        <v>0</v>
      </c>
      <c r="R397">
        <v>184</v>
      </c>
      <c r="S397" t="b">
        <v>1</v>
      </c>
      <c r="T397" t="s">
        <v>8267</v>
      </c>
      <c r="U397" t="str">
        <f t="shared" si="45"/>
        <v xml:space="preserve">film 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20">
        <f t="shared" si="46"/>
        <v>15</v>
      </c>
      <c r="F398" s="6" t="str">
        <f t="shared" si="48"/>
        <v>Cat 5</v>
      </c>
      <c r="G398" s="8">
        <v>16000</v>
      </c>
      <c r="H398" t="s">
        <v>8218</v>
      </c>
      <c r="I398" t="s">
        <v>8223</v>
      </c>
      <c r="J398" t="s">
        <v>8245</v>
      </c>
      <c r="K398">
        <v>1341668006</v>
      </c>
      <c r="L398" s="12">
        <f t="shared" si="42"/>
        <v>41097.564884259256</v>
      </c>
      <c r="M398">
        <v>1340372006</v>
      </c>
      <c r="N398" s="12">
        <f t="shared" si="43"/>
        <v>41082.564884259256</v>
      </c>
      <c r="O398" s="16">
        <f t="shared" si="44"/>
        <v>6</v>
      </c>
      <c r="P398" s="16">
        <f t="shared" si="47"/>
        <v>2012</v>
      </c>
      <c r="Q398" t="b">
        <v>0</v>
      </c>
      <c r="R398">
        <v>196</v>
      </c>
      <c r="S398" t="b">
        <v>1</v>
      </c>
      <c r="T398" t="s">
        <v>8267</v>
      </c>
      <c r="U398" t="str">
        <f t="shared" si="45"/>
        <v xml:space="preserve">film 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20">
        <f t="shared" si="46"/>
        <v>12.444000000000001</v>
      </c>
      <c r="F399" s="6" t="str">
        <f t="shared" si="48"/>
        <v>Cat 4</v>
      </c>
      <c r="G399" s="8">
        <v>12929.35</v>
      </c>
      <c r="H399" t="s">
        <v>8218</v>
      </c>
      <c r="I399" t="s">
        <v>8223</v>
      </c>
      <c r="J399" t="s">
        <v>8245</v>
      </c>
      <c r="K399">
        <v>1283312640</v>
      </c>
      <c r="L399" s="12">
        <f t="shared" si="42"/>
        <v>40422.155555555553</v>
      </c>
      <c r="M399">
        <v>1279651084</v>
      </c>
      <c r="N399" s="12">
        <f t="shared" si="43"/>
        <v>40379.776435185187</v>
      </c>
      <c r="O399" s="16">
        <f t="shared" si="44"/>
        <v>7</v>
      </c>
      <c r="P399" s="16">
        <f t="shared" si="47"/>
        <v>2010</v>
      </c>
      <c r="Q399" t="b">
        <v>0</v>
      </c>
      <c r="R399">
        <v>229</v>
      </c>
      <c r="S399" t="b">
        <v>1</v>
      </c>
      <c r="T399" t="s">
        <v>8267</v>
      </c>
      <c r="U399" t="str">
        <f t="shared" si="45"/>
        <v xml:space="preserve">film 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20">
        <f t="shared" si="46"/>
        <v>7.5</v>
      </c>
      <c r="F400" s="6" t="str">
        <f t="shared" si="48"/>
        <v>Cat 3</v>
      </c>
      <c r="G400" s="8">
        <v>9387</v>
      </c>
      <c r="H400" t="s">
        <v>8218</v>
      </c>
      <c r="I400" t="s">
        <v>8223</v>
      </c>
      <c r="J400" t="s">
        <v>8245</v>
      </c>
      <c r="K400">
        <v>1430334126</v>
      </c>
      <c r="L400" s="12">
        <f t="shared" si="42"/>
        <v>42123.793124999997</v>
      </c>
      <c r="M400">
        <v>1426446126</v>
      </c>
      <c r="N400" s="12">
        <f t="shared" si="43"/>
        <v>42078.793124999997</v>
      </c>
      <c r="O400" s="16">
        <f t="shared" si="44"/>
        <v>3</v>
      </c>
      <c r="P400" s="16">
        <f t="shared" si="47"/>
        <v>2015</v>
      </c>
      <c r="Q400" t="b">
        <v>0</v>
      </c>
      <c r="R400">
        <v>67</v>
      </c>
      <c r="S400" t="b">
        <v>1</v>
      </c>
      <c r="T400" t="s">
        <v>8267</v>
      </c>
      <c r="U400" t="str">
        <f t="shared" si="45"/>
        <v xml:space="preserve">film 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20">
        <f t="shared" si="46"/>
        <v>20</v>
      </c>
      <c r="F401" s="6" t="str">
        <f t="shared" si="48"/>
        <v>Cat 6</v>
      </c>
      <c r="G401" s="8">
        <v>21361</v>
      </c>
      <c r="H401" t="s">
        <v>8218</v>
      </c>
      <c r="I401" t="s">
        <v>8224</v>
      </c>
      <c r="J401" t="s">
        <v>8246</v>
      </c>
      <c r="K401">
        <v>1481716800</v>
      </c>
      <c r="L401" s="12">
        <f t="shared" si="42"/>
        <v>42718.5</v>
      </c>
      <c r="M401">
        <v>1479070867</v>
      </c>
      <c r="N401" s="12">
        <f t="shared" si="43"/>
        <v>42687.875775462962</v>
      </c>
      <c r="O401" s="16">
        <f t="shared" si="44"/>
        <v>11</v>
      </c>
      <c r="P401" s="16">
        <f t="shared" si="47"/>
        <v>2016</v>
      </c>
      <c r="Q401" t="b">
        <v>0</v>
      </c>
      <c r="R401">
        <v>95</v>
      </c>
      <c r="S401" t="b">
        <v>1</v>
      </c>
      <c r="T401" t="s">
        <v>8267</v>
      </c>
      <c r="U401" t="str">
        <f t="shared" si="45"/>
        <v xml:space="preserve">film 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20">
        <f t="shared" si="46"/>
        <v>10</v>
      </c>
      <c r="F402" s="6" t="str">
        <f t="shared" si="48"/>
        <v>Cat 4</v>
      </c>
      <c r="G402" s="8">
        <v>11230.25</v>
      </c>
      <c r="H402" t="s">
        <v>8218</v>
      </c>
      <c r="I402" t="s">
        <v>8223</v>
      </c>
      <c r="J402" t="s">
        <v>8245</v>
      </c>
      <c r="K402">
        <v>1400297400</v>
      </c>
      <c r="L402" s="12">
        <f t="shared" si="42"/>
        <v>41776.145833333336</v>
      </c>
      <c r="M402">
        <v>1397661347</v>
      </c>
      <c r="N402" s="12">
        <f t="shared" si="43"/>
        <v>41745.635960648149</v>
      </c>
      <c r="O402" s="16">
        <f t="shared" si="44"/>
        <v>4</v>
      </c>
      <c r="P402" s="16">
        <f t="shared" si="47"/>
        <v>2014</v>
      </c>
      <c r="Q402" t="b">
        <v>0</v>
      </c>
      <c r="R402">
        <v>62</v>
      </c>
      <c r="S402" t="b">
        <v>1</v>
      </c>
      <c r="T402" t="s">
        <v>8267</v>
      </c>
      <c r="U402" t="str">
        <f t="shared" si="45"/>
        <v xml:space="preserve">film 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20">
        <f t="shared" si="46"/>
        <v>50</v>
      </c>
      <c r="F403" s="6" t="str">
        <f t="shared" si="48"/>
        <v>Cat 12</v>
      </c>
      <c r="G403" s="8">
        <v>51906</v>
      </c>
      <c r="H403" t="s">
        <v>8218</v>
      </c>
      <c r="I403" t="s">
        <v>8223</v>
      </c>
      <c r="J403" t="s">
        <v>8245</v>
      </c>
      <c r="K403">
        <v>1312747970</v>
      </c>
      <c r="L403" s="12">
        <f t="shared" si="42"/>
        <v>40762.842245370368</v>
      </c>
      <c r="M403">
        <v>1310155970</v>
      </c>
      <c r="N403" s="12">
        <f t="shared" si="43"/>
        <v>40732.842245370368</v>
      </c>
      <c r="O403" s="16">
        <f t="shared" si="44"/>
        <v>7</v>
      </c>
      <c r="P403" s="16">
        <f t="shared" si="47"/>
        <v>2011</v>
      </c>
      <c r="Q403" t="b">
        <v>0</v>
      </c>
      <c r="R403">
        <v>73</v>
      </c>
      <c r="S403" t="b">
        <v>1</v>
      </c>
      <c r="T403" t="s">
        <v>8267</v>
      </c>
      <c r="U403" t="str">
        <f t="shared" si="45"/>
        <v xml:space="preserve">film 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20">
        <f t="shared" si="46"/>
        <v>2</v>
      </c>
      <c r="F404" s="6" t="str">
        <f t="shared" si="48"/>
        <v>Cat 2</v>
      </c>
      <c r="G404" s="8">
        <v>2833</v>
      </c>
      <c r="H404" t="s">
        <v>8218</v>
      </c>
      <c r="I404" t="s">
        <v>8223</v>
      </c>
      <c r="J404" t="s">
        <v>8245</v>
      </c>
      <c r="K404">
        <v>1446731817</v>
      </c>
      <c r="L404" s="12">
        <f t="shared" si="42"/>
        <v>42313.58121527778</v>
      </c>
      <c r="M404">
        <v>1444913817</v>
      </c>
      <c r="N404" s="12">
        <f t="shared" si="43"/>
        <v>42292.539548611108</v>
      </c>
      <c r="O404" s="16">
        <f t="shared" si="44"/>
        <v>10</v>
      </c>
      <c r="P404" s="16">
        <f t="shared" si="47"/>
        <v>2015</v>
      </c>
      <c r="Q404" t="b">
        <v>0</v>
      </c>
      <c r="R404">
        <v>43</v>
      </c>
      <c r="S404" t="b">
        <v>1</v>
      </c>
      <c r="T404" t="s">
        <v>8267</v>
      </c>
      <c r="U404" t="str">
        <f t="shared" si="45"/>
        <v xml:space="preserve">film 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20">
        <f t="shared" si="46"/>
        <v>5</v>
      </c>
      <c r="F405" s="6" t="str">
        <f t="shared" si="48"/>
        <v>Cat 3</v>
      </c>
      <c r="G405" s="8">
        <v>5263</v>
      </c>
      <c r="H405" t="s">
        <v>8218</v>
      </c>
      <c r="I405" t="s">
        <v>8223</v>
      </c>
      <c r="J405" t="s">
        <v>8245</v>
      </c>
      <c r="K405">
        <v>1312960080</v>
      </c>
      <c r="L405" s="12">
        <f t="shared" si="42"/>
        <v>40765.297222222223</v>
      </c>
      <c r="M405">
        <v>1308900441</v>
      </c>
      <c r="N405" s="12">
        <f t="shared" si="43"/>
        <v>40718.310659722221</v>
      </c>
      <c r="O405" s="16">
        <f t="shared" si="44"/>
        <v>6</v>
      </c>
      <c r="P405" s="16">
        <f t="shared" si="47"/>
        <v>2011</v>
      </c>
      <c r="Q405" t="b">
        <v>0</v>
      </c>
      <c r="R405">
        <v>70</v>
      </c>
      <c r="S405" t="b">
        <v>1</v>
      </c>
      <c r="T405" t="s">
        <v>8267</v>
      </c>
      <c r="U405" t="str">
        <f t="shared" si="45"/>
        <v xml:space="preserve">film 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20">
        <f t="shared" si="46"/>
        <v>35</v>
      </c>
      <c r="F406" s="6" t="str">
        <f t="shared" si="48"/>
        <v>Cat 9</v>
      </c>
      <c r="G406" s="8">
        <v>36082</v>
      </c>
      <c r="H406" t="s">
        <v>8218</v>
      </c>
      <c r="I406" t="s">
        <v>8223</v>
      </c>
      <c r="J406" t="s">
        <v>8245</v>
      </c>
      <c r="K406">
        <v>1391641440</v>
      </c>
      <c r="L406" s="12">
        <f t="shared" si="42"/>
        <v>41675.961111111108</v>
      </c>
      <c r="M406">
        <v>1389107062</v>
      </c>
      <c r="N406" s="12">
        <f t="shared" si="43"/>
        <v>41646.628032407411</v>
      </c>
      <c r="O406" s="16">
        <f t="shared" si="44"/>
        <v>1</v>
      </c>
      <c r="P406" s="16">
        <f t="shared" si="47"/>
        <v>2014</v>
      </c>
      <c r="Q406" t="b">
        <v>0</v>
      </c>
      <c r="R406">
        <v>271</v>
      </c>
      <c r="S406" t="b">
        <v>1</v>
      </c>
      <c r="T406" t="s">
        <v>8267</v>
      </c>
      <c r="U406" t="str">
        <f t="shared" si="45"/>
        <v xml:space="preserve">film 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20">
        <f t="shared" si="46"/>
        <v>2.82</v>
      </c>
      <c r="F407" s="6" t="str">
        <f t="shared" si="48"/>
        <v>Cat 2</v>
      </c>
      <c r="G407" s="8">
        <v>3036</v>
      </c>
      <c r="H407" t="s">
        <v>8218</v>
      </c>
      <c r="I407" t="s">
        <v>8223</v>
      </c>
      <c r="J407" t="s">
        <v>8245</v>
      </c>
      <c r="K407">
        <v>1394071339</v>
      </c>
      <c r="L407" s="12">
        <f t="shared" si="42"/>
        <v>41704.08494212963</v>
      </c>
      <c r="M407">
        <v>1391479339</v>
      </c>
      <c r="N407" s="12">
        <f t="shared" si="43"/>
        <v>41674.08494212963</v>
      </c>
      <c r="O407" s="16">
        <f t="shared" si="44"/>
        <v>2</v>
      </c>
      <c r="P407" s="16">
        <f t="shared" si="47"/>
        <v>2014</v>
      </c>
      <c r="Q407" t="b">
        <v>0</v>
      </c>
      <c r="R407">
        <v>55</v>
      </c>
      <c r="S407" t="b">
        <v>1</v>
      </c>
      <c r="T407" t="s">
        <v>8267</v>
      </c>
      <c r="U407" t="str">
        <f t="shared" si="45"/>
        <v xml:space="preserve">film 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20">
        <f t="shared" si="46"/>
        <v>2.8</v>
      </c>
      <c r="F408" s="6" t="str">
        <f t="shared" si="48"/>
        <v>Cat 2</v>
      </c>
      <c r="G408" s="8">
        <v>3015.73</v>
      </c>
      <c r="H408" t="s">
        <v>8218</v>
      </c>
      <c r="I408" t="s">
        <v>8223</v>
      </c>
      <c r="J408" t="s">
        <v>8245</v>
      </c>
      <c r="K408">
        <v>1304920740</v>
      </c>
      <c r="L408" s="12">
        <f t="shared" si="42"/>
        <v>40672.249305555553</v>
      </c>
      <c r="M408">
        <v>1301975637</v>
      </c>
      <c r="N408" s="12">
        <f t="shared" si="43"/>
        <v>40638.162465277775</v>
      </c>
      <c r="O408" s="16">
        <f t="shared" si="44"/>
        <v>4</v>
      </c>
      <c r="P408" s="16">
        <f t="shared" si="47"/>
        <v>2011</v>
      </c>
      <c r="Q408" t="b">
        <v>0</v>
      </c>
      <c r="R408">
        <v>35</v>
      </c>
      <c r="S408" t="b">
        <v>1</v>
      </c>
      <c r="T408" t="s">
        <v>8267</v>
      </c>
      <c r="U408" t="str">
        <f t="shared" si="45"/>
        <v xml:space="preserve">film 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20">
        <f t="shared" si="46"/>
        <v>2</v>
      </c>
      <c r="F409" s="6" t="str">
        <f t="shared" si="48"/>
        <v>Cat 2</v>
      </c>
      <c r="G409" s="8">
        <v>2031</v>
      </c>
      <c r="H409" t="s">
        <v>8218</v>
      </c>
      <c r="I409" t="s">
        <v>8223</v>
      </c>
      <c r="J409" t="s">
        <v>8245</v>
      </c>
      <c r="K409">
        <v>1321739650</v>
      </c>
      <c r="L409" s="12">
        <f t="shared" si="42"/>
        <v>40866.912615740745</v>
      </c>
      <c r="M409">
        <v>1316552050</v>
      </c>
      <c r="N409" s="12">
        <f t="shared" si="43"/>
        <v>40806.870949074073</v>
      </c>
      <c r="O409" s="16">
        <f t="shared" si="44"/>
        <v>9</v>
      </c>
      <c r="P409" s="16">
        <f t="shared" si="47"/>
        <v>2011</v>
      </c>
      <c r="Q409" t="b">
        <v>0</v>
      </c>
      <c r="R409">
        <v>22</v>
      </c>
      <c r="S409" t="b">
        <v>1</v>
      </c>
      <c r="T409" t="s">
        <v>8267</v>
      </c>
      <c r="U409" t="str">
        <f t="shared" si="45"/>
        <v xml:space="preserve">film 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20">
        <f t="shared" si="46"/>
        <v>6</v>
      </c>
      <c r="F410" s="6" t="str">
        <f t="shared" si="48"/>
        <v>Cat 3</v>
      </c>
      <c r="G410" s="8">
        <v>6086.26</v>
      </c>
      <c r="H410" t="s">
        <v>8218</v>
      </c>
      <c r="I410" t="s">
        <v>8223</v>
      </c>
      <c r="J410" t="s">
        <v>8245</v>
      </c>
      <c r="K410">
        <v>1383676790</v>
      </c>
      <c r="L410" s="12">
        <f t="shared" si="42"/>
        <v>41583.777662037035</v>
      </c>
      <c r="M410">
        <v>1380217190</v>
      </c>
      <c r="N410" s="12">
        <f t="shared" si="43"/>
        <v>41543.735995370371</v>
      </c>
      <c r="O410" s="16">
        <f t="shared" si="44"/>
        <v>9</v>
      </c>
      <c r="P410" s="16">
        <f t="shared" si="47"/>
        <v>2013</v>
      </c>
      <c r="Q410" t="b">
        <v>0</v>
      </c>
      <c r="R410">
        <v>38</v>
      </c>
      <c r="S410" t="b">
        <v>1</v>
      </c>
      <c r="T410" t="s">
        <v>8267</v>
      </c>
      <c r="U410" t="str">
        <f t="shared" si="45"/>
        <v xml:space="preserve">film 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20">
        <f t="shared" si="46"/>
        <v>0.5</v>
      </c>
      <c r="F411" s="6" t="str">
        <f t="shared" si="48"/>
        <v>Cat 1</v>
      </c>
      <c r="G411" s="8">
        <v>684</v>
      </c>
      <c r="H411" t="s">
        <v>8218</v>
      </c>
      <c r="I411" t="s">
        <v>8224</v>
      </c>
      <c r="J411" t="s">
        <v>8246</v>
      </c>
      <c r="K411">
        <v>1469220144</v>
      </c>
      <c r="L411" s="12">
        <f t="shared" si="42"/>
        <v>42573.862777777773</v>
      </c>
      <c r="M411">
        <v>1466628144</v>
      </c>
      <c r="N411" s="12">
        <f t="shared" si="43"/>
        <v>42543.862777777773</v>
      </c>
      <c r="O411" s="16">
        <f t="shared" si="44"/>
        <v>6</v>
      </c>
      <c r="P411" s="16">
        <f t="shared" si="47"/>
        <v>2016</v>
      </c>
      <c r="Q411" t="b">
        <v>0</v>
      </c>
      <c r="R411">
        <v>15</v>
      </c>
      <c r="S411" t="b">
        <v>1</v>
      </c>
      <c r="T411" t="s">
        <v>8267</v>
      </c>
      <c r="U411" t="str">
        <f t="shared" si="45"/>
        <v xml:space="preserve">film 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20">
        <f t="shared" si="46"/>
        <v>1</v>
      </c>
      <c r="F412" s="6" t="str">
        <f t="shared" si="48"/>
        <v>Cat 2</v>
      </c>
      <c r="G412" s="8">
        <v>1283</v>
      </c>
      <c r="H412" t="s">
        <v>8218</v>
      </c>
      <c r="I412" t="s">
        <v>8228</v>
      </c>
      <c r="J412" t="s">
        <v>8250</v>
      </c>
      <c r="K412">
        <v>1434670397</v>
      </c>
      <c r="L412" s="12">
        <f t="shared" si="42"/>
        <v>42173.981446759266</v>
      </c>
      <c r="M412">
        <v>1429486397</v>
      </c>
      <c r="N412" s="12">
        <f t="shared" si="43"/>
        <v>42113.981446759266</v>
      </c>
      <c r="O412" s="16">
        <f t="shared" si="44"/>
        <v>4</v>
      </c>
      <c r="P412" s="16">
        <f t="shared" si="47"/>
        <v>2015</v>
      </c>
      <c r="Q412" t="b">
        <v>0</v>
      </c>
      <c r="R412">
        <v>7</v>
      </c>
      <c r="S412" t="b">
        <v>1</v>
      </c>
      <c r="T412" t="s">
        <v>8267</v>
      </c>
      <c r="U412" t="str">
        <f t="shared" si="45"/>
        <v xml:space="preserve">film 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20">
        <f t="shared" si="46"/>
        <v>30</v>
      </c>
      <c r="F413" s="6" t="str">
        <f t="shared" si="48"/>
        <v>Cat 8</v>
      </c>
      <c r="G413" s="8">
        <v>30315</v>
      </c>
      <c r="H413" t="s">
        <v>8218</v>
      </c>
      <c r="I413" t="s">
        <v>8223</v>
      </c>
      <c r="J413" t="s">
        <v>8245</v>
      </c>
      <c r="K413">
        <v>1387688400</v>
      </c>
      <c r="L413" s="12">
        <f t="shared" si="42"/>
        <v>41630.208333333336</v>
      </c>
      <c r="M413">
        <v>1384920804</v>
      </c>
      <c r="N413" s="12">
        <f t="shared" si="43"/>
        <v>41598.17597222222</v>
      </c>
      <c r="O413" s="16">
        <f t="shared" si="44"/>
        <v>11</v>
      </c>
      <c r="P413" s="16">
        <f t="shared" si="47"/>
        <v>2013</v>
      </c>
      <c r="Q413" t="b">
        <v>0</v>
      </c>
      <c r="R413">
        <v>241</v>
      </c>
      <c r="S413" t="b">
        <v>1</v>
      </c>
      <c r="T413" t="s">
        <v>8267</v>
      </c>
      <c r="U413" t="str">
        <f t="shared" si="45"/>
        <v xml:space="preserve">film 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20">
        <f t="shared" si="46"/>
        <v>2.5</v>
      </c>
      <c r="F414" s="6" t="str">
        <f t="shared" si="48"/>
        <v>Cat 2</v>
      </c>
      <c r="G414" s="8">
        <v>3171</v>
      </c>
      <c r="H414" t="s">
        <v>8218</v>
      </c>
      <c r="I414" t="s">
        <v>8223</v>
      </c>
      <c r="J414" t="s">
        <v>8245</v>
      </c>
      <c r="K414">
        <v>1343238578</v>
      </c>
      <c r="L414" s="12">
        <f t="shared" si="42"/>
        <v>41115.742800925924</v>
      </c>
      <c r="M414">
        <v>1341856178</v>
      </c>
      <c r="N414" s="12">
        <f t="shared" si="43"/>
        <v>41099.742800925924</v>
      </c>
      <c r="O414" s="16">
        <f t="shared" si="44"/>
        <v>7</v>
      </c>
      <c r="P414" s="16">
        <f t="shared" si="47"/>
        <v>2012</v>
      </c>
      <c r="Q414" t="b">
        <v>0</v>
      </c>
      <c r="R414">
        <v>55</v>
      </c>
      <c r="S414" t="b">
        <v>1</v>
      </c>
      <c r="T414" t="s">
        <v>8267</v>
      </c>
      <c r="U414" t="str">
        <f t="shared" si="45"/>
        <v xml:space="preserve">film 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20">
        <f t="shared" si="46"/>
        <v>12.8</v>
      </c>
      <c r="F415" s="6" t="str">
        <f t="shared" si="48"/>
        <v>Cat 4</v>
      </c>
      <c r="G415" s="8">
        <v>13451</v>
      </c>
      <c r="H415" t="s">
        <v>8218</v>
      </c>
      <c r="I415" t="s">
        <v>8223</v>
      </c>
      <c r="J415" t="s">
        <v>8245</v>
      </c>
      <c r="K415">
        <v>1342731811</v>
      </c>
      <c r="L415" s="12">
        <f t="shared" si="42"/>
        <v>41109.877442129626</v>
      </c>
      <c r="M415">
        <v>1340139811</v>
      </c>
      <c r="N415" s="12">
        <f t="shared" si="43"/>
        <v>41079.877442129626</v>
      </c>
      <c r="O415" s="16">
        <f t="shared" si="44"/>
        <v>6</v>
      </c>
      <c r="P415" s="16">
        <f t="shared" si="47"/>
        <v>2012</v>
      </c>
      <c r="Q415" t="b">
        <v>0</v>
      </c>
      <c r="R415">
        <v>171</v>
      </c>
      <c r="S415" t="b">
        <v>1</v>
      </c>
      <c r="T415" t="s">
        <v>8267</v>
      </c>
      <c r="U415" t="str">
        <f t="shared" si="45"/>
        <v xml:space="preserve">film 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20">
        <f t="shared" si="46"/>
        <v>18.5</v>
      </c>
      <c r="F416" s="6" t="str">
        <f t="shared" si="48"/>
        <v>Cat 5</v>
      </c>
      <c r="G416" s="8">
        <v>19028</v>
      </c>
      <c r="H416" t="s">
        <v>8218</v>
      </c>
      <c r="I416" t="s">
        <v>8223</v>
      </c>
      <c r="J416" t="s">
        <v>8245</v>
      </c>
      <c r="K416">
        <v>1381541465</v>
      </c>
      <c r="L416" s="12">
        <f t="shared" si="42"/>
        <v>41559.063252314816</v>
      </c>
      <c r="M416">
        <v>1378949465</v>
      </c>
      <c r="N416" s="12">
        <f t="shared" si="43"/>
        <v>41529.063252314816</v>
      </c>
      <c r="O416" s="16">
        <f t="shared" si="44"/>
        <v>9</v>
      </c>
      <c r="P416" s="16">
        <f t="shared" si="47"/>
        <v>2013</v>
      </c>
      <c r="Q416" t="b">
        <v>0</v>
      </c>
      <c r="R416">
        <v>208</v>
      </c>
      <c r="S416" t="b">
        <v>1</v>
      </c>
      <c r="T416" t="s">
        <v>8267</v>
      </c>
      <c r="U416" t="str">
        <f t="shared" si="45"/>
        <v xml:space="preserve">film 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20">
        <f t="shared" si="46"/>
        <v>1.4</v>
      </c>
      <c r="F417" s="6" t="str">
        <f t="shared" si="48"/>
        <v>Cat 2</v>
      </c>
      <c r="G417" s="8">
        <v>1430.06</v>
      </c>
      <c r="H417" t="s">
        <v>8218</v>
      </c>
      <c r="I417" t="s">
        <v>8228</v>
      </c>
      <c r="J417" t="s">
        <v>8250</v>
      </c>
      <c r="K417">
        <v>1413547200</v>
      </c>
      <c r="L417" s="12">
        <f t="shared" si="42"/>
        <v>41929.5</v>
      </c>
      <c r="M417">
        <v>1411417602</v>
      </c>
      <c r="N417" s="12">
        <f t="shared" si="43"/>
        <v>41904.851875</v>
      </c>
      <c r="O417" s="16">
        <f t="shared" si="44"/>
        <v>9</v>
      </c>
      <c r="P417" s="16">
        <f t="shared" si="47"/>
        <v>2014</v>
      </c>
      <c r="Q417" t="b">
        <v>0</v>
      </c>
      <c r="R417">
        <v>21</v>
      </c>
      <c r="S417" t="b">
        <v>1</v>
      </c>
      <c r="T417" t="s">
        <v>8267</v>
      </c>
      <c r="U417" t="str">
        <f t="shared" si="45"/>
        <v xml:space="preserve">film 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20">
        <f t="shared" si="46"/>
        <v>1</v>
      </c>
      <c r="F418" s="6" t="str">
        <f t="shared" si="48"/>
        <v>Cat 2</v>
      </c>
      <c r="G418" s="8">
        <v>1202.17</v>
      </c>
      <c r="H418" t="s">
        <v>8218</v>
      </c>
      <c r="I418" t="s">
        <v>8223</v>
      </c>
      <c r="J418" t="s">
        <v>8245</v>
      </c>
      <c r="K418">
        <v>1391851831</v>
      </c>
      <c r="L418" s="12">
        <f t="shared" si="42"/>
        <v>41678.396192129629</v>
      </c>
      <c r="M418">
        <v>1389259831</v>
      </c>
      <c r="N418" s="12">
        <f t="shared" si="43"/>
        <v>41648.396192129629</v>
      </c>
      <c r="O418" s="16">
        <f t="shared" si="44"/>
        <v>1</v>
      </c>
      <c r="P418" s="16">
        <f t="shared" si="47"/>
        <v>2014</v>
      </c>
      <c r="Q418" t="b">
        <v>0</v>
      </c>
      <c r="R418">
        <v>25</v>
      </c>
      <c r="S418" t="b">
        <v>1</v>
      </c>
      <c r="T418" t="s">
        <v>8267</v>
      </c>
      <c r="U418" t="str">
        <f t="shared" si="45"/>
        <v xml:space="preserve">film 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20">
        <f t="shared" si="46"/>
        <v>10.5</v>
      </c>
      <c r="F419" s="6" t="str">
        <f t="shared" si="48"/>
        <v>Cat 4</v>
      </c>
      <c r="G419" s="8">
        <v>10526</v>
      </c>
      <c r="H419" t="s">
        <v>8218</v>
      </c>
      <c r="I419" t="s">
        <v>8223</v>
      </c>
      <c r="J419" t="s">
        <v>8245</v>
      </c>
      <c r="K419">
        <v>1365395580</v>
      </c>
      <c r="L419" s="12">
        <f t="shared" si="42"/>
        <v>41372.189583333333</v>
      </c>
      <c r="M419">
        <v>1364426260</v>
      </c>
      <c r="N419" s="12">
        <f t="shared" si="43"/>
        <v>41360.970601851855</v>
      </c>
      <c r="O419" s="16">
        <f t="shared" si="44"/>
        <v>3</v>
      </c>
      <c r="P419" s="16">
        <f t="shared" si="47"/>
        <v>2013</v>
      </c>
      <c r="Q419" t="b">
        <v>0</v>
      </c>
      <c r="R419">
        <v>52</v>
      </c>
      <c r="S419" t="b">
        <v>1</v>
      </c>
      <c r="T419" t="s">
        <v>8267</v>
      </c>
      <c r="U419" t="str">
        <f t="shared" si="45"/>
        <v xml:space="preserve">film 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20">
        <f t="shared" si="46"/>
        <v>22.4</v>
      </c>
      <c r="F420" s="6" t="str">
        <f t="shared" si="48"/>
        <v>Cat 6</v>
      </c>
      <c r="G420" s="8">
        <v>22542</v>
      </c>
      <c r="H420" t="s">
        <v>8218</v>
      </c>
      <c r="I420" t="s">
        <v>8223</v>
      </c>
      <c r="J420" t="s">
        <v>8245</v>
      </c>
      <c r="K420">
        <v>1437633997</v>
      </c>
      <c r="L420" s="12">
        <f t="shared" si="42"/>
        <v>42208.282372685186</v>
      </c>
      <c r="M420">
        <v>1435041997</v>
      </c>
      <c r="N420" s="12">
        <f t="shared" si="43"/>
        <v>42178.282372685186</v>
      </c>
      <c r="O420" s="16">
        <f t="shared" si="44"/>
        <v>6</v>
      </c>
      <c r="P420" s="16">
        <f t="shared" si="47"/>
        <v>2015</v>
      </c>
      <c r="Q420" t="b">
        <v>0</v>
      </c>
      <c r="R420">
        <v>104</v>
      </c>
      <c r="S420" t="b">
        <v>1</v>
      </c>
      <c r="T420" t="s">
        <v>8267</v>
      </c>
      <c r="U420" t="str">
        <f t="shared" si="45"/>
        <v xml:space="preserve">film 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20">
        <f t="shared" si="46"/>
        <v>8</v>
      </c>
      <c r="F421" s="6" t="str">
        <f t="shared" si="48"/>
        <v>Cat 3</v>
      </c>
      <c r="G421" s="8">
        <v>8035</v>
      </c>
      <c r="H421" t="s">
        <v>8218</v>
      </c>
      <c r="I421" t="s">
        <v>8223</v>
      </c>
      <c r="J421" t="s">
        <v>8245</v>
      </c>
      <c r="K421">
        <v>1372536787</v>
      </c>
      <c r="L421" s="12">
        <f t="shared" si="42"/>
        <v>41454.842442129629</v>
      </c>
      <c r="M421">
        <v>1367352787</v>
      </c>
      <c r="N421" s="12">
        <f t="shared" si="43"/>
        <v>41394.842442129629</v>
      </c>
      <c r="O421" s="16">
        <f t="shared" si="44"/>
        <v>4</v>
      </c>
      <c r="P421" s="16">
        <f t="shared" si="47"/>
        <v>2013</v>
      </c>
      <c r="Q421" t="b">
        <v>0</v>
      </c>
      <c r="R421">
        <v>73</v>
      </c>
      <c r="S421" t="b">
        <v>1</v>
      </c>
      <c r="T421" t="s">
        <v>8267</v>
      </c>
      <c r="U421" t="str">
        <f t="shared" si="45"/>
        <v xml:space="preserve">film 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20">
        <f t="shared" si="46"/>
        <v>3.3</v>
      </c>
      <c r="F422" s="6" t="str">
        <f t="shared" si="48"/>
        <v>Cat 2</v>
      </c>
      <c r="G422" s="8">
        <v>14.5</v>
      </c>
      <c r="H422" t="s">
        <v>8220</v>
      </c>
      <c r="I422" t="s">
        <v>8223</v>
      </c>
      <c r="J422" t="s">
        <v>8245</v>
      </c>
      <c r="K422">
        <v>1394772031</v>
      </c>
      <c r="L422" s="12">
        <f t="shared" si="42"/>
        <v>41712.194803240738</v>
      </c>
      <c r="M422">
        <v>1392183631</v>
      </c>
      <c r="N422" s="12">
        <f t="shared" si="43"/>
        <v>41682.23646990741</v>
      </c>
      <c r="O422" s="16">
        <f t="shared" si="44"/>
        <v>2</v>
      </c>
      <c r="P422" s="16">
        <f t="shared" si="47"/>
        <v>2014</v>
      </c>
      <c r="Q422" t="b">
        <v>0</v>
      </c>
      <c r="R422">
        <v>3</v>
      </c>
      <c r="S422" t="b">
        <v>0</v>
      </c>
      <c r="T422" t="s">
        <v>8268</v>
      </c>
      <c r="U422" t="str">
        <f t="shared" si="45"/>
        <v xml:space="preserve">film 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20">
        <f t="shared" si="46"/>
        <v>15</v>
      </c>
      <c r="F423" s="6" t="str">
        <f t="shared" si="48"/>
        <v>Cat 5</v>
      </c>
      <c r="G423" s="8">
        <v>301</v>
      </c>
      <c r="H423" t="s">
        <v>8220</v>
      </c>
      <c r="I423" t="s">
        <v>8223</v>
      </c>
      <c r="J423" t="s">
        <v>8245</v>
      </c>
      <c r="K423">
        <v>1440157656</v>
      </c>
      <c r="L423" s="12">
        <f t="shared" si="42"/>
        <v>42237.491388888884</v>
      </c>
      <c r="M423">
        <v>1434973656</v>
      </c>
      <c r="N423" s="12">
        <f t="shared" si="43"/>
        <v>42177.491388888884</v>
      </c>
      <c r="O423" s="16">
        <f t="shared" si="44"/>
        <v>6</v>
      </c>
      <c r="P423" s="16">
        <f t="shared" si="47"/>
        <v>2015</v>
      </c>
      <c r="Q423" t="b">
        <v>0</v>
      </c>
      <c r="R423">
        <v>6</v>
      </c>
      <c r="S423" t="b">
        <v>0</v>
      </c>
      <c r="T423" t="s">
        <v>8268</v>
      </c>
      <c r="U423" t="str">
        <f t="shared" si="45"/>
        <v xml:space="preserve">film 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20">
        <f t="shared" si="46"/>
        <v>40</v>
      </c>
      <c r="F424" s="6" t="str">
        <f t="shared" si="48"/>
        <v>Cat 10</v>
      </c>
      <c r="G424" s="8">
        <v>430</v>
      </c>
      <c r="H424" t="s">
        <v>8220</v>
      </c>
      <c r="I424" t="s">
        <v>8223</v>
      </c>
      <c r="J424" t="s">
        <v>8245</v>
      </c>
      <c r="K424">
        <v>1410416097</v>
      </c>
      <c r="L424" s="12">
        <f t="shared" si="42"/>
        <v>41893.260381944441</v>
      </c>
      <c r="M424">
        <v>1407824097</v>
      </c>
      <c r="N424" s="12">
        <f t="shared" si="43"/>
        <v>41863.260381944441</v>
      </c>
      <c r="O424" s="16">
        <f t="shared" si="44"/>
        <v>8</v>
      </c>
      <c r="P424" s="16">
        <f t="shared" si="47"/>
        <v>2014</v>
      </c>
      <c r="Q424" t="b">
        <v>0</v>
      </c>
      <c r="R424">
        <v>12</v>
      </c>
      <c r="S424" t="b">
        <v>0</v>
      </c>
      <c r="T424" t="s">
        <v>8268</v>
      </c>
      <c r="U424" t="str">
        <f t="shared" si="45"/>
        <v xml:space="preserve">film 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20">
        <f t="shared" si="46"/>
        <v>20</v>
      </c>
      <c r="F425" s="6" t="str">
        <f t="shared" si="48"/>
        <v>Cat 6</v>
      </c>
      <c r="G425" s="8">
        <v>153</v>
      </c>
      <c r="H425" t="s">
        <v>8220</v>
      </c>
      <c r="I425" t="s">
        <v>8223</v>
      </c>
      <c r="J425" t="s">
        <v>8245</v>
      </c>
      <c r="K425">
        <v>1370470430</v>
      </c>
      <c r="L425" s="12">
        <f t="shared" si="42"/>
        <v>41430.92627314815</v>
      </c>
      <c r="M425">
        <v>1367878430</v>
      </c>
      <c r="N425" s="12">
        <f t="shared" si="43"/>
        <v>41400.92627314815</v>
      </c>
      <c r="O425" s="16">
        <f t="shared" si="44"/>
        <v>5</v>
      </c>
      <c r="P425" s="16">
        <f t="shared" si="47"/>
        <v>2013</v>
      </c>
      <c r="Q425" t="b">
        <v>0</v>
      </c>
      <c r="R425">
        <v>13</v>
      </c>
      <c r="S425" t="b">
        <v>0</v>
      </c>
      <c r="T425" t="s">
        <v>8268</v>
      </c>
      <c r="U425" t="str">
        <f t="shared" si="45"/>
        <v xml:space="preserve">film 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20">
        <f t="shared" si="46"/>
        <v>3</v>
      </c>
      <c r="F426" s="6" t="str">
        <f t="shared" si="48"/>
        <v>Cat 2</v>
      </c>
      <c r="G426" s="8">
        <v>203.9</v>
      </c>
      <c r="H426" t="s">
        <v>8220</v>
      </c>
      <c r="I426" t="s">
        <v>8223</v>
      </c>
      <c r="J426" t="s">
        <v>8245</v>
      </c>
      <c r="K426">
        <v>1332748899</v>
      </c>
      <c r="L426" s="12">
        <f t="shared" si="42"/>
        <v>40994.334479166668</v>
      </c>
      <c r="M426">
        <v>1327568499</v>
      </c>
      <c r="N426" s="12">
        <f t="shared" si="43"/>
        <v>40934.376145833332</v>
      </c>
      <c r="O426" s="16">
        <f t="shared" si="44"/>
        <v>1</v>
      </c>
      <c r="P426" s="16">
        <f t="shared" si="47"/>
        <v>2012</v>
      </c>
      <c r="Q426" t="b">
        <v>0</v>
      </c>
      <c r="R426">
        <v>5</v>
      </c>
      <c r="S426" t="b">
        <v>0</v>
      </c>
      <c r="T426" t="s">
        <v>8268</v>
      </c>
      <c r="U426" t="str">
        <f t="shared" si="45"/>
        <v xml:space="preserve">film 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20">
        <f t="shared" si="46"/>
        <v>50</v>
      </c>
      <c r="F427" s="6" t="str">
        <f t="shared" si="48"/>
        <v>Cat 12</v>
      </c>
      <c r="G427" s="8">
        <v>6</v>
      </c>
      <c r="H427" t="s">
        <v>8220</v>
      </c>
      <c r="I427" t="s">
        <v>8223</v>
      </c>
      <c r="J427" t="s">
        <v>8245</v>
      </c>
      <c r="K427">
        <v>1448660404</v>
      </c>
      <c r="L427" s="12">
        <f t="shared" si="42"/>
        <v>42335.902824074074</v>
      </c>
      <c r="M427">
        <v>1443472804</v>
      </c>
      <c r="N427" s="12">
        <f t="shared" si="43"/>
        <v>42275.861157407402</v>
      </c>
      <c r="O427" s="16">
        <f t="shared" si="44"/>
        <v>9</v>
      </c>
      <c r="P427" s="16">
        <f t="shared" si="47"/>
        <v>2015</v>
      </c>
      <c r="Q427" t="b">
        <v>0</v>
      </c>
      <c r="R427">
        <v>2</v>
      </c>
      <c r="S427" t="b">
        <v>0</v>
      </c>
      <c r="T427" t="s">
        <v>8268</v>
      </c>
      <c r="U427" t="str">
        <f t="shared" si="45"/>
        <v xml:space="preserve">film 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20">
        <f t="shared" si="46"/>
        <v>10</v>
      </c>
      <c r="F428" s="6" t="str">
        <f t="shared" si="48"/>
        <v>Cat 4</v>
      </c>
      <c r="G428" s="8">
        <v>133</v>
      </c>
      <c r="H428" t="s">
        <v>8220</v>
      </c>
      <c r="I428" t="s">
        <v>8223</v>
      </c>
      <c r="J428" t="s">
        <v>8245</v>
      </c>
      <c r="K428">
        <v>1456851914</v>
      </c>
      <c r="L428" s="12">
        <f t="shared" si="42"/>
        <v>42430.711967592593</v>
      </c>
      <c r="M428">
        <v>1454259914</v>
      </c>
      <c r="N428" s="12">
        <f t="shared" si="43"/>
        <v>42400.711967592593</v>
      </c>
      <c r="O428" s="16">
        <f t="shared" si="44"/>
        <v>1</v>
      </c>
      <c r="P428" s="16">
        <f t="shared" si="47"/>
        <v>2016</v>
      </c>
      <c r="Q428" t="b">
        <v>0</v>
      </c>
      <c r="R428">
        <v>8</v>
      </c>
      <c r="S428" t="b">
        <v>0</v>
      </c>
      <c r="T428" t="s">
        <v>8268</v>
      </c>
      <c r="U428" t="str">
        <f t="shared" si="45"/>
        <v xml:space="preserve">film 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20">
        <f t="shared" si="46"/>
        <v>6.5</v>
      </c>
      <c r="F429" s="6" t="str">
        <f t="shared" si="48"/>
        <v>Cat 3</v>
      </c>
      <c r="G429" s="8">
        <v>0</v>
      </c>
      <c r="H429" t="s">
        <v>8220</v>
      </c>
      <c r="I429" t="s">
        <v>8223</v>
      </c>
      <c r="J429" t="s">
        <v>8245</v>
      </c>
      <c r="K429">
        <v>1445540340</v>
      </c>
      <c r="L429" s="12">
        <f t="shared" si="42"/>
        <v>42299.790972222225</v>
      </c>
      <c r="M429">
        <v>1444340940</v>
      </c>
      <c r="N429" s="12">
        <f t="shared" si="43"/>
        <v>42285.909027777772</v>
      </c>
      <c r="O429" s="16">
        <f t="shared" si="44"/>
        <v>10</v>
      </c>
      <c r="P429" s="16">
        <f t="shared" si="47"/>
        <v>2015</v>
      </c>
      <c r="Q429" t="b">
        <v>0</v>
      </c>
      <c r="R429">
        <v>0</v>
      </c>
      <c r="S429" t="b">
        <v>0</v>
      </c>
      <c r="T429" t="s">
        <v>8268</v>
      </c>
      <c r="U429" t="str">
        <f t="shared" si="45"/>
        <v xml:space="preserve">film 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20">
        <f t="shared" si="46"/>
        <v>12</v>
      </c>
      <c r="F430" s="6" t="str">
        <f t="shared" si="48"/>
        <v>Cat 4</v>
      </c>
      <c r="G430" s="8">
        <v>676</v>
      </c>
      <c r="H430" t="s">
        <v>8220</v>
      </c>
      <c r="I430" t="s">
        <v>8223</v>
      </c>
      <c r="J430" t="s">
        <v>8245</v>
      </c>
      <c r="K430">
        <v>1402956000</v>
      </c>
      <c r="L430" s="12">
        <f t="shared" si="42"/>
        <v>41806.916666666664</v>
      </c>
      <c r="M430">
        <v>1400523845</v>
      </c>
      <c r="N430" s="12">
        <f t="shared" si="43"/>
        <v>41778.766724537039</v>
      </c>
      <c r="O430" s="16">
        <f t="shared" si="44"/>
        <v>5</v>
      </c>
      <c r="P430" s="16">
        <f t="shared" si="47"/>
        <v>2014</v>
      </c>
      <c r="Q430" t="b">
        <v>0</v>
      </c>
      <c r="R430">
        <v>13</v>
      </c>
      <c r="S430" t="b">
        <v>0</v>
      </c>
      <c r="T430" t="s">
        <v>8268</v>
      </c>
      <c r="U430" t="str">
        <f t="shared" si="45"/>
        <v xml:space="preserve">film 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20">
        <f t="shared" si="46"/>
        <v>5</v>
      </c>
      <c r="F431" s="6" t="str">
        <f t="shared" si="48"/>
        <v>Cat 3</v>
      </c>
      <c r="G431" s="8">
        <v>0</v>
      </c>
      <c r="H431" t="s">
        <v>8220</v>
      </c>
      <c r="I431" t="s">
        <v>8223</v>
      </c>
      <c r="J431" t="s">
        <v>8245</v>
      </c>
      <c r="K431">
        <v>1259297940</v>
      </c>
      <c r="L431" s="12">
        <f t="shared" si="42"/>
        <v>40144.207638888889</v>
      </c>
      <c r="M431">
        <v>1252964282</v>
      </c>
      <c r="N431" s="12">
        <f t="shared" si="43"/>
        <v>40070.901412037041</v>
      </c>
      <c r="O431" s="16">
        <f t="shared" si="44"/>
        <v>9</v>
      </c>
      <c r="P431" s="16">
        <f t="shared" si="47"/>
        <v>2009</v>
      </c>
      <c r="Q431" t="b">
        <v>0</v>
      </c>
      <c r="R431">
        <v>0</v>
      </c>
      <c r="S431" t="b">
        <v>0</v>
      </c>
      <c r="T431" t="s">
        <v>8268</v>
      </c>
      <c r="U431" t="str">
        <f t="shared" si="45"/>
        <v xml:space="preserve">film 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20">
        <f t="shared" si="46"/>
        <v>1</v>
      </c>
      <c r="F432" s="6" t="str">
        <f t="shared" si="48"/>
        <v>Cat 2</v>
      </c>
      <c r="G432" s="8">
        <v>24</v>
      </c>
      <c r="H432" t="s">
        <v>8220</v>
      </c>
      <c r="I432" t="s">
        <v>8223</v>
      </c>
      <c r="J432" t="s">
        <v>8245</v>
      </c>
      <c r="K432">
        <v>1378866867</v>
      </c>
      <c r="L432" s="12">
        <f t="shared" si="42"/>
        <v>41528.107256944444</v>
      </c>
      <c r="M432">
        <v>1377570867</v>
      </c>
      <c r="N432" s="12">
        <f t="shared" si="43"/>
        <v>41513.107256944444</v>
      </c>
      <c r="O432" s="16">
        <f t="shared" si="44"/>
        <v>8</v>
      </c>
      <c r="P432" s="16">
        <f t="shared" si="47"/>
        <v>2013</v>
      </c>
      <c r="Q432" t="b">
        <v>0</v>
      </c>
      <c r="R432">
        <v>5</v>
      </c>
      <c r="S432" t="b">
        <v>0</v>
      </c>
      <c r="T432" t="s">
        <v>8268</v>
      </c>
      <c r="U432" t="str">
        <f t="shared" si="45"/>
        <v xml:space="preserve">film 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20">
        <f t="shared" si="46"/>
        <v>3</v>
      </c>
      <c r="F433" s="6" t="str">
        <f t="shared" si="48"/>
        <v>Cat 2</v>
      </c>
      <c r="G433" s="8">
        <v>415</v>
      </c>
      <c r="H433" t="s">
        <v>8220</v>
      </c>
      <c r="I433" t="s">
        <v>8224</v>
      </c>
      <c r="J433" t="s">
        <v>8246</v>
      </c>
      <c r="K433">
        <v>1467752083</v>
      </c>
      <c r="L433" s="12">
        <f t="shared" si="42"/>
        <v>42556.871331018512</v>
      </c>
      <c r="M433">
        <v>1465160083</v>
      </c>
      <c r="N433" s="12">
        <f t="shared" si="43"/>
        <v>42526.871331018512</v>
      </c>
      <c r="O433" s="16">
        <f t="shared" si="44"/>
        <v>6</v>
      </c>
      <c r="P433" s="16">
        <f t="shared" si="47"/>
        <v>2016</v>
      </c>
      <c r="Q433" t="b">
        <v>0</v>
      </c>
      <c r="R433">
        <v>8</v>
      </c>
      <c r="S433" t="b">
        <v>0</v>
      </c>
      <c r="T433" t="s">
        <v>8268</v>
      </c>
      <c r="U433" t="str">
        <f t="shared" si="45"/>
        <v xml:space="preserve">film 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20">
        <f t="shared" si="46"/>
        <v>6</v>
      </c>
      <c r="F434" s="6" t="str">
        <f t="shared" si="48"/>
        <v>Cat 3</v>
      </c>
      <c r="G434" s="8">
        <v>570</v>
      </c>
      <c r="H434" t="s">
        <v>8220</v>
      </c>
      <c r="I434" t="s">
        <v>8223</v>
      </c>
      <c r="J434" t="s">
        <v>8245</v>
      </c>
      <c r="K434">
        <v>1445448381</v>
      </c>
      <c r="L434" s="12">
        <f t="shared" si="42"/>
        <v>42298.726631944446</v>
      </c>
      <c r="M434">
        <v>1440264381</v>
      </c>
      <c r="N434" s="12">
        <f t="shared" si="43"/>
        <v>42238.726631944446</v>
      </c>
      <c r="O434" s="16">
        <f t="shared" si="44"/>
        <v>8</v>
      </c>
      <c r="P434" s="16">
        <f t="shared" si="47"/>
        <v>2015</v>
      </c>
      <c r="Q434" t="b">
        <v>0</v>
      </c>
      <c r="R434">
        <v>8</v>
      </c>
      <c r="S434" t="b">
        <v>0</v>
      </c>
      <c r="T434" t="s">
        <v>8268</v>
      </c>
      <c r="U434" t="str">
        <f t="shared" si="45"/>
        <v xml:space="preserve">film 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20">
        <f t="shared" si="46"/>
        <v>3</v>
      </c>
      <c r="F435" s="6" t="str">
        <f t="shared" si="48"/>
        <v>Cat 2</v>
      </c>
      <c r="G435" s="8">
        <v>0</v>
      </c>
      <c r="H435" t="s">
        <v>8220</v>
      </c>
      <c r="I435" t="s">
        <v>8223</v>
      </c>
      <c r="J435" t="s">
        <v>8245</v>
      </c>
      <c r="K435">
        <v>1444576022</v>
      </c>
      <c r="L435" s="12">
        <f t="shared" si="42"/>
        <v>42288.629884259266</v>
      </c>
      <c r="M435">
        <v>1439392022</v>
      </c>
      <c r="N435" s="12">
        <f t="shared" si="43"/>
        <v>42228.629884259266</v>
      </c>
      <c r="O435" s="16">
        <f t="shared" si="44"/>
        <v>8</v>
      </c>
      <c r="P435" s="16">
        <f t="shared" si="47"/>
        <v>2015</v>
      </c>
      <c r="Q435" t="b">
        <v>0</v>
      </c>
      <c r="R435">
        <v>0</v>
      </c>
      <c r="S435" t="b">
        <v>0</v>
      </c>
      <c r="T435" t="s">
        <v>8268</v>
      </c>
      <c r="U435" t="str">
        <f t="shared" si="45"/>
        <v xml:space="preserve">film 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20">
        <f t="shared" si="46"/>
        <v>2.5</v>
      </c>
      <c r="F436" s="6" t="str">
        <f t="shared" si="48"/>
        <v>Cat 2</v>
      </c>
      <c r="G436" s="8">
        <v>125</v>
      </c>
      <c r="H436" t="s">
        <v>8220</v>
      </c>
      <c r="I436" t="s">
        <v>8223</v>
      </c>
      <c r="J436" t="s">
        <v>8245</v>
      </c>
      <c r="K436">
        <v>1385931702</v>
      </c>
      <c r="L436" s="12">
        <f t="shared" si="42"/>
        <v>41609.876180555555</v>
      </c>
      <c r="M436">
        <v>1383076902</v>
      </c>
      <c r="N436" s="12">
        <f t="shared" si="43"/>
        <v>41576.834513888891</v>
      </c>
      <c r="O436" s="16">
        <f t="shared" si="44"/>
        <v>10</v>
      </c>
      <c r="P436" s="16">
        <f t="shared" si="47"/>
        <v>2013</v>
      </c>
      <c r="Q436" t="b">
        <v>0</v>
      </c>
      <c r="R436">
        <v>2</v>
      </c>
      <c r="S436" t="b">
        <v>0</v>
      </c>
      <c r="T436" t="s">
        <v>8268</v>
      </c>
      <c r="U436" t="str">
        <f t="shared" si="45"/>
        <v xml:space="preserve">film 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20">
        <f t="shared" si="46"/>
        <v>110</v>
      </c>
      <c r="F437" s="6" t="str">
        <f t="shared" si="48"/>
        <v>Cat 12</v>
      </c>
      <c r="G437" s="8">
        <v>3</v>
      </c>
      <c r="H437" t="s">
        <v>8220</v>
      </c>
      <c r="I437" t="s">
        <v>8223</v>
      </c>
      <c r="J437" t="s">
        <v>8245</v>
      </c>
      <c r="K437">
        <v>1379094980</v>
      </c>
      <c r="L437" s="12">
        <f t="shared" si="42"/>
        <v>41530.747453703705</v>
      </c>
      <c r="M437">
        <v>1376502980</v>
      </c>
      <c r="N437" s="12">
        <f t="shared" si="43"/>
        <v>41500.747453703705</v>
      </c>
      <c r="O437" s="16">
        <f t="shared" si="44"/>
        <v>8</v>
      </c>
      <c r="P437" s="16">
        <f t="shared" si="47"/>
        <v>2013</v>
      </c>
      <c r="Q437" t="b">
        <v>0</v>
      </c>
      <c r="R437">
        <v>3</v>
      </c>
      <c r="S437" t="b">
        <v>0</v>
      </c>
      <c r="T437" t="s">
        <v>8268</v>
      </c>
      <c r="U437" t="str">
        <f t="shared" si="45"/>
        <v xml:space="preserve">film 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20">
        <f t="shared" si="46"/>
        <v>1</v>
      </c>
      <c r="F438" s="6" t="str">
        <f t="shared" si="48"/>
        <v>Cat 2</v>
      </c>
      <c r="G438" s="8">
        <v>0</v>
      </c>
      <c r="H438" t="s">
        <v>8220</v>
      </c>
      <c r="I438" t="s">
        <v>8223</v>
      </c>
      <c r="J438" t="s">
        <v>8245</v>
      </c>
      <c r="K438">
        <v>1375260113</v>
      </c>
      <c r="L438" s="12">
        <f t="shared" si="42"/>
        <v>41486.36241898148</v>
      </c>
      <c r="M438">
        <v>1372668113</v>
      </c>
      <c r="N438" s="12">
        <f t="shared" si="43"/>
        <v>41456.36241898148</v>
      </c>
      <c r="O438" s="16">
        <f t="shared" si="44"/>
        <v>7</v>
      </c>
      <c r="P438" s="16">
        <f t="shared" si="47"/>
        <v>2013</v>
      </c>
      <c r="Q438" t="b">
        <v>0</v>
      </c>
      <c r="R438">
        <v>0</v>
      </c>
      <c r="S438" t="b">
        <v>0</v>
      </c>
      <c r="T438" t="s">
        <v>8268</v>
      </c>
      <c r="U438" t="str">
        <f t="shared" si="45"/>
        <v xml:space="preserve">film 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20">
        <f t="shared" si="46"/>
        <v>7</v>
      </c>
      <c r="F439" s="6" t="str">
        <f t="shared" si="48"/>
        <v>Cat 3</v>
      </c>
      <c r="G439" s="8">
        <v>0</v>
      </c>
      <c r="H439" t="s">
        <v>8220</v>
      </c>
      <c r="I439" t="s">
        <v>8228</v>
      </c>
      <c r="J439" t="s">
        <v>8250</v>
      </c>
      <c r="K439">
        <v>1475912326</v>
      </c>
      <c r="L439" s="12">
        <f t="shared" si="42"/>
        <v>42651.31858796296</v>
      </c>
      <c r="M439">
        <v>1470728326</v>
      </c>
      <c r="N439" s="12">
        <f t="shared" si="43"/>
        <v>42591.31858796296</v>
      </c>
      <c r="O439" s="16">
        <f t="shared" si="44"/>
        <v>8</v>
      </c>
      <c r="P439" s="16">
        <f t="shared" si="47"/>
        <v>2016</v>
      </c>
      <c r="Q439" t="b">
        <v>0</v>
      </c>
      <c r="R439">
        <v>0</v>
      </c>
      <c r="S439" t="b">
        <v>0</v>
      </c>
      <c r="T439" t="s">
        <v>8268</v>
      </c>
      <c r="U439" t="str">
        <f t="shared" si="45"/>
        <v xml:space="preserve">film 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20">
        <f t="shared" si="46"/>
        <v>20</v>
      </c>
      <c r="F440" s="6" t="str">
        <f t="shared" si="48"/>
        <v>Cat 6</v>
      </c>
      <c r="G440" s="8">
        <v>1876</v>
      </c>
      <c r="H440" t="s">
        <v>8220</v>
      </c>
      <c r="I440" t="s">
        <v>8223</v>
      </c>
      <c r="J440" t="s">
        <v>8245</v>
      </c>
      <c r="K440">
        <v>1447830958</v>
      </c>
      <c r="L440" s="12">
        <f t="shared" si="42"/>
        <v>42326.302754629629</v>
      </c>
      <c r="M440">
        <v>1445235358</v>
      </c>
      <c r="N440" s="12">
        <f t="shared" si="43"/>
        <v>42296.261087962965</v>
      </c>
      <c r="O440" s="16">
        <f t="shared" si="44"/>
        <v>10</v>
      </c>
      <c r="P440" s="16">
        <f t="shared" si="47"/>
        <v>2015</v>
      </c>
      <c r="Q440" t="b">
        <v>0</v>
      </c>
      <c r="R440">
        <v>11</v>
      </c>
      <c r="S440" t="b">
        <v>0</v>
      </c>
      <c r="T440" t="s">
        <v>8268</v>
      </c>
      <c r="U440" t="str">
        <f t="shared" si="45"/>
        <v xml:space="preserve">film 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20">
        <f t="shared" si="46"/>
        <v>0.45</v>
      </c>
      <c r="F441" s="6" t="str">
        <f t="shared" si="48"/>
        <v>Cat 1</v>
      </c>
      <c r="G441" s="8">
        <v>0</v>
      </c>
      <c r="H441" t="s">
        <v>8220</v>
      </c>
      <c r="I441" t="s">
        <v>8223</v>
      </c>
      <c r="J441" t="s">
        <v>8245</v>
      </c>
      <c r="K441">
        <v>1413569818</v>
      </c>
      <c r="L441" s="12">
        <f t="shared" si="42"/>
        <v>41929.761782407404</v>
      </c>
      <c r="M441">
        <v>1412705818</v>
      </c>
      <c r="N441" s="12">
        <f t="shared" si="43"/>
        <v>41919.761782407404</v>
      </c>
      <c r="O441" s="16">
        <f t="shared" si="44"/>
        <v>10</v>
      </c>
      <c r="P441" s="16">
        <f t="shared" si="47"/>
        <v>2014</v>
      </c>
      <c r="Q441" t="b">
        <v>0</v>
      </c>
      <c r="R441">
        <v>0</v>
      </c>
      <c r="S441" t="b">
        <v>0</v>
      </c>
      <c r="T441" t="s">
        <v>8268</v>
      </c>
      <c r="U441" t="str">
        <f t="shared" si="45"/>
        <v xml:space="preserve">film 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20">
        <f t="shared" si="46"/>
        <v>5</v>
      </c>
      <c r="F442" s="6" t="str">
        <f t="shared" si="48"/>
        <v>Cat 3</v>
      </c>
      <c r="G442" s="8">
        <v>5</v>
      </c>
      <c r="H442" t="s">
        <v>8220</v>
      </c>
      <c r="I442" t="s">
        <v>8223</v>
      </c>
      <c r="J442" t="s">
        <v>8245</v>
      </c>
      <c r="K442">
        <v>1458859153</v>
      </c>
      <c r="L442" s="12">
        <f t="shared" si="42"/>
        <v>42453.943900462968</v>
      </c>
      <c r="M442">
        <v>1456270753</v>
      </c>
      <c r="N442" s="12">
        <f t="shared" si="43"/>
        <v>42423.985567129625</v>
      </c>
      <c r="O442" s="16">
        <f t="shared" si="44"/>
        <v>2</v>
      </c>
      <c r="P442" s="16">
        <f t="shared" si="47"/>
        <v>2016</v>
      </c>
      <c r="Q442" t="b">
        <v>0</v>
      </c>
      <c r="R442">
        <v>1</v>
      </c>
      <c r="S442" t="b">
        <v>0</v>
      </c>
      <c r="T442" t="s">
        <v>8268</v>
      </c>
      <c r="U442" t="str">
        <f t="shared" si="45"/>
        <v xml:space="preserve">film 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20">
        <f t="shared" si="46"/>
        <v>0.4</v>
      </c>
      <c r="F443" s="6" t="str">
        <f t="shared" si="48"/>
        <v>Cat 1</v>
      </c>
      <c r="G443" s="8">
        <v>0</v>
      </c>
      <c r="H443" t="s">
        <v>8220</v>
      </c>
      <c r="I443" t="s">
        <v>8224</v>
      </c>
      <c r="J443" t="s">
        <v>8246</v>
      </c>
      <c r="K443">
        <v>1383418996</v>
      </c>
      <c r="L443" s="12">
        <f t="shared" si="42"/>
        <v>41580.793935185182</v>
      </c>
      <c r="M443">
        <v>1380826996</v>
      </c>
      <c r="N443" s="12">
        <f t="shared" si="43"/>
        <v>41550.793935185182</v>
      </c>
      <c r="O443" s="16">
        <f t="shared" si="44"/>
        <v>10</v>
      </c>
      <c r="P443" s="16">
        <f t="shared" si="47"/>
        <v>2013</v>
      </c>
      <c r="Q443" t="b">
        <v>0</v>
      </c>
      <c r="R443">
        <v>0</v>
      </c>
      <c r="S443" t="b">
        <v>0</v>
      </c>
      <c r="T443" t="s">
        <v>8268</v>
      </c>
      <c r="U443" t="str">
        <f t="shared" si="45"/>
        <v xml:space="preserve">film 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20">
        <f t="shared" si="46"/>
        <v>17</v>
      </c>
      <c r="F444" s="6" t="str">
        <f t="shared" si="48"/>
        <v>Cat 5</v>
      </c>
      <c r="G444" s="8">
        <v>6691</v>
      </c>
      <c r="H444" t="s">
        <v>8220</v>
      </c>
      <c r="I444" t="s">
        <v>8223</v>
      </c>
      <c r="J444" t="s">
        <v>8245</v>
      </c>
      <c r="K444">
        <v>1424380783</v>
      </c>
      <c r="L444" s="12">
        <f t="shared" si="42"/>
        <v>42054.888692129629</v>
      </c>
      <c r="M444">
        <v>1421788783</v>
      </c>
      <c r="N444" s="12">
        <f t="shared" si="43"/>
        <v>42024.888692129629</v>
      </c>
      <c r="O444" s="16">
        <f t="shared" si="44"/>
        <v>1</v>
      </c>
      <c r="P444" s="16">
        <f t="shared" si="47"/>
        <v>2015</v>
      </c>
      <c r="Q444" t="b">
        <v>0</v>
      </c>
      <c r="R444">
        <v>17</v>
      </c>
      <c r="S444" t="b">
        <v>0</v>
      </c>
      <c r="T444" t="s">
        <v>8268</v>
      </c>
      <c r="U444" t="str">
        <f t="shared" si="45"/>
        <v xml:space="preserve">film 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20">
        <f t="shared" si="46"/>
        <v>10</v>
      </c>
      <c r="F445" s="6" t="str">
        <f t="shared" si="48"/>
        <v>Cat 4</v>
      </c>
      <c r="G445" s="8">
        <v>10</v>
      </c>
      <c r="H445" t="s">
        <v>8220</v>
      </c>
      <c r="I445" t="s">
        <v>8228</v>
      </c>
      <c r="J445" t="s">
        <v>8250</v>
      </c>
      <c r="K445">
        <v>1391991701</v>
      </c>
      <c r="L445" s="12">
        <f t="shared" si="42"/>
        <v>41680.015057870369</v>
      </c>
      <c r="M445">
        <v>1389399701</v>
      </c>
      <c r="N445" s="12">
        <f t="shared" si="43"/>
        <v>41650.015057870369</v>
      </c>
      <c r="O445" s="16">
        <f t="shared" si="44"/>
        <v>1</v>
      </c>
      <c r="P445" s="16">
        <f t="shared" si="47"/>
        <v>2014</v>
      </c>
      <c r="Q445" t="b">
        <v>0</v>
      </c>
      <c r="R445">
        <v>2</v>
      </c>
      <c r="S445" t="b">
        <v>0</v>
      </c>
      <c r="T445" t="s">
        <v>8268</v>
      </c>
      <c r="U445" t="str">
        <f t="shared" si="45"/>
        <v xml:space="preserve">film 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20">
        <f t="shared" si="46"/>
        <v>1</v>
      </c>
      <c r="F446" s="6" t="str">
        <f t="shared" si="48"/>
        <v>Cat 2</v>
      </c>
      <c r="G446" s="8">
        <v>50</v>
      </c>
      <c r="H446" t="s">
        <v>8220</v>
      </c>
      <c r="I446" t="s">
        <v>8223</v>
      </c>
      <c r="J446" t="s">
        <v>8245</v>
      </c>
      <c r="K446">
        <v>1329342361</v>
      </c>
      <c r="L446" s="12">
        <f t="shared" si="42"/>
        <v>40954.906956018516</v>
      </c>
      <c r="M446">
        <v>1324158361</v>
      </c>
      <c r="N446" s="12">
        <f t="shared" si="43"/>
        <v>40894.906956018516</v>
      </c>
      <c r="O446" s="16">
        <f t="shared" si="44"/>
        <v>12</v>
      </c>
      <c r="P446" s="16">
        <f t="shared" si="47"/>
        <v>2011</v>
      </c>
      <c r="Q446" t="b">
        <v>0</v>
      </c>
      <c r="R446">
        <v>1</v>
      </c>
      <c r="S446" t="b">
        <v>0</v>
      </c>
      <c r="T446" t="s">
        <v>8268</v>
      </c>
      <c r="U446" t="str">
        <f t="shared" si="45"/>
        <v xml:space="preserve">film 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20">
        <f t="shared" si="46"/>
        <v>60</v>
      </c>
      <c r="F447" s="6" t="str">
        <f t="shared" si="48"/>
        <v>Cat 12</v>
      </c>
      <c r="G447" s="8">
        <v>2</v>
      </c>
      <c r="H447" t="s">
        <v>8220</v>
      </c>
      <c r="I447" t="s">
        <v>8223</v>
      </c>
      <c r="J447" t="s">
        <v>8245</v>
      </c>
      <c r="K447">
        <v>1432195375</v>
      </c>
      <c r="L447" s="12">
        <f t="shared" si="42"/>
        <v>42145.335358796292</v>
      </c>
      <c r="M447">
        <v>1430899375</v>
      </c>
      <c r="N447" s="12">
        <f t="shared" si="43"/>
        <v>42130.335358796292</v>
      </c>
      <c r="O447" s="16">
        <f t="shared" si="44"/>
        <v>5</v>
      </c>
      <c r="P447" s="16">
        <f t="shared" si="47"/>
        <v>2015</v>
      </c>
      <c r="Q447" t="b">
        <v>0</v>
      </c>
      <c r="R447">
        <v>2</v>
      </c>
      <c r="S447" t="b">
        <v>0</v>
      </c>
      <c r="T447" t="s">
        <v>8268</v>
      </c>
      <c r="U447" t="str">
        <f t="shared" si="45"/>
        <v xml:space="preserve">film 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20">
        <f t="shared" si="46"/>
        <v>10.5</v>
      </c>
      <c r="F448" s="6" t="str">
        <f t="shared" si="48"/>
        <v>Cat 4</v>
      </c>
      <c r="G448" s="8">
        <v>766</v>
      </c>
      <c r="H448" t="s">
        <v>8220</v>
      </c>
      <c r="I448" t="s">
        <v>8223</v>
      </c>
      <c r="J448" t="s">
        <v>8245</v>
      </c>
      <c r="K448">
        <v>1425434420</v>
      </c>
      <c r="L448" s="12">
        <f t="shared" si="42"/>
        <v>42067.083564814813</v>
      </c>
      <c r="M448">
        <v>1422842420</v>
      </c>
      <c r="N448" s="12">
        <f t="shared" si="43"/>
        <v>42037.083564814813</v>
      </c>
      <c r="O448" s="16">
        <f t="shared" si="44"/>
        <v>2</v>
      </c>
      <c r="P448" s="16">
        <f t="shared" si="47"/>
        <v>2015</v>
      </c>
      <c r="Q448" t="b">
        <v>0</v>
      </c>
      <c r="R448">
        <v>16</v>
      </c>
      <c r="S448" t="b">
        <v>0</v>
      </c>
      <c r="T448" t="s">
        <v>8268</v>
      </c>
      <c r="U448" t="str">
        <f t="shared" si="45"/>
        <v xml:space="preserve">film 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20">
        <f t="shared" si="46"/>
        <v>30</v>
      </c>
      <c r="F449" s="6" t="str">
        <f t="shared" si="48"/>
        <v>Cat 8</v>
      </c>
      <c r="G449" s="8">
        <v>5</v>
      </c>
      <c r="H449" t="s">
        <v>8220</v>
      </c>
      <c r="I449" t="s">
        <v>8224</v>
      </c>
      <c r="J449" t="s">
        <v>8246</v>
      </c>
      <c r="K449">
        <v>1364041163</v>
      </c>
      <c r="L449" s="12">
        <f t="shared" si="42"/>
        <v>41356.513460648144</v>
      </c>
      <c r="M449">
        <v>1361884763</v>
      </c>
      <c r="N449" s="12">
        <f t="shared" si="43"/>
        <v>41331.555127314816</v>
      </c>
      <c r="O449" s="16">
        <f t="shared" si="44"/>
        <v>2</v>
      </c>
      <c r="P449" s="16">
        <f t="shared" si="47"/>
        <v>2013</v>
      </c>
      <c r="Q449" t="b">
        <v>0</v>
      </c>
      <c r="R449">
        <v>1</v>
      </c>
      <c r="S449" t="b">
        <v>0</v>
      </c>
      <c r="T449" t="s">
        <v>8268</v>
      </c>
      <c r="U449" t="str">
        <f t="shared" si="45"/>
        <v xml:space="preserve">film 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20">
        <f t="shared" si="46"/>
        <v>2.5</v>
      </c>
      <c r="F450" s="6" t="str">
        <f t="shared" si="48"/>
        <v>Cat 2</v>
      </c>
      <c r="G450" s="8">
        <v>82.01</v>
      </c>
      <c r="H450" t="s">
        <v>8220</v>
      </c>
      <c r="I450" t="s">
        <v>8223</v>
      </c>
      <c r="J450" t="s">
        <v>8245</v>
      </c>
      <c r="K450">
        <v>1400091095</v>
      </c>
      <c r="L450" s="12">
        <f t="shared" si="42"/>
        <v>41773.758043981477</v>
      </c>
      <c r="M450">
        <v>1398363095</v>
      </c>
      <c r="N450" s="12">
        <f t="shared" si="43"/>
        <v>41753.758043981477</v>
      </c>
      <c r="O450" s="16">
        <f t="shared" si="44"/>
        <v>4</v>
      </c>
      <c r="P450" s="16">
        <f t="shared" si="47"/>
        <v>2014</v>
      </c>
      <c r="Q450" t="b">
        <v>0</v>
      </c>
      <c r="R450">
        <v>4</v>
      </c>
      <c r="S450" t="b">
        <v>0</v>
      </c>
      <c r="T450" t="s">
        <v>8268</v>
      </c>
      <c r="U450" t="str">
        <f t="shared" si="45"/>
        <v xml:space="preserve">film 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20">
        <f t="shared" si="46"/>
        <v>2</v>
      </c>
      <c r="F451" s="6" t="str">
        <f t="shared" si="48"/>
        <v>Cat 2</v>
      </c>
      <c r="G451" s="8">
        <v>45</v>
      </c>
      <c r="H451" t="s">
        <v>8220</v>
      </c>
      <c r="I451" t="s">
        <v>8224</v>
      </c>
      <c r="J451" t="s">
        <v>8246</v>
      </c>
      <c r="K451">
        <v>1382017085</v>
      </c>
      <c r="L451" s="12">
        <f t="shared" ref="L451:L514" si="49">(((K451/60)/60)/24)+DATE(1970,1,1)</f>
        <v>41564.568113425928</v>
      </c>
      <c r="M451">
        <v>1379425085</v>
      </c>
      <c r="N451" s="12">
        <f t="shared" ref="N451:N514" si="50">(((M451/60)/60)/24)+DATE(1970,1,1)</f>
        <v>41534.568113425928</v>
      </c>
      <c r="O451" s="16">
        <f t="shared" ref="O451:O514" si="51">MONTH(N451)</f>
        <v>9</v>
      </c>
      <c r="P451" s="16">
        <f t="shared" si="47"/>
        <v>2013</v>
      </c>
      <c r="Q451" t="b">
        <v>0</v>
      </c>
      <c r="R451">
        <v>5</v>
      </c>
      <c r="S451" t="b">
        <v>0</v>
      </c>
      <c r="T451" t="s">
        <v>8268</v>
      </c>
      <c r="U451" t="str">
        <f t="shared" ref="U451:U514" si="52">LEFT(T451,5)</f>
        <v xml:space="preserve">film 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20">
        <f t="shared" ref="E452:E515" si="53">D452/1000</f>
        <v>50</v>
      </c>
      <c r="F452" s="6" t="str">
        <f t="shared" si="48"/>
        <v>Cat 12</v>
      </c>
      <c r="G452" s="8">
        <v>396</v>
      </c>
      <c r="H452" t="s">
        <v>8220</v>
      </c>
      <c r="I452" t="s">
        <v>8223</v>
      </c>
      <c r="J452" t="s">
        <v>8245</v>
      </c>
      <c r="K452">
        <v>1392417800</v>
      </c>
      <c r="L452" s="12">
        <f t="shared" si="49"/>
        <v>41684.946759259255</v>
      </c>
      <c r="M452">
        <v>1389825800</v>
      </c>
      <c r="N452" s="12">
        <f t="shared" si="50"/>
        <v>41654.946759259255</v>
      </c>
      <c r="O452" s="16">
        <f t="shared" si="51"/>
        <v>1</v>
      </c>
      <c r="P452" s="16">
        <f t="shared" ref="P452:P515" si="54">YEAR(N452)</f>
        <v>2014</v>
      </c>
      <c r="Q452" t="b">
        <v>0</v>
      </c>
      <c r="R452">
        <v>7</v>
      </c>
      <c r="S452" t="b">
        <v>0</v>
      </c>
      <c r="T452" t="s">
        <v>8268</v>
      </c>
      <c r="U452" t="str">
        <f t="shared" si="52"/>
        <v xml:space="preserve">film 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20">
        <f t="shared" si="53"/>
        <v>20</v>
      </c>
      <c r="F453" s="6" t="str">
        <f t="shared" ref="F453:F516" si="55">IF(E453&lt;1,"Cat 1",IF(E453&lt;5,"Cat 2",IF(E453&lt;10,"Cat 3",IF(E453&lt;15,"Cat 4",IF(E453&lt;20,"Cat 5",IF(E453&lt;25,"Cat 6",IF(E453&lt;30,"Cat 7",IF(E453&lt;35,"Cat 8",IF(E453&lt;40,"Cat 9",IF(E453&lt;45,"Cat 10",IF(E453&lt;50,"Cat 11","Cat 12")))))))))))</f>
        <v>Cat 6</v>
      </c>
      <c r="G453" s="8">
        <v>0</v>
      </c>
      <c r="H453" t="s">
        <v>8220</v>
      </c>
      <c r="I453" t="s">
        <v>8223</v>
      </c>
      <c r="J453" t="s">
        <v>8245</v>
      </c>
      <c r="K453">
        <v>1390669791</v>
      </c>
      <c r="L453" s="12">
        <f t="shared" si="49"/>
        <v>41664.715173611112</v>
      </c>
      <c r="M453">
        <v>1388077791</v>
      </c>
      <c r="N453" s="12">
        <f t="shared" si="50"/>
        <v>41634.715173611112</v>
      </c>
      <c r="O453" s="16">
        <f t="shared" si="51"/>
        <v>12</v>
      </c>
      <c r="P453" s="16">
        <f t="shared" si="54"/>
        <v>2013</v>
      </c>
      <c r="Q453" t="b">
        <v>0</v>
      </c>
      <c r="R453">
        <v>0</v>
      </c>
      <c r="S453" t="b">
        <v>0</v>
      </c>
      <c r="T453" t="s">
        <v>8268</v>
      </c>
      <c r="U453" t="str">
        <f t="shared" si="52"/>
        <v xml:space="preserve">film 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20">
        <f t="shared" si="53"/>
        <v>0.75</v>
      </c>
      <c r="F454" s="6" t="str">
        <f t="shared" si="55"/>
        <v>Cat 1</v>
      </c>
      <c r="G454" s="8">
        <v>480</v>
      </c>
      <c r="H454" t="s">
        <v>8220</v>
      </c>
      <c r="I454" t="s">
        <v>8223</v>
      </c>
      <c r="J454" t="s">
        <v>8245</v>
      </c>
      <c r="K454">
        <v>1431536015</v>
      </c>
      <c r="L454" s="12">
        <f t="shared" si="49"/>
        <v>42137.703877314809</v>
      </c>
      <c r="M454">
        <v>1428944015</v>
      </c>
      <c r="N454" s="12">
        <f t="shared" si="50"/>
        <v>42107.703877314809</v>
      </c>
      <c r="O454" s="16">
        <f t="shared" si="51"/>
        <v>4</v>
      </c>
      <c r="P454" s="16">
        <f t="shared" si="54"/>
        <v>2015</v>
      </c>
      <c r="Q454" t="b">
        <v>0</v>
      </c>
      <c r="R454">
        <v>12</v>
      </c>
      <c r="S454" t="b">
        <v>0</v>
      </c>
      <c r="T454" t="s">
        <v>8268</v>
      </c>
      <c r="U454" t="str">
        <f t="shared" si="52"/>
        <v xml:space="preserve">film 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20">
        <f t="shared" si="53"/>
        <v>94.875</v>
      </c>
      <c r="F455" s="6" t="str">
        <f t="shared" si="55"/>
        <v>Cat 12</v>
      </c>
      <c r="G455" s="8">
        <v>26</v>
      </c>
      <c r="H455" t="s">
        <v>8220</v>
      </c>
      <c r="I455" t="s">
        <v>8223</v>
      </c>
      <c r="J455" t="s">
        <v>8245</v>
      </c>
      <c r="K455">
        <v>1424375279</v>
      </c>
      <c r="L455" s="12">
        <f t="shared" si="49"/>
        <v>42054.824988425928</v>
      </c>
      <c r="M455">
        <v>1422992879</v>
      </c>
      <c r="N455" s="12">
        <f t="shared" si="50"/>
        <v>42038.824988425928</v>
      </c>
      <c r="O455" s="16">
        <f t="shared" si="51"/>
        <v>2</v>
      </c>
      <c r="P455" s="16">
        <f t="shared" si="54"/>
        <v>2015</v>
      </c>
      <c r="Q455" t="b">
        <v>0</v>
      </c>
      <c r="R455">
        <v>2</v>
      </c>
      <c r="S455" t="b">
        <v>0</v>
      </c>
      <c r="T455" t="s">
        <v>8268</v>
      </c>
      <c r="U455" t="str">
        <f t="shared" si="52"/>
        <v xml:space="preserve">film 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20">
        <f t="shared" si="53"/>
        <v>10</v>
      </c>
      <c r="F456" s="6" t="str">
        <f t="shared" si="55"/>
        <v>Cat 4</v>
      </c>
      <c r="G456" s="8">
        <v>82</v>
      </c>
      <c r="H456" t="s">
        <v>8220</v>
      </c>
      <c r="I456" t="s">
        <v>8223</v>
      </c>
      <c r="J456" t="s">
        <v>8245</v>
      </c>
      <c r="K456">
        <v>1417007640</v>
      </c>
      <c r="L456" s="12">
        <f t="shared" si="49"/>
        <v>41969.551388888889</v>
      </c>
      <c r="M456">
        <v>1414343571</v>
      </c>
      <c r="N456" s="12">
        <f t="shared" si="50"/>
        <v>41938.717256944445</v>
      </c>
      <c r="O456" s="16">
        <f t="shared" si="51"/>
        <v>10</v>
      </c>
      <c r="P456" s="16">
        <f t="shared" si="54"/>
        <v>2014</v>
      </c>
      <c r="Q456" t="b">
        <v>0</v>
      </c>
      <c r="R456">
        <v>5</v>
      </c>
      <c r="S456" t="b">
        <v>0</v>
      </c>
      <c r="T456" t="s">
        <v>8268</v>
      </c>
      <c r="U456" t="str">
        <f t="shared" si="52"/>
        <v xml:space="preserve">film 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20">
        <f t="shared" si="53"/>
        <v>65</v>
      </c>
      <c r="F457" s="6" t="str">
        <f t="shared" si="55"/>
        <v>Cat 12</v>
      </c>
      <c r="G457" s="8">
        <v>45</v>
      </c>
      <c r="H457" t="s">
        <v>8220</v>
      </c>
      <c r="I457" t="s">
        <v>8223</v>
      </c>
      <c r="J457" t="s">
        <v>8245</v>
      </c>
      <c r="K457">
        <v>1334622660</v>
      </c>
      <c r="L457" s="12">
        <f t="shared" si="49"/>
        <v>41016.021527777775</v>
      </c>
      <c r="M457">
        <v>1330733022</v>
      </c>
      <c r="N457" s="12">
        <f t="shared" si="50"/>
        <v>40971.002569444441</v>
      </c>
      <c r="O457" s="16">
        <f t="shared" si="51"/>
        <v>3</v>
      </c>
      <c r="P457" s="16">
        <f t="shared" si="54"/>
        <v>2012</v>
      </c>
      <c r="Q457" t="b">
        <v>0</v>
      </c>
      <c r="R457">
        <v>2</v>
      </c>
      <c r="S457" t="b">
        <v>0</v>
      </c>
      <c r="T457" t="s">
        <v>8268</v>
      </c>
      <c r="U457" t="str">
        <f t="shared" si="52"/>
        <v xml:space="preserve">film 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20">
        <f t="shared" si="53"/>
        <v>8.8879999999999999</v>
      </c>
      <c r="F458" s="6" t="str">
        <f t="shared" si="55"/>
        <v>Cat 3</v>
      </c>
      <c r="G458" s="8">
        <v>61</v>
      </c>
      <c r="H458" t="s">
        <v>8220</v>
      </c>
      <c r="I458" t="s">
        <v>8223</v>
      </c>
      <c r="J458" t="s">
        <v>8245</v>
      </c>
      <c r="K458">
        <v>1382414340</v>
      </c>
      <c r="L458" s="12">
        <f t="shared" si="49"/>
        <v>41569.165972222225</v>
      </c>
      <c r="M458">
        <v>1380559201</v>
      </c>
      <c r="N458" s="12">
        <f t="shared" si="50"/>
        <v>41547.694456018515</v>
      </c>
      <c r="O458" s="16">
        <f t="shared" si="51"/>
        <v>9</v>
      </c>
      <c r="P458" s="16">
        <f t="shared" si="54"/>
        <v>2013</v>
      </c>
      <c r="Q458" t="b">
        <v>0</v>
      </c>
      <c r="R458">
        <v>3</v>
      </c>
      <c r="S458" t="b">
        <v>0</v>
      </c>
      <c r="T458" t="s">
        <v>8268</v>
      </c>
      <c r="U458" t="str">
        <f t="shared" si="52"/>
        <v xml:space="preserve">film 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20">
        <f t="shared" si="53"/>
        <v>20</v>
      </c>
      <c r="F459" s="6" t="str">
        <f t="shared" si="55"/>
        <v>Cat 6</v>
      </c>
      <c r="G459" s="8">
        <v>0</v>
      </c>
      <c r="H459" t="s">
        <v>8220</v>
      </c>
      <c r="I459" t="s">
        <v>8228</v>
      </c>
      <c r="J459" t="s">
        <v>8250</v>
      </c>
      <c r="K459">
        <v>1408213512</v>
      </c>
      <c r="L459" s="12">
        <f t="shared" si="49"/>
        <v>41867.767500000002</v>
      </c>
      <c r="M459">
        <v>1405621512</v>
      </c>
      <c r="N459" s="12">
        <f t="shared" si="50"/>
        <v>41837.767500000002</v>
      </c>
      <c r="O459" s="16">
        <f t="shared" si="51"/>
        <v>7</v>
      </c>
      <c r="P459" s="16">
        <f t="shared" si="54"/>
        <v>2014</v>
      </c>
      <c r="Q459" t="b">
        <v>0</v>
      </c>
      <c r="R459">
        <v>0</v>
      </c>
      <c r="S459" t="b">
        <v>0</v>
      </c>
      <c r="T459" t="s">
        <v>8268</v>
      </c>
      <c r="U459" t="str">
        <f t="shared" si="52"/>
        <v xml:space="preserve">film 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20">
        <f t="shared" si="53"/>
        <v>10</v>
      </c>
      <c r="F460" s="6" t="str">
        <f t="shared" si="55"/>
        <v>Cat 4</v>
      </c>
      <c r="G460" s="8">
        <v>821</v>
      </c>
      <c r="H460" t="s">
        <v>8220</v>
      </c>
      <c r="I460" t="s">
        <v>8224</v>
      </c>
      <c r="J460" t="s">
        <v>8246</v>
      </c>
      <c r="K460">
        <v>1368550060</v>
      </c>
      <c r="L460" s="12">
        <f t="shared" si="49"/>
        <v>41408.69976851852</v>
      </c>
      <c r="M460">
        <v>1365958060</v>
      </c>
      <c r="N460" s="12">
        <f t="shared" si="50"/>
        <v>41378.69976851852</v>
      </c>
      <c r="O460" s="16">
        <f t="shared" si="51"/>
        <v>4</v>
      </c>
      <c r="P460" s="16">
        <f t="shared" si="54"/>
        <v>2013</v>
      </c>
      <c r="Q460" t="b">
        <v>0</v>
      </c>
      <c r="R460">
        <v>49</v>
      </c>
      <c r="S460" t="b">
        <v>0</v>
      </c>
      <c r="T460" t="s">
        <v>8268</v>
      </c>
      <c r="U460" t="str">
        <f t="shared" si="52"/>
        <v xml:space="preserve">film 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20">
        <f t="shared" si="53"/>
        <v>39</v>
      </c>
      <c r="F461" s="6" t="str">
        <f t="shared" si="55"/>
        <v>Cat 9</v>
      </c>
      <c r="G461" s="8">
        <v>25</v>
      </c>
      <c r="H461" t="s">
        <v>8220</v>
      </c>
      <c r="I461" t="s">
        <v>8223</v>
      </c>
      <c r="J461" t="s">
        <v>8245</v>
      </c>
      <c r="K461">
        <v>1321201327</v>
      </c>
      <c r="L461" s="12">
        <f t="shared" si="49"/>
        <v>40860.682025462964</v>
      </c>
      <c r="M461">
        <v>1316013727</v>
      </c>
      <c r="N461" s="12">
        <f t="shared" si="50"/>
        <v>40800.6403587963</v>
      </c>
      <c r="O461" s="16">
        <f t="shared" si="51"/>
        <v>9</v>
      </c>
      <c r="P461" s="16">
        <f t="shared" si="54"/>
        <v>2011</v>
      </c>
      <c r="Q461" t="b">
        <v>0</v>
      </c>
      <c r="R461">
        <v>1</v>
      </c>
      <c r="S461" t="b">
        <v>0</v>
      </c>
      <c r="T461" t="s">
        <v>8268</v>
      </c>
      <c r="U461" t="str">
        <f t="shared" si="52"/>
        <v xml:space="preserve">film 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20">
        <f t="shared" si="53"/>
        <v>8.5</v>
      </c>
      <c r="F462" s="6" t="str">
        <f t="shared" si="55"/>
        <v>Cat 3</v>
      </c>
      <c r="G462" s="8">
        <v>25</v>
      </c>
      <c r="H462" t="s">
        <v>8220</v>
      </c>
      <c r="I462" t="s">
        <v>8223</v>
      </c>
      <c r="J462" t="s">
        <v>8245</v>
      </c>
      <c r="K462">
        <v>1401595200</v>
      </c>
      <c r="L462" s="12">
        <f t="shared" si="49"/>
        <v>41791.166666666664</v>
      </c>
      <c r="M462">
        <v>1398862875</v>
      </c>
      <c r="N462" s="12">
        <f t="shared" si="50"/>
        <v>41759.542534722219</v>
      </c>
      <c r="O462" s="16">
        <f t="shared" si="51"/>
        <v>4</v>
      </c>
      <c r="P462" s="16">
        <f t="shared" si="54"/>
        <v>2014</v>
      </c>
      <c r="Q462" t="b">
        <v>0</v>
      </c>
      <c r="R462">
        <v>2</v>
      </c>
      <c r="S462" t="b">
        <v>0</v>
      </c>
      <c r="T462" t="s">
        <v>8268</v>
      </c>
      <c r="U462" t="str">
        <f t="shared" si="52"/>
        <v xml:space="preserve">film 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20">
        <f t="shared" si="53"/>
        <v>0.55000000000000004</v>
      </c>
      <c r="F463" s="6" t="str">
        <f t="shared" si="55"/>
        <v>Cat 1</v>
      </c>
      <c r="G463" s="8">
        <v>0</v>
      </c>
      <c r="H463" t="s">
        <v>8220</v>
      </c>
      <c r="I463" t="s">
        <v>8224</v>
      </c>
      <c r="J463" t="s">
        <v>8246</v>
      </c>
      <c r="K463">
        <v>1370204367</v>
      </c>
      <c r="L463" s="12">
        <f t="shared" si="49"/>
        <v>41427.84684027778</v>
      </c>
      <c r="M463">
        <v>1368476367</v>
      </c>
      <c r="N463" s="12">
        <f t="shared" si="50"/>
        <v>41407.84684027778</v>
      </c>
      <c r="O463" s="16">
        <f t="shared" si="51"/>
        <v>5</v>
      </c>
      <c r="P463" s="16">
        <f t="shared" si="54"/>
        <v>2013</v>
      </c>
      <c r="Q463" t="b">
        <v>0</v>
      </c>
      <c r="R463">
        <v>0</v>
      </c>
      <c r="S463" t="b">
        <v>0</v>
      </c>
      <c r="T463" t="s">
        <v>8268</v>
      </c>
      <c r="U463" t="str">
        <f t="shared" si="52"/>
        <v xml:space="preserve">film 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20">
        <f t="shared" si="53"/>
        <v>100</v>
      </c>
      <c r="F464" s="6" t="str">
        <f t="shared" si="55"/>
        <v>Cat 12</v>
      </c>
      <c r="G464" s="8">
        <v>0</v>
      </c>
      <c r="H464" t="s">
        <v>8220</v>
      </c>
      <c r="I464" t="s">
        <v>8223</v>
      </c>
      <c r="J464" t="s">
        <v>8245</v>
      </c>
      <c r="K464">
        <v>1312945341</v>
      </c>
      <c r="L464" s="12">
        <f t="shared" si="49"/>
        <v>40765.126631944448</v>
      </c>
      <c r="M464">
        <v>1307761341</v>
      </c>
      <c r="N464" s="12">
        <f t="shared" si="50"/>
        <v>40705.126631944448</v>
      </c>
      <c r="O464" s="16">
        <f t="shared" si="51"/>
        <v>6</v>
      </c>
      <c r="P464" s="16">
        <f t="shared" si="54"/>
        <v>2011</v>
      </c>
      <c r="Q464" t="b">
        <v>0</v>
      </c>
      <c r="R464">
        <v>0</v>
      </c>
      <c r="S464" t="b">
        <v>0</v>
      </c>
      <c r="T464" t="s">
        <v>8268</v>
      </c>
      <c r="U464" t="str">
        <f t="shared" si="52"/>
        <v xml:space="preserve">film 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20">
        <f t="shared" si="53"/>
        <v>55</v>
      </c>
      <c r="F465" s="6" t="str">
        <f t="shared" si="55"/>
        <v>Cat 12</v>
      </c>
      <c r="G465" s="8">
        <v>1250</v>
      </c>
      <c r="H465" t="s">
        <v>8220</v>
      </c>
      <c r="I465" t="s">
        <v>8223</v>
      </c>
      <c r="J465" t="s">
        <v>8245</v>
      </c>
      <c r="K465">
        <v>1316883753</v>
      </c>
      <c r="L465" s="12">
        <f t="shared" si="49"/>
        <v>40810.710104166668</v>
      </c>
      <c r="M465">
        <v>1311699753</v>
      </c>
      <c r="N465" s="12">
        <f t="shared" si="50"/>
        <v>40750.710104166668</v>
      </c>
      <c r="O465" s="16">
        <f t="shared" si="51"/>
        <v>7</v>
      </c>
      <c r="P465" s="16">
        <f t="shared" si="54"/>
        <v>2011</v>
      </c>
      <c r="Q465" t="b">
        <v>0</v>
      </c>
      <c r="R465">
        <v>11</v>
      </c>
      <c r="S465" t="b">
        <v>0</v>
      </c>
      <c r="T465" t="s">
        <v>8268</v>
      </c>
      <c r="U465" t="str">
        <f t="shared" si="52"/>
        <v xml:space="preserve">film 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20">
        <f t="shared" si="53"/>
        <v>1.01</v>
      </c>
      <c r="F466" s="6" t="str">
        <f t="shared" si="55"/>
        <v>Cat 2</v>
      </c>
      <c r="G466" s="8">
        <v>1</v>
      </c>
      <c r="H466" t="s">
        <v>8220</v>
      </c>
      <c r="I466" t="s">
        <v>8235</v>
      </c>
      <c r="J466" t="s">
        <v>8248</v>
      </c>
      <c r="K466">
        <v>1463602935</v>
      </c>
      <c r="L466" s="12">
        <f t="shared" si="49"/>
        <v>42508.848784722228</v>
      </c>
      <c r="M466">
        <v>1461874935</v>
      </c>
      <c r="N466" s="12">
        <f t="shared" si="50"/>
        <v>42488.848784722228</v>
      </c>
      <c r="O466" s="16">
        <f t="shared" si="51"/>
        <v>4</v>
      </c>
      <c r="P466" s="16">
        <f t="shared" si="54"/>
        <v>2016</v>
      </c>
      <c r="Q466" t="b">
        <v>0</v>
      </c>
      <c r="R466">
        <v>1</v>
      </c>
      <c r="S466" t="b">
        <v>0</v>
      </c>
      <c r="T466" t="s">
        <v>8268</v>
      </c>
      <c r="U466" t="str">
        <f t="shared" si="52"/>
        <v xml:space="preserve">film 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20">
        <f t="shared" si="53"/>
        <v>0.51200000000000001</v>
      </c>
      <c r="F467" s="6" t="str">
        <f t="shared" si="55"/>
        <v>Cat 1</v>
      </c>
      <c r="G467" s="8">
        <v>138</v>
      </c>
      <c r="H467" t="s">
        <v>8220</v>
      </c>
      <c r="I467" t="s">
        <v>8223</v>
      </c>
      <c r="J467" t="s">
        <v>8245</v>
      </c>
      <c r="K467">
        <v>1403837574</v>
      </c>
      <c r="L467" s="12">
        <f t="shared" si="49"/>
        <v>41817.120069444441</v>
      </c>
      <c r="M467">
        <v>1402455174</v>
      </c>
      <c r="N467" s="12">
        <f t="shared" si="50"/>
        <v>41801.120069444441</v>
      </c>
      <c r="O467" s="16">
        <f t="shared" si="51"/>
        <v>6</v>
      </c>
      <c r="P467" s="16">
        <f t="shared" si="54"/>
        <v>2014</v>
      </c>
      <c r="Q467" t="b">
        <v>0</v>
      </c>
      <c r="R467">
        <v>8</v>
      </c>
      <c r="S467" t="b">
        <v>0</v>
      </c>
      <c r="T467" t="s">
        <v>8268</v>
      </c>
      <c r="U467" t="str">
        <f t="shared" si="52"/>
        <v xml:space="preserve">film 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20">
        <f t="shared" si="53"/>
        <v>10</v>
      </c>
      <c r="F468" s="6" t="str">
        <f t="shared" si="55"/>
        <v>Cat 4</v>
      </c>
      <c r="G468" s="8">
        <v>76</v>
      </c>
      <c r="H468" t="s">
        <v>8220</v>
      </c>
      <c r="I468" t="s">
        <v>8223</v>
      </c>
      <c r="J468" t="s">
        <v>8245</v>
      </c>
      <c r="K468">
        <v>1347057464</v>
      </c>
      <c r="L468" s="12">
        <f t="shared" si="49"/>
        <v>41159.942870370374</v>
      </c>
      <c r="M468">
        <v>1344465464</v>
      </c>
      <c r="N468" s="12">
        <f t="shared" si="50"/>
        <v>41129.942870370374</v>
      </c>
      <c r="O468" s="16">
        <f t="shared" si="51"/>
        <v>8</v>
      </c>
      <c r="P468" s="16">
        <f t="shared" si="54"/>
        <v>2012</v>
      </c>
      <c r="Q468" t="b">
        <v>0</v>
      </c>
      <c r="R468">
        <v>5</v>
      </c>
      <c r="S468" t="b">
        <v>0</v>
      </c>
      <c r="T468" t="s">
        <v>8268</v>
      </c>
      <c r="U468" t="str">
        <f t="shared" si="52"/>
        <v xml:space="preserve">film 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20">
        <f t="shared" si="53"/>
        <v>20</v>
      </c>
      <c r="F469" s="6" t="str">
        <f t="shared" si="55"/>
        <v>Cat 6</v>
      </c>
      <c r="G469" s="8">
        <v>4315</v>
      </c>
      <c r="H469" t="s">
        <v>8220</v>
      </c>
      <c r="I469" t="s">
        <v>8223</v>
      </c>
      <c r="J469" t="s">
        <v>8245</v>
      </c>
      <c r="K469">
        <v>1348849134</v>
      </c>
      <c r="L469" s="12">
        <f t="shared" si="49"/>
        <v>41180.679791666669</v>
      </c>
      <c r="M469">
        <v>1344961134</v>
      </c>
      <c r="N469" s="12">
        <f t="shared" si="50"/>
        <v>41135.679791666669</v>
      </c>
      <c r="O469" s="16">
        <f t="shared" si="51"/>
        <v>8</v>
      </c>
      <c r="P469" s="16">
        <f t="shared" si="54"/>
        <v>2012</v>
      </c>
      <c r="Q469" t="b">
        <v>0</v>
      </c>
      <c r="R469">
        <v>39</v>
      </c>
      <c r="S469" t="b">
        <v>0</v>
      </c>
      <c r="T469" t="s">
        <v>8268</v>
      </c>
      <c r="U469" t="str">
        <f t="shared" si="52"/>
        <v xml:space="preserve">film 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20">
        <f t="shared" si="53"/>
        <v>7.5</v>
      </c>
      <c r="F470" s="6" t="str">
        <f t="shared" si="55"/>
        <v>Cat 3</v>
      </c>
      <c r="G470" s="8">
        <v>0</v>
      </c>
      <c r="H470" t="s">
        <v>8220</v>
      </c>
      <c r="I470" t="s">
        <v>8223</v>
      </c>
      <c r="J470" t="s">
        <v>8245</v>
      </c>
      <c r="K470">
        <v>1341978665</v>
      </c>
      <c r="L470" s="12">
        <f t="shared" si="49"/>
        <v>41101.160474537035</v>
      </c>
      <c r="M470">
        <v>1336795283</v>
      </c>
      <c r="N470" s="12">
        <f t="shared" si="50"/>
        <v>41041.167627314811</v>
      </c>
      <c r="O470" s="16">
        <f t="shared" si="51"/>
        <v>5</v>
      </c>
      <c r="P470" s="16">
        <f t="shared" si="54"/>
        <v>2012</v>
      </c>
      <c r="Q470" t="b">
        <v>0</v>
      </c>
      <c r="R470">
        <v>0</v>
      </c>
      <c r="S470" t="b">
        <v>0</v>
      </c>
      <c r="T470" t="s">
        <v>8268</v>
      </c>
      <c r="U470" t="str">
        <f t="shared" si="52"/>
        <v xml:space="preserve">film 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20">
        <f t="shared" si="53"/>
        <v>6</v>
      </c>
      <c r="F471" s="6" t="str">
        <f t="shared" si="55"/>
        <v>Cat 3</v>
      </c>
      <c r="G471" s="8">
        <v>0</v>
      </c>
      <c r="H471" t="s">
        <v>8220</v>
      </c>
      <c r="I471" t="s">
        <v>8224</v>
      </c>
      <c r="J471" t="s">
        <v>8246</v>
      </c>
      <c r="K471">
        <v>1409960724</v>
      </c>
      <c r="L471" s="12">
        <f t="shared" si="49"/>
        <v>41887.989861111113</v>
      </c>
      <c r="M471">
        <v>1404776724</v>
      </c>
      <c r="N471" s="12">
        <f t="shared" si="50"/>
        <v>41827.989861111113</v>
      </c>
      <c r="O471" s="16">
        <f t="shared" si="51"/>
        <v>7</v>
      </c>
      <c r="P471" s="16">
        <f t="shared" si="54"/>
        <v>2014</v>
      </c>
      <c r="Q471" t="b">
        <v>0</v>
      </c>
      <c r="R471">
        <v>0</v>
      </c>
      <c r="S471" t="b">
        <v>0</v>
      </c>
      <c r="T471" t="s">
        <v>8268</v>
      </c>
      <c r="U471" t="str">
        <f t="shared" si="52"/>
        <v xml:space="preserve">film 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20">
        <f t="shared" si="53"/>
        <v>5</v>
      </c>
      <c r="F472" s="6" t="str">
        <f t="shared" si="55"/>
        <v>Cat 3</v>
      </c>
      <c r="G472" s="8">
        <v>51</v>
      </c>
      <c r="H472" t="s">
        <v>8220</v>
      </c>
      <c r="I472" t="s">
        <v>8223</v>
      </c>
      <c r="J472" t="s">
        <v>8245</v>
      </c>
      <c r="K472">
        <v>1389844800</v>
      </c>
      <c r="L472" s="12">
        <f t="shared" si="49"/>
        <v>41655.166666666664</v>
      </c>
      <c r="M472">
        <v>1385524889</v>
      </c>
      <c r="N472" s="12">
        <f t="shared" si="50"/>
        <v>41605.167696759258</v>
      </c>
      <c r="O472" s="16">
        <f t="shared" si="51"/>
        <v>11</v>
      </c>
      <c r="P472" s="16">
        <f t="shared" si="54"/>
        <v>2013</v>
      </c>
      <c r="Q472" t="b">
        <v>0</v>
      </c>
      <c r="R472">
        <v>2</v>
      </c>
      <c r="S472" t="b">
        <v>0</v>
      </c>
      <c r="T472" t="s">
        <v>8268</v>
      </c>
      <c r="U472" t="str">
        <f t="shared" si="52"/>
        <v xml:space="preserve">film 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20">
        <f t="shared" si="53"/>
        <v>55</v>
      </c>
      <c r="F473" s="6" t="str">
        <f t="shared" si="55"/>
        <v>Cat 12</v>
      </c>
      <c r="G473" s="8">
        <v>6541</v>
      </c>
      <c r="H473" t="s">
        <v>8220</v>
      </c>
      <c r="I473" t="s">
        <v>8223</v>
      </c>
      <c r="J473" t="s">
        <v>8245</v>
      </c>
      <c r="K473">
        <v>1397924379</v>
      </c>
      <c r="L473" s="12">
        <f t="shared" si="49"/>
        <v>41748.680312500001</v>
      </c>
      <c r="M473">
        <v>1394039979</v>
      </c>
      <c r="N473" s="12">
        <f t="shared" si="50"/>
        <v>41703.721979166665</v>
      </c>
      <c r="O473" s="16">
        <f t="shared" si="51"/>
        <v>3</v>
      </c>
      <c r="P473" s="16">
        <f t="shared" si="54"/>
        <v>2014</v>
      </c>
      <c r="Q473" t="b">
        <v>0</v>
      </c>
      <c r="R473">
        <v>170</v>
      </c>
      <c r="S473" t="b">
        <v>0</v>
      </c>
      <c r="T473" t="s">
        <v>8268</v>
      </c>
      <c r="U473" t="str">
        <f t="shared" si="52"/>
        <v xml:space="preserve">film 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20">
        <f t="shared" si="53"/>
        <v>0.8</v>
      </c>
      <c r="F474" s="6" t="str">
        <f t="shared" si="55"/>
        <v>Cat 1</v>
      </c>
      <c r="G474" s="8">
        <v>141</v>
      </c>
      <c r="H474" t="s">
        <v>8220</v>
      </c>
      <c r="I474" t="s">
        <v>8223</v>
      </c>
      <c r="J474" t="s">
        <v>8245</v>
      </c>
      <c r="K474">
        <v>1408831718</v>
      </c>
      <c r="L474" s="12">
        <f t="shared" si="49"/>
        <v>41874.922662037039</v>
      </c>
      <c r="M474">
        <v>1406239718</v>
      </c>
      <c r="N474" s="12">
        <f t="shared" si="50"/>
        <v>41844.922662037039</v>
      </c>
      <c r="O474" s="16">
        <f t="shared" si="51"/>
        <v>7</v>
      </c>
      <c r="P474" s="16">
        <f t="shared" si="54"/>
        <v>2014</v>
      </c>
      <c r="Q474" t="b">
        <v>0</v>
      </c>
      <c r="R474">
        <v>5</v>
      </c>
      <c r="S474" t="b">
        <v>0</v>
      </c>
      <c r="T474" t="s">
        <v>8268</v>
      </c>
      <c r="U474" t="str">
        <f t="shared" si="52"/>
        <v xml:space="preserve">film 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20">
        <f t="shared" si="53"/>
        <v>30</v>
      </c>
      <c r="F475" s="6" t="str">
        <f t="shared" si="55"/>
        <v>Cat 8</v>
      </c>
      <c r="G475" s="8">
        <v>861</v>
      </c>
      <c r="H475" t="s">
        <v>8220</v>
      </c>
      <c r="I475" t="s">
        <v>8223</v>
      </c>
      <c r="J475" t="s">
        <v>8245</v>
      </c>
      <c r="K475">
        <v>1410972319</v>
      </c>
      <c r="L475" s="12">
        <f t="shared" si="49"/>
        <v>41899.698136574072</v>
      </c>
      <c r="M475">
        <v>1408380319</v>
      </c>
      <c r="N475" s="12">
        <f t="shared" si="50"/>
        <v>41869.698136574072</v>
      </c>
      <c r="O475" s="16">
        <f t="shared" si="51"/>
        <v>8</v>
      </c>
      <c r="P475" s="16">
        <f t="shared" si="54"/>
        <v>2014</v>
      </c>
      <c r="Q475" t="b">
        <v>0</v>
      </c>
      <c r="R475">
        <v>14</v>
      </c>
      <c r="S475" t="b">
        <v>0</v>
      </c>
      <c r="T475" t="s">
        <v>8268</v>
      </c>
      <c r="U475" t="str">
        <f t="shared" si="52"/>
        <v xml:space="preserve">film 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20">
        <f t="shared" si="53"/>
        <v>3.3</v>
      </c>
      <c r="F476" s="6" t="str">
        <f t="shared" si="55"/>
        <v>Cat 2</v>
      </c>
      <c r="G476" s="8">
        <v>1</v>
      </c>
      <c r="H476" t="s">
        <v>8220</v>
      </c>
      <c r="I476" t="s">
        <v>8223</v>
      </c>
      <c r="J476" t="s">
        <v>8245</v>
      </c>
      <c r="K476">
        <v>1487318029</v>
      </c>
      <c r="L476" s="12">
        <f t="shared" si="49"/>
        <v>42783.329039351855</v>
      </c>
      <c r="M476">
        <v>1484726029</v>
      </c>
      <c r="N476" s="12">
        <f t="shared" si="50"/>
        <v>42753.329039351855</v>
      </c>
      <c r="O476" s="16">
        <f t="shared" si="51"/>
        <v>1</v>
      </c>
      <c r="P476" s="16">
        <f t="shared" si="54"/>
        <v>2017</v>
      </c>
      <c r="Q476" t="b">
        <v>0</v>
      </c>
      <c r="R476">
        <v>1</v>
      </c>
      <c r="S476" t="b">
        <v>0</v>
      </c>
      <c r="T476" t="s">
        <v>8268</v>
      </c>
      <c r="U476" t="str">
        <f t="shared" si="52"/>
        <v xml:space="preserve">film 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20">
        <f t="shared" si="53"/>
        <v>2</v>
      </c>
      <c r="F477" s="6" t="str">
        <f t="shared" si="55"/>
        <v>Cat 2</v>
      </c>
      <c r="G477" s="8">
        <v>0</v>
      </c>
      <c r="H477" t="s">
        <v>8220</v>
      </c>
      <c r="I477" t="s">
        <v>8223</v>
      </c>
      <c r="J477" t="s">
        <v>8245</v>
      </c>
      <c r="K477">
        <v>1430877843</v>
      </c>
      <c r="L477" s="12">
        <f t="shared" si="49"/>
        <v>42130.086145833338</v>
      </c>
      <c r="M477">
        <v>1428285843</v>
      </c>
      <c r="N477" s="12">
        <f t="shared" si="50"/>
        <v>42100.086145833338</v>
      </c>
      <c r="O477" s="16">
        <f t="shared" si="51"/>
        <v>4</v>
      </c>
      <c r="P477" s="16">
        <f t="shared" si="54"/>
        <v>2015</v>
      </c>
      <c r="Q477" t="b">
        <v>0</v>
      </c>
      <c r="R477">
        <v>0</v>
      </c>
      <c r="S477" t="b">
        <v>0</v>
      </c>
      <c r="T477" t="s">
        <v>8268</v>
      </c>
      <c r="U477" t="str">
        <f t="shared" si="52"/>
        <v xml:space="preserve">film 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20">
        <f t="shared" si="53"/>
        <v>220</v>
      </c>
      <c r="F478" s="6" t="str">
        <f t="shared" si="55"/>
        <v>Cat 12</v>
      </c>
      <c r="G478" s="8">
        <v>4906.59</v>
      </c>
      <c r="H478" t="s">
        <v>8220</v>
      </c>
      <c r="I478" t="s">
        <v>8223</v>
      </c>
      <c r="J478" t="s">
        <v>8245</v>
      </c>
      <c r="K478">
        <v>1401767940</v>
      </c>
      <c r="L478" s="12">
        <f t="shared" si="49"/>
        <v>41793.165972222225</v>
      </c>
      <c r="M478">
        <v>1398727441</v>
      </c>
      <c r="N478" s="12">
        <f t="shared" si="50"/>
        <v>41757.975011574075</v>
      </c>
      <c r="O478" s="16">
        <f t="shared" si="51"/>
        <v>4</v>
      </c>
      <c r="P478" s="16">
        <f t="shared" si="54"/>
        <v>2014</v>
      </c>
      <c r="Q478" t="b">
        <v>0</v>
      </c>
      <c r="R478">
        <v>124</v>
      </c>
      <c r="S478" t="b">
        <v>0</v>
      </c>
      <c r="T478" t="s">
        <v>8268</v>
      </c>
      <c r="U478" t="str">
        <f t="shared" si="52"/>
        <v xml:space="preserve">film 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20">
        <f t="shared" si="53"/>
        <v>1.5</v>
      </c>
      <c r="F479" s="6" t="str">
        <f t="shared" si="55"/>
        <v>Cat 2</v>
      </c>
      <c r="G479" s="8">
        <v>0</v>
      </c>
      <c r="H479" t="s">
        <v>8220</v>
      </c>
      <c r="I479" t="s">
        <v>8223</v>
      </c>
      <c r="J479" t="s">
        <v>8245</v>
      </c>
      <c r="K479">
        <v>1337371334</v>
      </c>
      <c r="L479" s="12">
        <f t="shared" si="49"/>
        <v>41047.83488425926</v>
      </c>
      <c r="M479">
        <v>1332187334</v>
      </c>
      <c r="N479" s="12">
        <f t="shared" si="50"/>
        <v>40987.83488425926</v>
      </c>
      <c r="O479" s="16">
        <f t="shared" si="51"/>
        <v>3</v>
      </c>
      <c r="P479" s="16">
        <f t="shared" si="54"/>
        <v>2012</v>
      </c>
      <c r="Q479" t="b">
        <v>0</v>
      </c>
      <c r="R479">
        <v>0</v>
      </c>
      <c r="S479" t="b">
        <v>0</v>
      </c>
      <c r="T479" t="s">
        <v>8268</v>
      </c>
      <c r="U479" t="str">
        <f t="shared" si="52"/>
        <v xml:space="preserve">film 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20">
        <f t="shared" si="53"/>
        <v>10</v>
      </c>
      <c r="F480" s="6" t="str">
        <f t="shared" si="55"/>
        <v>Cat 4</v>
      </c>
      <c r="G480" s="8">
        <v>0</v>
      </c>
      <c r="H480" t="s">
        <v>8220</v>
      </c>
      <c r="I480" t="s">
        <v>8223</v>
      </c>
      <c r="J480" t="s">
        <v>8245</v>
      </c>
      <c r="K480">
        <v>1427921509</v>
      </c>
      <c r="L480" s="12">
        <f t="shared" si="49"/>
        <v>42095.869317129633</v>
      </c>
      <c r="M480">
        <v>1425333109</v>
      </c>
      <c r="N480" s="12">
        <f t="shared" si="50"/>
        <v>42065.910983796297</v>
      </c>
      <c r="O480" s="16">
        <f t="shared" si="51"/>
        <v>3</v>
      </c>
      <c r="P480" s="16">
        <f t="shared" si="54"/>
        <v>2015</v>
      </c>
      <c r="Q480" t="b">
        <v>0</v>
      </c>
      <c r="R480">
        <v>0</v>
      </c>
      <c r="S480" t="b">
        <v>0</v>
      </c>
      <c r="T480" t="s">
        <v>8268</v>
      </c>
      <c r="U480" t="str">
        <f t="shared" si="52"/>
        <v xml:space="preserve">film 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20">
        <f t="shared" si="53"/>
        <v>15</v>
      </c>
      <c r="F481" s="6" t="str">
        <f t="shared" si="55"/>
        <v>Cat 5</v>
      </c>
      <c r="G481" s="8">
        <v>4884</v>
      </c>
      <c r="H481" t="s">
        <v>8220</v>
      </c>
      <c r="I481" t="s">
        <v>8223</v>
      </c>
      <c r="J481" t="s">
        <v>8245</v>
      </c>
      <c r="K481">
        <v>1416566835</v>
      </c>
      <c r="L481" s="12">
        <f t="shared" si="49"/>
        <v>41964.449479166666</v>
      </c>
      <c r="M481">
        <v>1411379235</v>
      </c>
      <c r="N481" s="12">
        <f t="shared" si="50"/>
        <v>41904.407812500001</v>
      </c>
      <c r="O481" s="16">
        <f t="shared" si="51"/>
        <v>9</v>
      </c>
      <c r="P481" s="16">
        <f t="shared" si="54"/>
        <v>2014</v>
      </c>
      <c r="Q481" t="b">
        <v>0</v>
      </c>
      <c r="R481">
        <v>55</v>
      </c>
      <c r="S481" t="b">
        <v>0</v>
      </c>
      <c r="T481" t="s">
        <v>8268</v>
      </c>
      <c r="U481" t="str">
        <f t="shared" si="52"/>
        <v xml:space="preserve">film 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20">
        <f t="shared" si="53"/>
        <v>40</v>
      </c>
      <c r="F482" s="6" t="str">
        <f t="shared" si="55"/>
        <v>Cat 10</v>
      </c>
      <c r="G482" s="8">
        <v>7764</v>
      </c>
      <c r="H482" t="s">
        <v>8220</v>
      </c>
      <c r="I482" t="s">
        <v>8223</v>
      </c>
      <c r="J482" t="s">
        <v>8245</v>
      </c>
      <c r="K482">
        <v>1376049615</v>
      </c>
      <c r="L482" s="12">
        <f t="shared" si="49"/>
        <v>41495.500173611108</v>
      </c>
      <c r="M482">
        <v>1373457615</v>
      </c>
      <c r="N482" s="12">
        <f t="shared" si="50"/>
        <v>41465.500173611108</v>
      </c>
      <c r="O482" s="16">
        <f t="shared" si="51"/>
        <v>7</v>
      </c>
      <c r="P482" s="16">
        <f t="shared" si="54"/>
        <v>2013</v>
      </c>
      <c r="Q482" t="b">
        <v>0</v>
      </c>
      <c r="R482">
        <v>140</v>
      </c>
      <c r="S482" t="b">
        <v>0</v>
      </c>
      <c r="T482" t="s">
        <v>8268</v>
      </c>
      <c r="U482" t="str">
        <f t="shared" si="52"/>
        <v xml:space="preserve">film 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20">
        <f t="shared" si="53"/>
        <v>30</v>
      </c>
      <c r="F483" s="6" t="str">
        <f t="shared" si="55"/>
        <v>Cat 8</v>
      </c>
      <c r="G483" s="8">
        <v>1830</v>
      </c>
      <c r="H483" t="s">
        <v>8220</v>
      </c>
      <c r="I483" t="s">
        <v>8223</v>
      </c>
      <c r="J483" t="s">
        <v>8245</v>
      </c>
      <c r="K483">
        <v>1349885289</v>
      </c>
      <c r="L483" s="12">
        <f t="shared" si="49"/>
        <v>41192.672326388885</v>
      </c>
      <c r="M483">
        <v>1347293289</v>
      </c>
      <c r="N483" s="12">
        <f t="shared" si="50"/>
        <v>41162.672326388885</v>
      </c>
      <c r="O483" s="16">
        <f t="shared" si="51"/>
        <v>9</v>
      </c>
      <c r="P483" s="16">
        <f t="shared" si="54"/>
        <v>2012</v>
      </c>
      <c r="Q483" t="b">
        <v>0</v>
      </c>
      <c r="R483">
        <v>21</v>
      </c>
      <c r="S483" t="b">
        <v>0</v>
      </c>
      <c r="T483" t="s">
        <v>8268</v>
      </c>
      <c r="U483" t="str">
        <f t="shared" si="52"/>
        <v xml:space="preserve">film 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20">
        <f t="shared" si="53"/>
        <v>10</v>
      </c>
      <c r="F484" s="6" t="str">
        <f t="shared" si="55"/>
        <v>Cat 4</v>
      </c>
      <c r="G484" s="8">
        <v>10</v>
      </c>
      <c r="H484" t="s">
        <v>8220</v>
      </c>
      <c r="I484" t="s">
        <v>8223</v>
      </c>
      <c r="J484" t="s">
        <v>8245</v>
      </c>
      <c r="K484">
        <v>1460644440</v>
      </c>
      <c r="L484" s="12">
        <f t="shared" si="49"/>
        <v>42474.606944444444</v>
      </c>
      <c r="M484">
        <v>1458336690</v>
      </c>
      <c r="N484" s="12">
        <f t="shared" si="50"/>
        <v>42447.896875000006</v>
      </c>
      <c r="O484" s="16">
        <f t="shared" si="51"/>
        <v>3</v>
      </c>
      <c r="P484" s="16">
        <f t="shared" si="54"/>
        <v>2016</v>
      </c>
      <c r="Q484" t="b">
        <v>0</v>
      </c>
      <c r="R484">
        <v>1</v>
      </c>
      <c r="S484" t="b">
        <v>0</v>
      </c>
      <c r="T484" t="s">
        <v>8268</v>
      </c>
      <c r="U484" t="str">
        <f t="shared" si="52"/>
        <v xml:space="preserve">film 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20">
        <f t="shared" si="53"/>
        <v>15</v>
      </c>
      <c r="F485" s="6" t="str">
        <f t="shared" si="55"/>
        <v>Cat 5</v>
      </c>
      <c r="G485" s="8">
        <v>7530</v>
      </c>
      <c r="H485" t="s">
        <v>8220</v>
      </c>
      <c r="I485" t="s">
        <v>8224</v>
      </c>
      <c r="J485" t="s">
        <v>8246</v>
      </c>
      <c r="K485">
        <v>1359434672</v>
      </c>
      <c r="L485" s="12">
        <f t="shared" si="49"/>
        <v>41303.197592592594</v>
      </c>
      <c r="M485">
        <v>1354250672</v>
      </c>
      <c r="N485" s="12">
        <f t="shared" si="50"/>
        <v>41243.197592592594</v>
      </c>
      <c r="O485" s="16">
        <f t="shared" si="51"/>
        <v>11</v>
      </c>
      <c r="P485" s="16">
        <f t="shared" si="54"/>
        <v>2012</v>
      </c>
      <c r="Q485" t="b">
        <v>0</v>
      </c>
      <c r="R485">
        <v>147</v>
      </c>
      <c r="S485" t="b">
        <v>0</v>
      </c>
      <c r="T485" t="s">
        <v>8268</v>
      </c>
      <c r="U485" t="str">
        <f t="shared" si="52"/>
        <v xml:space="preserve">film 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20">
        <f t="shared" si="53"/>
        <v>80</v>
      </c>
      <c r="F486" s="6" t="str">
        <f t="shared" si="55"/>
        <v>Cat 12</v>
      </c>
      <c r="G486" s="8">
        <v>149</v>
      </c>
      <c r="H486" t="s">
        <v>8220</v>
      </c>
      <c r="I486" t="s">
        <v>8224</v>
      </c>
      <c r="J486" t="s">
        <v>8246</v>
      </c>
      <c r="K486">
        <v>1446766372</v>
      </c>
      <c r="L486" s="12">
        <f t="shared" si="49"/>
        <v>42313.981157407412</v>
      </c>
      <c r="M486">
        <v>1443220372</v>
      </c>
      <c r="N486" s="12">
        <f t="shared" si="50"/>
        <v>42272.93949074074</v>
      </c>
      <c r="O486" s="16">
        <f t="shared" si="51"/>
        <v>9</v>
      </c>
      <c r="P486" s="16">
        <f t="shared" si="54"/>
        <v>2015</v>
      </c>
      <c r="Q486" t="b">
        <v>0</v>
      </c>
      <c r="R486">
        <v>11</v>
      </c>
      <c r="S486" t="b">
        <v>0</v>
      </c>
      <c r="T486" t="s">
        <v>8268</v>
      </c>
      <c r="U486" t="str">
        <f t="shared" si="52"/>
        <v xml:space="preserve">film 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20">
        <f t="shared" si="53"/>
        <v>37.956000000000003</v>
      </c>
      <c r="F487" s="6" t="str">
        <f t="shared" si="55"/>
        <v>Cat 9</v>
      </c>
      <c r="G487" s="8">
        <v>8315.01</v>
      </c>
      <c r="H487" t="s">
        <v>8220</v>
      </c>
      <c r="I487" t="s">
        <v>8224</v>
      </c>
      <c r="J487" t="s">
        <v>8246</v>
      </c>
      <c r="K487">
        <v>1368792499</v>
      </c>
      <c r="L487" s="12">
        <f t="shared" si="49"/>
        <v>41411.50577546296</v>
      </c>
      <c r="M487">
        <v>1366200499</v>
      </c>
      <c r="N487" s="12">
        <f t="shared" si="50"/>
        <v>41381.50577546296</v>
      </c>
      <c r="O487" s="16">
        <f t="shared" si="51"/>
        <v>4</v>
      </c>
      <c r="P487" s="16">
        <f t="shared" si="54"/>
        <v>2013</v>
      </c>
      <c r="Q487" t="b">
        <v>0</v>
      </c>
      <c r="R487">
        <v>125</v>
      </c>
      <c r="S487" t="b">
        <v>0</v>
      </c>
      <c r="T487" t="s">
        <v>8268</v>
      </c>
      <c r="U487" t="str">
        <f t="shared" si="52"/>
        <v xml:space="preserve">film 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20">
        <f t="shared" si="53"/>
        <v>550</v>
      </c>
      <c r="F488" s="6" t="str">
        <f t="shared" si="55"/>
        <v>Cat 12</v>
      </c>
      <c r="G488" s="8">
        <v>50</v>
      </c>
      <c r="H488" t="s">
        <v>8220</v>
      </c>
      <c r="I488" t="s">
        <v>8225</v>
      </c>
      <c r="J488" t="s">
        <v>8247</v>
      </c>
      <c r="K488">
        <v>1401662239</v>
      </c>
      <c r="L488" s="12">
        <f t="shared" si="49"/>
        <v>41791.94258101852</v>
      </c>
      <c r="M488">
        <v>1399070239</v>
      </c>
      <c r="N488" s="12">
        <f t="shared" si="50"/>
        <v>41761.94258101852</v>
      </c>
      <c r="O488" s="16">
        <f t="shared" si="51"/>
        <v>5</v>
      </c>
      <c r="P488" s="16">
        <f t="shared" si="54"/>
        <v>2014</v>
      </c>
      <c r="Q488" t="b">
        <v>0</v>
      </c>
      <c r="R488">
        <v>1</v>
      </c>
      <c r="S488" t="b">
        <v>0</v>
      </c>
      <c r="T488" t="s">
        <v>8268</v>
      </c>
      <c r="U488" t="str">
        <f t="shared" si="52"/>
        <v xml:space="preserve">film 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20">
        <f t="shared" si="53"/>
        <v>50</v>
      </c>
      <c r="F489" s="6" t="str">
        <f t="shared" si="55"/>
        <v>Cat 12</v>
      </c>
      <c r="G489" s="8">
        <v>0</v>
      </c>
      <c r="H489" t="s">
        <v>8220</v>
      </c>
      <c r="I489" t="s">
        <v>8228</v>
      </c>
      <c r="J489" t="s">
        <v>8250</v>
      </c>
      <c r="K489">
        <v>1482678994</v>
      </c>
      <c r="L489" s="12">
        <f t="shared" si="49"/>
        <v>42729.636504629627</v>
      </c>
      <c r="M489">
        <v>1477491394</v>
      </c>
      <c r="N489" s="12">
        <f t="shared" si="50"/>
        <v>42669.594837962963</v>
      </c>
      <c r="O489" s="16">
        <f t="shared" si="51"/>
        <v>10</v>
      </c>
      <c r="P489" s="16">
        <f t="shared" si="54"/>
        <v>2016</v>
      </c>
      <c r="Q489" t="b">
        <v>0</v>
      </c>
      <c r="R489">
        <v>0</v>
      </c>
      <c r="S489" t="b">
        <v>0</v>
      </c>
      <c r="T489" t="s">
        <v>8268</v>
      </c>
      <c r="U489" t="str">
        <f t="shared" si="52"/>
        <v xml:space="preserve">film 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20">
        <f t="shared" si="53"/>
        <v>12</v>
      </c>
      <c r="F490" s="6" t="str">
        <f t="shared" si="55"/>
        <v>Cat 4</v>
      </c>
      <c r="G490" s="8">
        <v>0</v>
      </c>
      <c r="H490" t="s">
        <v>8220</v>
      </c>
      <c r="I490" t="s">
        <v>8223</v>
      </c>
      <c r="J490" t="s">
        <v>8245</v>
      </c>
      <c r="K490">
        <v>1483924700</v>
      </c>
      <c r="L490" s="12">
        <f t="shared" si="49"/>
        <v>42744.054398148146</v>
      </c>
      <c r="M490">
        <v>1481332700</v>
      </c>
      <c r="N490" s="12">
        <f t="shared" si="50"/>
        <v>42714.054398148146</v>
      </c>
      <c r="O490" s="16">
        <f t="shared" si="51"/>
        <v>12</v>
      </c>
      <c r="P490" s="16">
        <f t="shared" si="54"/>
        <v>2016</v>
      </c>
      <c r="Q490" t="b">
        <v>0</v>
      </c>
      <c r="R490">
        <v>0</v>
      </c>
      <c r="S490" t="b">
        <v>0</v>
      </c>
      <c r="T490" t="s">
        <v>8268</v>
      </c>
      <c r="U490" t="str">
        <f t="shared" si="52"/>
        <v xml:space="preserve">film 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20">
        <f t="shared" si="53"/>
        <v>74.997</v>
      </c>
      <c r="F491" s="6" t="str">
        <f t="shared" si="55"/>
        <v>Cat 12</v>
      </c>
      <c r="G491" s="8">
        <v>215</v>
      </c>
      <c r="H491" t="s">
        <v>8220</v>
      </c>
      <c r="I491" t="s">
        <v>8223</v>
      </c>
      <c r="J491" t="s">
        <v>8245</v>
      </c>
      <c r="K491">
        <v>1325763180</v>
      </c>
      <c r="L491" s="12">
        <f t="shared" si="49"/>
        <v>40913.481249999997</v>
      </c>
      <c r="M491">
        <v>1323084816</v>
      </c>
      <c r="N491" s="12">
        <f t="shared" si="50"/>
        <v>40882.481666666667</v>
      </c>
      <c r="O491" s="16">
        <f t="shared" si="51"/>
        <v>12</v>
      </c>
      <c r="P491" s="16">
        <f t="shared" si="54"/>
        <v>2011</v>
      </c>
      <c r="Q491" t="b">
        <v>0</v>
      </c>
      <c r="R491">
        <v>3</v>
      </c>
      <c r="S491" t="b">
        <v>0</v>
      </c>
      <c r="T491" t="s">
        <v>8268</v>
      </c>
      <c r="U491" t="str">
        <f t="shared" si="52"/>
        <v xml:space="preserve">film 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20">
        <f t="shared" si="53"/>
        <v>1</v>
      </c>
      <c r="F492" s="6" t="str">
        <f t="shared" si="55"/>
        <v>Cat 2</v>
      </c>
      <c r="G492" s="8">
        <v>0</v>
      </c>
      <c r="H492" t="s">
        <v>8220</v>
      </c>
      <c r="I492" t="s">
        <v>8223</v>
      </c>
      <c r="J492" t="s">
        <v>8245</v>
      </c>
      <c r="K492">
        <v>1345677285</v>
      </c>
      <c r="L492" s="12">
        <f t="shared" si="49"/>
        <v>41143.968576388892</v>
      </c>
      <c r="M492">
        <v>1343085285</v>
      </c>
      <c r="N492" s="12">
        <f t="shared" si="50"/>
        <v>41113.968576388892</v>
      </c>
      <c r="O492" s="16">
        <f t="shared" si="51"/>
        <v>7</v>
      </c>
      <c r="P492" s="16">
        <f t="shared" si="54"/>
        <v>2012</v>
      </c>
      <c r="Q492" t="b">
        <v>0</v>
      </c>
      <c r="R492">
        <v>0</v>
      </c>
      <c r="S492" t="b">
        <v>0</v>
      </c>
      <c r="T492" t="s">
        <v>8268</v>
      </c>
      <c r="U492" t="str">
        <f t="shared" si="52"/>
        <v xml:space="preserve">film 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20">
        <f t="shared" si="53"/>
        <v>10</v>
      </c>
      <c r="F493" s="6" t="str">
        <f t="shared" si="55"/>
        <v>Cat 4</v>
      </c>
      <c r="G493" s="8">
        <v>0</v>
      </c>
      <c r="H493" t="s">
        <v>8220</v>
      </c>
      <c r="I493" t="s">
        <v>8223</v>
      </c>
      <c r="J493" t="s">
        <v>8245</v>
      </c>
      <c r="K493">
        <v>1453937699</v>
      </c>
      <c r="L493" s="12">
        <f t="shared" si="49"/>
        <v>42396.982627314821</v>
      </c>
      <c r="M493">
        <v>1451345699</v>
      </c>
      <c r="N493" s="12">
        <f t="shared" si="50"/>
        <v>42366.982627314821</v>
      </c>
      <c r="O493" s="16">
        <f t="shared" si="51"/>
        <v>12</v>
      </c>
      <c r="P493" s="16">
        <f t="shared" si="54"/>
        <v>2015</v>
      </c>
      <c r="Q493" t="b">
        <v>0</v>
      </c>
      <c r="R493">
        <v>0</v>
      </c>
      <c r="S493" t="b">
        <v>0</v>
      </c>
      <c r="T493" t="s">
        <v>8268</v>
      </c>
      <c r="U493" t="str">
        <f t="shared" si="52"/>
        <v xml:space="preserve">film 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20">
        <f t="shared" si="53"/>
        <v>10000</v>
      </c>
      <c r="F494" s="6" t="str">
        <f t="shared" si="55"/>
        <v>Cat 12</v>
      </c>
      <c r="G494" s="8">
        <v>0</v>
      </c>
      <c r="H494" t="s">
        <v>8220</v>
      </c>
      <c r="I494" t="s">
        <v>8234</v>
      </c>
      <c r="J494" t="s">
        <v>8254</v>
      </c>
      <c r="K494">
        <v>1476319830</v>
      </c>
      <c r="L494" s="12">
        <f t="shared" si="49"/>
        <v>42656.03506944445</v>
      </c>
      <c r="M494">
        <v>1471135830</v>
      </c>
      <c r="N494" s="12">
        <f t="shared" si="50"/>
        <v>42596.03506944445</v>
      </c>
      <c r="O494" s="16">
        <f t="shared" si="51"/>
        <v>8</v>
      </c>
      <c r="P494" s="16">
        <f t="shared" si="54"/>
        <v>2016</v>
      </c>
      <c r="Q494" t="b">
        <v>0</v>
      </c>
      <c r="R494">
        <v>0</v>
      </c>
      <c r="S494" t="b">
        <v>0</v>
      </c>
      <c r="T494" t="s">
        <v>8268</v>
      </c>
      <c r="U494" t="str">
        <f t="shared" si="52"/>
        <v xml:space="preserve">film 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20">
        <f t="shared" si="53"/>
        <v>30</v>
      </c>
      <c r="F495" s="6" t="str">
        <f t="shared" si="55"/>
        <v>Cat 8</v>
      </c>
      <c r="G495" s="8">
        <v>0</v>
      </c>
      <c r="H495" t="s">
        <v>8220</v>
      </c>
      <c r="I495" t="s">
        <v>8224</v>
      </c>
      <c r="J495" t="s">
        <v>8246</v>
      </c>
      <c r="K495">
        <v>1432142738</v>
      </c>
      <c r="L495" s="12">
        <f t="shared" si="49"/>
        <v>42144.726134259254</v>
      </c>
      <c r="M495">
        <v>1429550738</v>
      </c>
      <c r="N495" s="12">
        <f t="shared" si="50"/>
        <v>42114.726134259254</v>
      </c>
      <c r="O495" s="16">
        <f t="shared" si="51"/>
        <v>4</v>
      </c>
      <c r="P495" s="16">
        <f t="shared" si="54"/>
        <v>2015</v>
      </c>
      <c r="Q495" t="b">
        <v>0</v>
      </c>
      <c r="R495">
        <v>0</v>
      </c>
      <c r="S495" t="b">
        <v>0</v>
      </c>
      <c r="T495" t="s">
        <v>8268</v>
      </c>
      <c r="U495" t="str">
        <f t="shared" si="52"/>
        <v xml:space="preserve">film 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20">
        <f t="shared" si="53"/>
        <v>20</v>
      </c>
      <c r="F496" s="6" t="str">
        <f t="shared" si="55"/>
        <v>Cat 6</v>
      </c>
      <c r="G496" s="8">
        <v>31</v>
      </c>
      <c r="H496" t="s">
        <v>8220</v>
      </c>
      <c r="I496" t="s">
        <v>8223</v>
      </c>
      <c r="J496" t="s">
        <v>8245</v>
      </c>
      <c r="K496">
        <v>1404356400</v>
      </c>
      <c r="L496" s="12">
        <f t="shared" si="49"/>
        <v>41823.125</v>
      </c>
      <c r="M496">
        <v>1402343765</v>
      </c>
      <c r="N496" s="12">
        <f t="shared" si="50"/>
        <v>41799.830613425926</v>
      </c>
      <c r="O496" s="16">
        <f t="shared" si="51"/>
        <v>6</v>
      </c>
      <c r="P496" s="16">
        <f t="shared" si="54"/>
        <v>2014</v>
      </c>
      <c r="Q496" t="b">
        <v>0</v>
      </c>
      <c r="R496">
        <v>3</v>
      </c>
      <c r="S496" t="b">
        <v>0</v>
      </c>
      <c r="T496" t="s">
        <v>8268</v>
      </c>
      <c r="U496" t="str">
        <f t="shared" si="52"/>
        <v xml:space="preserve">film 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20">
        <f t="shared" si="53"/>
        <v>7</v>
      </c>
      <c r="F497" s="6" t="str">
        <f t="shared" si="55"/>
        <v>Cat 3</v>
      </c>
      <c r="G497" s="8">
        <v>0</v>
      </c>
      <c r="H497" t="s">
        <v>8220</v>
      </c>
      <c r="I497" t="s">
        <v>8223</v>
      </c>
      <c r="J497" t="s">
        <v>8245</v>
      </c>
      <c r="K497">
        <v>1437076305</v>
      </c>
      <c r="L497" s="12">
        <f t="shared" si="49"/>
        <v>42201.827604166669</v>
      </c>
      <c r="M497">
        <v>1434484305</v>
      </c>
      <c r="N497" s="12">
        <f t="shared" si="50"/>
        <v>42171.827604166669</v>
      </c>
      <c r="O497" s="16">
        <f t="shared" si="51"/>
        <v>6</v>
      </c>
      <c r="P497" s="16">
        <f t="shared" si="54"/>
        <v>2015</v>
      </c>
      <c r="Q497" t="b">
        <v>0</v>
      </c>
      <c r="R497">
        <v>0</v>
      </c>
      <c r="S497" t="b">
        <v>0</v>
      </c>
      <c r="T497" t="s">
        <v>8268</v>
      </c>
      <c r="U497" t="str">
        <f t="shared" si="52"/>
        <v xml:space="preserve">film 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20">
        <f t="shared" si="53"/>
        <v>60</v>
      </c>
      <c r="F498" s="6" t="str">
        <f t="shared" si="55"/>
        <v>Cat 12</v>
      </c>
      <c r="G498" s="8">
        <v>1</v>
      </c>
      <c r="H498" t="s">
        <v>8220</v>
      </c>
      <c r="I498" t="s">
        <v>8223</v>
      </c>
      <c r="J498" t="s">
        <v>8245</v>
      </c>
      <c r="K498">
        <v>1392070874</v>
      </c>
      <c r="L498" s="12">
        <f t="shared" si="49"/>
        <v>41680.93141203704</v>
      </c>
      <c r="M498">
        <v>1386886874</v>
      </c>
      <c r="N498" s="12">
        <f t="shared" si="50"/>
        <v>41620.93141203704</v>
      </c>
      <c r="O498" s="16">
        <f t="shared" si="51"/>
        <v>12</v>
      </c>
      <c r="P498" s="16">
        <f t="shared" si="54"/>
        <v>2013</v>
      </c>
      <c r="Q498" t="b">
        <v>0</v>
      </c>
      <c r="R498">
        <v>1</v>
      </c>
      <c r="S498" t="b">
        <v>0</v>
      </c>
      <c r="T498" t="s">
        <v>8268</v>
      </c>
      <c r="U498" t="str">
        <f t="shared" si="52"/>
        <v xml:space="preserve">film 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20">
        <f t="shared" si="53"/>
        <v>4.4800000000000004</v>
      </c>
      <c r="F499" s="6" t="str">
        <f t="shared" si="55"/>
        <v>Cat 2</v>
      </c>
      <c r="G499" s="8">
        <v>30</v>
      </c>
      <c r="H499" t="s">
        <v>8220</v>
      </c>
      <c r="I499" t="s">
        <v>8223</v>
      </c>
      <c r="J499" t="s">
        <v>8245</v>
      </c>
      <c r="K499">
        <v>1419483600</v>
      </c>
      <c r="L499" s="12">
        <f t="shared" si="49"/>
        <v>41998.208333333328</v>
      </c>
      <c r="M499">
        <v>1414889665</v>
      </c>
      <c r="N499" s="12">
        <f t="shared" si="50"/>
        <v>41945.037789351853</v>
      </c>
      <c r="O499" s="16">
        <f t="shared" si="51"/>
        <v>11</v>
      </c>
      <c r="P499" s="16">
        <f t="shared" si="54"/>
        <v>2014</v>
      </c>
      <c r="Q499" t="b">
        <v>0</v>
      </c>
      <c r="R499">
        <v>3</v>
      </c>
      <c r="S499" t="b">
        <v>0</v>
      </c>
      <c r="T499" t="s">
        <v>8268</v>
      </c>
      <c r="U499" t="str">
        <f t="shared" si="52"/>
        <v xml:space="preserve">film 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20">
        <f t="shared" si="53"/>
        <v>65.108000000000004</v>
      </c>
      <c r="F500" s="6" t="str">
        <f t="shared" si="55"/>
        <v>Cat 12</v>
      </c>
      <c r="G500" s="8">
        <v>2994</v>
      </c>
      <c r="H500" t="s">
        <v>8220</v>
      </c>
      <c r="I500" t="s">
        <v>8223</v>
      </c>
      <c r="J500" t="s">
        <v>8245</v>
      </c>
      <c r="K500">
        <v>1324664249</v>
      </c>
      <c r="L500" s="12">
        <f t="shared" si="49"/>
        <v>40900.762141203704</v>
      </c>
      <c r="M500">
        <v>1321035449</v>
      </c>
      <c r="N500" s="12">
        <f t="shared" si="50"/>
        <v>40858.762141203704</v>
      </c>
      <c r="O500" s="16">
        <f t="shared" si="51"/>
        <v>11</v>
      </c>
      <c r="P500" s="16">
        <f t="shared" si="54"/>
        <v>2011</v>
      </c>
      <c r="Q500" t="b">
        <v>0</v>
      </c>
      <c r="R500">
        <v>22</v>
      </c>
      <c r="S500" t="b">
        <v>0</v>
      </c>
      <c r="T500" t="s">
        <v>8268</v>
      </c>
      <c r="U500" t="str">
        <f t="shared" si="52"/>
        <v xml:space="preserve">film 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20">
        <f t="shared" si="53"/>
        <v>20</v>
      </c>
      <c r="F501" s="6" t="str">
        <f t="shared" si="55"/>
        <v>Cat 6</v>
      </c>
      <c r="G501" s="8">
        <v>1910</v>
      </c>
      <c r="H501" t="s">
        <v>8220</v>
      </c>
      <c r="I501" t="s">
        <v>8223</v>
      </c>
      <c r="J501" t="s">
        <v>8245</v>
      </c>
      <c r="K501">
        <v>1255381140</v>
      </c>
      <c r="L501" s="12">
        <f t="shared" si="49"/>
        <v>40098.874305555553</v>
      </c>
      <c r="M501">
        <v>1250630968</v>
      </c>
      <c r="N501" s="12">
        <f t="shared" si="50"/>
        <v>40043.895462962959</v>
      </c>
      <c r="O501" s="16">
        <f t="shared" si="51"/>
        <v>8</v>
      </c>
      <c r="P501" s="16">
        <f t="shared" si="54"/>
        <v>2009</v>
      </c>
      <c r="Q501" t="b">
        <v>0</v>
      </c>
      <c r="R501">
        <v>26</v>
      </c>
      <c r="S501" t="b">
        <v>0</v>
      </c>
      <c r="T501" t="s">
        <v>8268</v>
      </c>
      <c r="U501" t="str">
        <f t="shared" si="52"/>
        <v xml:space="preserve">film 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20">
        <f t="shared" si="53"/>
        <v>6.5</v>
      </c>
      <c r="F502" s="6" t="str">
        <f t="shared" si="55"/>
        <v>Cat 3</v>
      </c>
      <c r="G502" s="8">
        <v>215</v>
      </c>
      <c r="H502" t="s">
        <v>8220</v>
      </c>
      <c r="I502" t="s">
        <v>8223</v>
      </c>
      <c r="J502" t="s">
        <v>8245</v>
      </c>
      <c r="K502">
        <v>1273356960</v>
      </c>
      <c r="L502" s="12">
        <f t="shared" si="49"/>
        <v>40306.927777777775</v>
      </c>
      <c r="M502">
        <v>1268255751</v>
      </c>
      <c r="N502" s="12">
        <f t="shared" si="50"/>
        <v>40247.886006944449</v>
      </c>
      <c r="O502" s="16">
        <f t="shared" si="51"/>
        <v>3</v>
      </c>
      <c r="P502" s="16">
        <f t="shared" si="54"/>
        <v>2010</v>
      </c>
      <c r="Q502" t="b">
        <v>0</v>
      </c>
      <c r="R502">
        <v>4</v>
      </c>
      <c r="S502" t="b">
        <v>0</v>
      </c>
      <c r="T502" t="s">
        <v>8268</v>
      </c>
      <c r="U502" t="str">
        <f t="shared" si="52"/>
        <v xml:space="preserve">film 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20">
        <f t="shared" si="53"/>
        <v>10</v>
      </c>
      <c r="F503" s="6" t="str">
        <f t="shared" si="55"/>
        <v>Cat 4</v>
      </c>
      <c r="G503" s="8">
        <v>0</v>
      </c>
      <c r="H503" t="s">
        <v>8220</v>
      </c>
      <c r="I503" t="s">
        <v>8223</v>
      </c>
      <c r="J503" t="s">
        <v>8245</v>
      </c>
      <c r="K503">
        <v>1310189851</v>
      </c>
      <c r="L503" s="12">
        <f t="shared" si="49"/>
        <v>40733.234386574077</v>
      </c>
      <c r="M503">
        <v>1307597851</v>
      </c>
      <c r="N503" s="12">
        <f t="shared" si="50"/>
        <v>40703.234386574077</v>
      </c>
      <c r="O503" s="16">
        <f t="shared" si="51"/>
        <v>6</v>
      </c>
      <c r="P503" s="16">
        <f t="shared" si="54"/>
        <v>2011</v>
      </c>
      <c r="Q503" t="b">
        <v>0</v>
      </c>
      <c r="R503">
        <v>0</v>
      </c>
      <c r="S503" t="b">
        <v>0</v>
      </c>
      <c r="T503" t="s">
        <v>8268</v>
      </c>
      <c r="U503" t="str">
        <f t="shared" si="52"/>
        <v xml:space="preserve">film 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20">
        <f t="shared" si="53"/>
        <v>20</v>
      </c>
      <c r="F504" s="6" t="str">
        <f t="shared" si="55"/>
        <v>Cat 6</v>
      </c>
      <c r="G504" s="8">
        <v>230</v>
      </c>
      <c r="H504" t="s">
        <v>8220</v>
      </c>
      <c r="I504" t="s">
        <v>8223</v>
      </c>
      <c r="J504" t="s">
        <v>8245</v>
      </c>
      <c r="K504">
        <v>1332073025</v>
      </c>
      <c r="L504" s="12">
        <f t="shared" si="49"/>
        <v>40986.511863425927</v>
      </c>
      <c r="M504">
        <v>1329484625</v>
      </c>
      <c r="N504" s="12">
        <f t="shared" si="50"/>
        <v>40956.553530092591</v>
      </c>
      <c r="O504" s="16">
        <f t="shared" si="51"/>
        <v>2</v>
      </c>
      <c r="P504" s="16">
        <f t="shared" si="54"/>
        <v>2012</v>
      </c>
      <c r="Q504" t="b">
        <v>0</v>
      </c>
      <c r="R504">
        <v>4</v>
      </c>
      <c r="S504" t="b">
        <v>0</v>
      </c>
      <c r="T504" t="s">
        <v>8268</v>
      </c>
      <c r="U504" t="str">
        <f t="shared" si="52"/>
        <v xml:space="preserve">film 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20">
        <f t="shared" si="53"/>
        <v>6.5</v>
      </c>
      <c r="F505" s="6" t="str">
        <f t="shared" si="55"/>
        <v>Cat 3</v>
      </c>
      <c r="G505" s="8">
        <v>114</v>
      </c>
      <c r="H505" t="s">
        <v>8220</v>
      </c>
      <c r="I505" t="s">
        <v>8224</v>
      </c>
      <c r="J505" t="s">
        <v>8246</v>
      </c>
      <c r="K505">
        <v>1421498303</v>
      </c>
      <c r="L505" s="12">
        <f t="shared" si="49"/>
        <v>42021.526655092588</v>
      </c>
      <c r="M505">
        <v>1418906303</v>
      </c>
      <c r="N505" s="12">
        <f t="shared" si="50"/>
        <v>41991.526655092588</v>
      </c>
      <c r="O505" s="16">
        <f t="shared" si="51"/>
        <v>12</v>
      </c>
      <c r="P505" s="16">
        <f t="shared" si="54"/>
        <v>2014</v>
      </c>
      <c r="Q505" t="b">
        <v>0</v>
      </c>
      <c r="R505">
        <v>9</v>
      </c>
      <c r="S505" t="b">
        <v>0</v>
      </c>
      <c r="T505" t="s">
        <v>8268</v>
      </c>
      <c r="U505" t="str">
        <f t="shared" si="52"/>
        <v xml:space="preserve">film 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20">
        <f t="shared" si="53"/>
        <v>24.5</v>
      </c>
      <c r="F506" s="6" t="str">
        <f t="shared" si="55"/>
        <v>Cat 6</v>
      </c>
      <c r="G506" s="8">
        <v>335</v>
      </c>
      <c r="H506" t="s">
        <v>8220</v>
      </c>
      <c r="I506" t="s">
        <v>8223</v>
      </c>
      <c r="J506" t="s">
        <v>8245</v>
      </c>
      <c r="K506">
        <v>1334097387</v>
      </c>
      <c r="L506" s="12">
        <f t="shared" si="49"/>
        <v>41009.941979166666</v>
      </c>
      <c r="M506">
        <v>1328916987</v>
      </c>
      <c r="N506" s="12">
        <f t="shared" si="50"/>
        <v>40949.98364583333</v>
      </c>
      <c r="O506" s="16">
        <f t="shared" si="51"/>
        <v>2</v>
      </c>
      <c r="P506" s="16">
        <f t="shared" si="54"/>
        <v>2012</v>
      </c>
      <c r="Q506" t="b">
        <v>0</v>
      </c>
      <c r="R506">
        <v>5</v>
      </c>
      <c r="S506" t="b">
        <v>0</v>
      </c>
      <c r="T506" t="s">
        <v>8268</v>
      </c>
      <c r="U506" t="str">
        <f t="shared" si="52"/>
        <v xml:space="preserve">film 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20">
        <f t="shared" si="53"/>
        <v>12</v>
      </c>
      <c r="F507" s="6" t="str">
        <f t="shared" si="55"/>
        <v>Cat 4</v>
      </c>
      <c r="G507" s="8">
        <v>52</v>
      </c>
      <c r="H507" t="s">
        <v>8220</v>
      </c>
      <c r="I507" t="s">
        <v>8223</v>
      </c>
      <c r="J507" t="s">
        <v>8245</v>
      </c>
      <c r="K507">
        <v>1451010086</v>
      </c>
      <c r="L507" s="12">
        <f t="shared" si="49"/>
        <v>42363.098217592589</v>
      </c>
      <c r="M507">
        <v>1447122086</v>
      </c>
      <c r="N507" s="12">
        <f t="shared" si="50"/>
        <v>42318.098217592589</v>
      </c>
      <c r="O507" s="16">
        <f t="shared" si="51"/>
        <v>11</v>
      </c>
      <c r="P507" s="16">
        <f t="shared" si="54"/>
        <v>2015</v>
      </c>
      <c r="Q507" t="b">
        <v>0</v>
      </c>
      <c r="R507">
        <v>14</v>
      </c>
      <c r="S507" t="b">
        <v>0</v>
      </c>
      <c r="T507" t="s">
        <v>8268</v>
      </c>
      <c r="U507" t="str">
        <f t="shared" si="52"/>
        <v xml:space="preserve">film 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20">
        <f t="shared" si="53"/>
        <v>200</v>
      </c>
      <c r="F508" s="6" t="str">
        <f t="shared" si="55"/>
        <v>Cat 12</v>
      </c>
      <c r="G508" s="8">
        <v>250</v>
      </c>
      <c r="H508" t="s">
        <v>8220</v>
      </c>
      <c r="I508" t="s">
        <v>8223</v>
      </c>
      <c r="J508" t="s">
        <v>8245</v>
      </c>
      <c r="K508">
        <v>1376140520</v>
      </c>
      <c r="L508" s="12">
        <f t="shared" si="49"/>
        <v>41496.552314814813</v>
      </c>
      <c r="M508">
        <v>1373548520</v>
      </c>
      <c r="N508" s="12">
        <f t="shared" si="50"/>
        <v>41466.552314814813</v>
      </c>
      <c r="O508" s="16">
        <f t="shared" si="51"/>
        <v>7</v>
      </c>
      <c r="P508" s="16">
        <f t="shared" si="54"/>
        <v>2013</v>
      </c>
      <c r="Q508" t="b">
        <v>0</v>
      </c>
      <c r="R508">
        <v>1</v>
      </c>
      <c r="S508" t="b">
        <v>0</v>
      </c>
      <c r="T508" t="s">
        <v>8268</v>
      </c>
      <c r="U508" t="str">
        <f t="shared" si="52"/>
        <v xml:space="preserve">film 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20">
        <f t="shared" si="53"/>
        <v>20</v>
      </c>
      <c r="F509" s="6" t="str">
        <f t="shared" si="55"/>
        <v>Cat 6</v>
      </c>
      <c r="G509" s="8">
        <v>640</v>
      </c>
      <c r="H509" t="s">
        <v>8220</v>
      </c>
      <c r="I509" t="s">
        <v>8223</v>
      </c>
      <c r="J509" t="s">
        <v>8245</v>
      </c>
      <c r="K509">
        <v>1350687657</v>
      </c>
      <c r="L509" s="12">
        <f t="shared" si="49"/>
        <v>41201.958993055552</v>
      </c>
      <c r="M509">
        <v>1346799657</v>
      </c>
      <c r="N509" s="12">
        <f t="shared" si="50"/>
        <v>41156.958993055552</v>
      </c>
      <c r="O509" s="16">
        <f t="shared" si="51"/>
        <v>9</v>
      </c>
      <c r="P509" s="16">
        <f t="shared" si="54"/>
        <v>2012</v>
      </c>
      <c r="Q509" t="b">
        <v>0</v>
      </c>
      <c r="R509">
        <v>10</v>
      </c>
      <c r="S509" t="b">
        <v>0</v>
      </c>
      <c r="T509" t="s">
        <v>8268</v>
      </c>
      <c r="U509" t="str">
        <f t="shared" si="52"/>
        <v xml:space="preserve">film 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20">
        <f t="shared" si="53"/>
        <v>50</v>
      </c>
      <c r="F510" s="6" t="str">
        <f t="shared" si="55"/>
        <v>Cat 12</v>
      </c>
      <c r="G510" s="8">
        <v>400</v>
      </c>
      <c r="H510" t="s">
        <v>8220</v>
      </c>
      <c r="I510" t="s">
        <v>8223</v>
      </c>
      <c r="J510" t="s">
        <v>8245</v>
      </c>
      <c r="K510">
        <v>1337955240</v>
      </c>
      <c r="L510" s="12">
        <f t="shared" si="49"/>
        <v>41054.593055555553</v>
      </c>
      <c r="M510">
        <v>1332808501</v>
      </c>
      <c r="N510" s="12">
        <f t="shared" si="50"/>
        <v>40995.024317129632</v>
      </c>
      <c r="O510" s="16">
        <f t="shared" si="51"/>
        <v>3</v>
      </c>
      <c r="P510" s="16">
        <f t="shared" si="54"/>
        <v>2012</v>
      </c>
      <c r="Q510" t="b">
        <v>0</v>
      </c>
      <c r="R510">
        <v>3</v>
      </c>
      <c r="S510" t="b">
        <v>0</v>
      </c>
      <c r="T510" t="s">
        <v>8268</v>
      </c>
      <c r="U510" t="str">
        <f t="shared" si="52"/>
        <v xml:space="preserve">film 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20">
        <f t="shared" si="53"/>
        <v>5</v>
      </c>
      <c r="F511" s="6" t="str">
        <f t="shared" si="55"/>
        <v>Cat 3</v>
      </c>
      <c r="G511" s="8">
        <v>10</v>
      </c>
      <c r="H511" t="s">
        <v>8220</v>
      </c>
      <c r="I511" t="s">
        <v>8224</v>
      </c>
      <c r="J511" t="s">
        <v>8246</v>
      </c>
      <c r="K511">
        <v>1435504170</v>
      </c>
      <c r="L511" s="12">
        <f t="shared" si="49"/>
        <v>42183.631597222222</v>
      </c>
      <c r="M511">
        <v>1432912170</v>
      </c>
      <c r="N511" s="12">
        <f t="shared" si="50"/>
        <v>42153.631597222222</v>
      </c>
      <c r="O511" s="16">
        <f t="shared" si="51"/>
        <v>5</v>
      </c>
      <c r="P511" s="16">
        <f t="shared" si="54"/>
        <v>2015</v>
      </c>
      <c r="Q511" t="b">
        <v>0</v>
      </c>
      <c r="R511">
        <v>1</v>
      </c>
      <c r="S511" t="b">
        <v>0</v>
      </c>
      <c r="T511" t="s">
        <v>8268</v>
      </c>
      <c r="U511" t="str">
        <f t="shared" si="52"/>
        <v xml:space="preserve">film 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20">
        <f t="shared" si="53"/>
        <v>14</v>
      </c>
      <c r="F512" s="6" t="str">
        <f t="shared" si="55"/>
        <v>Cat 4</v>
      </c>
      <c r="G512" s="8">
        <v>0</v>
      </c>
      <c r="H512" t="s">
        <v>8220</v>
      </c>
      <c r="I512" t="s">
        <v>8223</v>
      </c>
      <c r="J512" t="s">
        <v>8245</v>
      </c>
      <c r="K512">
        <v>1456805639</v>
      </c>
      <c r="L512" s="12">
        <f t="shared" si="49"/>
        <v>42430.176377314812</v>
      </c>
      <c r="M512">
        <v>1454213639</v>
      </c>
      <c r="N512" s="12">
        <f t="shared" si="50"/>
        <v>42400.176377314812</v>
      </c>
      <c r="O512" s="16">
        <f t="shared" si="51"/>
        <v>1</v>
      </c>
      <c r="P512" s="16">
        <f t="shared" si="54"/>
        <v>2016</v>
      </c>
      <c r="Q512" t="b">
        <v>0</v>
      </c>
      <c r="R512">
        <v>0</v>
      </c>
      <c r="S512" t="b">
        <v>0</v>
      </c>
      <c r="T512" t="s">
        <v>8268</v>
      </c>
      <c r="U512" t="str">
        <f t="shared" si="52"/>
        <v xml:space="preserve">film 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20">
        <f t="shared" si="53"/>
        <v>5</v>
      </c>
      <c r="F513" s="6" t="str">
        <f t="shared" si="55"/>
        <v>Cat 3</v>
      </c>
      <c r="G513" s="8">
        <v>150</v>
      </c>
      <c r="H513" t="s">
        <v>8220</v>
      </c>
      <c r="I513" t="s">
        <v>8223</v>
      </c>
      <c r="J513" t="s">
        <v>8245</v>
      </c>
      <c r="K513">
        <v>1365228982</v>
      </c>
      <c r="L513" s="12">
        <f t="shared" si="49"/>
        <v>41370.261365740742</v>
      </c>
      <c r="M513">
        <v>1362640582</v>
      </c>
      <c r="N513" s="12">
        <f t="shared" si="50"/>
        <v>41340.303032407406</v>
      </c>
      <c r="O513" s="16">
        <f t="shared" si="51"/>
        <v>3</v>
      </c>
      <c r="P513" s="16">
        <f t="shared" si="54"/>
        <v>2013</v>
      </c>
      <c r="Q513" t="b">
        <v>0</v>
      </c>
      <c r="R513">
        <v>5</v>
      </c>
      <c r="S513" t="b">
        <v>0</v>
      </c>
      <c r="T513" t="s">
        <v>8268</v>
      </c>
      <c r="U513" t="str">
        <f t="shared" si="52"/>
        <v xml:space="preserve">film 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20">
        <f t="shared" si="53"/>
        <v>8</v>
      </c>
      <c r="F514" s="6" t="str">
        <f t="shared" si="55"/>
        <v>Cat 3</v>
      </c>
      <c r="G514" s="8">
        <v>11</v>
      </c>
      <c r="H514" t="s">
        <v>8220</v>
      </c>
      <c r="I514" t="s">
        <v>8223</v>
      </c>
      <c r="J514" t="s">
        <v>8245</v>
      </c>
      <c r="K514">
        <v>1479667727</v>
      </c>
      <c r="L514" s="12">
        <f t="shared" si="49"/>
        <v>42694.783877314811</v>
      </c>
      <c r="M514">
        <v>1475776127</v>
      </c>
      <c r="N514" s="12">
        <f t="shared" si="50"/>
        <v>42649.742210648154</v>
      </c>
      <c r="O514" s="16">
        <f t="shared" si="51"/>
        <v>10</v>
      </c>
      <c r="P514" s="16">
        <f t="shared" si="54"/>
        <v>2016</v>
      </c>
      <c r="Q514" t="b">
        <v>0</v>
      </c>
      <c r="R514">
        <v>2</v>
      </c>
      <c r="S514" t="b">
        <v>0</v>
      </c>
      <c r="T514" t="s">
        <v>8268</v>
      </c>
      <c r="U514" t="str">
        <f t="shared" si="52"/>
        <v xml:space="preserve">film 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20">
        <f t="shared" si="53"/>
        <v>50</v>
      </c>
      <c r="F515" s="6" t="str">
        <f t="shared" si="55"/>
        <v>Cat 12</v>
      </c>
      <c r="G515" s="8">
        <v>6962</v>
      </c>
      <c r="H515" t="s">
        <v>8220</v>
      </c>
      <c r="I515" t="s">
        <v>8223</v>
      </c>
      <c r="J515" t="s">
        <v>8245</v>
      </c>
      <c r="K515">
        <v>1471244400</v>
      </c>
      <c r="L515" s="12">
        <f t="shared" ref="L515:L578" si="56">(((K515/60)/60)/24)+DATE(1970,1,1)</f>
        <v>42597.291666666672</v>
      </c>
      <c r="M515">
        <v>1467387705</v>
      </c>
      <c r="N515" s="12">
        <f t="shared" ref="N515:N578" si="57">(((M515/60)/60)/24)+DATE(1970,1,1)</f>
        <v>42552.653993055559</v>
      </c>
      <c r="O515" s="16">
        <f t="shared" ref="O515:O578" si="58">MONTH(N515)</f>
        <v>7</v>
      </c>
      <c r="P515" s="16">
        <f t="shared" si="54"/>
        <v>2016</v>
      </c>
      <c r="Q515" t="b">
        <v>0</v>
      </c>
      <c r="R515">
        <v>68</v>
      </c>
      <c r="S515" t="b">
        <v>0</v>
      </c>
      <c r="T515" t="s">
        <v>8268</v>
      </c>
      <c r="U515" t="str">
        <f t="shared" ref="U515:U578" si="59">LEFT(T515,5)</f>
        <v xml:space="preserve">film 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20">
        <f t="shared" ref="E516:E579" si="60">D516/1000</f>
        <v>1.5</v>
      </c>
      <c r="F516" s="6" t="str">
        <f t="shared" si="55"/>
        <v>Cat 2</v>
      </c>
      <c r="G516" s="8">
        <v>50</v>
      </c>
      <c r="H516" t="s">
        <v>8220</v>
      </c>
      <c r="I516" t="s">
        <v>8228</v>
      </c>
      <c r="J516" t="s">
        <v>8250</v>
      </c>
      <c r="K516">
        <v>1407595447</v>
      </c>
      <c r="L516" s="12">
        <f t="shared" si="56"/>
        <v>41860.613969907405</v>
      </c>
      <c r="M516">
        <v>1405003447</v>
      </c>
      <c r="N516" s="12">
        <f t="shared" si="57"/>
        <v>41830.613969907405</v>
      </c>
      <c r="O516" s="16">
        <f t="shared" si="58"/>
        <v>7</v>
      </c>
      <c r="P516" s="16">
        <f t="shared" ref="P516:P579" si="61">YEAR(N516)</f>
        <v>2014</v>
      </c>
      <c r="Q516" t="b">
        <v>0</v>
      </c>
      <c r="R516">
        <v>3</v>
      </c>
      <c r="S516" t="b">
        <v>0</v>
      </c>
      <c r="T516" t="s">
        <v>8268</v>
      </c>
      <c r="U516" t="str">
        <f t="shared" si="59"/>
        <v xml:space="preserve">film 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20">
        <f t="shared" si="60"/>
        <v>97</v>
      </c>
      <c r="F517" s="6" t="str">
        <f t="shared" ref="F517:F580" si="62">IF(E517&lt;1,"Cat 1",IF(E517&lt;5,"Cat 2",IF(E517&lt;10,"Cat 3",IF(E517&lt;15,"Cat 4",IF(E517&lt;20,"Cat 5",IF(E517&lt;25,"Cat 6",IF(E517&lt;30,"Cat 7",IF(E517&lt;35,"Cat 8",IF(E517&lt;40,"Cat 9",IF(E517&lt;45,"Cat 10",IF(E517&lt;50,"Cat 11","Cat 12")))))))))))</f>
        <v>Cat 12</v>
      </c>
      <c r="G517" s="8">
        <v>24651</v>
      </c>
      <c r="H517" t="s">
        <v>8220</v>
      </c>
      <c r="I517" t="s">
        <v>8223</v>
      </c>
      <c r="J517" t="s">
        <v>8245</v>
      </c>
      <c r="K517">
        <v>1451389601</v>
      </c>
      <c r="L517" s="12">
        <f t="shared" si="56"/>
        <v>42367.490752314814</v>
      </c>
      <c r="M517">
        <v>1447933601</v>
      </c>
      <c r="N517" s="12">
        <f t="shared" si="57"/>
        <v>42327.490752314814</v>
      </c>
      <c r="O517" s="16">
        <f t="shared" si="58"/>
        <v>11</v>
      </c>
      <c r="P517" s="16">
        <f t="shared" si="61"/>
        <v>2015</v>
      </c>
      <c r="Q517" t="b">
        <v>0</v>
      </c>
      <c r="R517">
        <v>34</v>
      </c>
      <c r="S517" t="b">
        <v>0</v>
      </c>
      <c r="T517" t="s">
        <v>8268</v>
      </c>
      <c r="U517" t="str">
        <f t="shared" si="59"/>
        <v xml:space="preserve">film 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20">
        <f t="shared" si="60"/>
        <v>5</v>
      </c>
      <c r="F518" s="6" t="str">
        <f t="shared" si="62"/>
        <v>Cat 3</v>
      </c>
      <c r="G518" s="8">
        <v>0</v>
      </c>
      <c r="H518" t="s">
        <v>8220</v>
      </c>
      <c r="I518" t="s">
        <v>8224</v>
      </c>
      <c r="J518" t="s">
        <v>8246</v>
      </c>
      <c r="K518">
        <v>1432752080</v>
      </c>
      <c r="L518" s="12">
        <f t="shared" si="56"/>
        <v>42151.778703703705</v>
      </c>
      <c r="M518">
        <v>1427568080</v>
      </c>
      <c r="N518" s="12">
        <f t="shared" si="57"/>
        <v>42091.778703703705</v>
      </c>
      <c r="O518" s="16">
        <f t="shared" si="58"/>
        <v>3</v>
      </c>
      <c r="P518" s="16">
        <f t="shared" si="61"/>
        <v>2015</v>
      </c>
      <c r="Q518" t="b">
        <v>0</v>
      </c>
      <c r="R518">
        <v>0</v>
      </c>
      <c r="S518" t="b">
        <v>0</v>
      </c>
      <c r="T518" t="s">
        <v>8268</v>
      </c>
      <c r="U518" t="str">
        <f t="shared" si="59"/>
        <v xml:space="preserve">film 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20">
        <f t="shared" si="60"/>
        <v>15</v>
      </c>
      <c r="F519" s="6" t="str">
        <f t="shared" si="62"/>
        <v>Cat 5</v>
      </c>
      <c r="G519" s="8">
        <v>205</v>
      </c>
      <c r="H519" t="s">
        <v>8220</v>
      </c>
      <c r="I519" t="s">
        <v>8223</v>
      </c>
      <c r="J519" t="s">
        <v>8245</v>
      </c>
      <c r="K519">
        <v>1486046761</v>
      </c>
      <c r="L519" s="12">
        <f t="shared" si="56"/>
        <v>42768.615289351852</v>
      </c>
      <c r="M519">
        <v>1483454761</v>
      </c>
      <c r="N519" s="12">
        <f t="shared" si="57"/>
        <v>42738.615289351852</v>
      </c>
      <c r="O519" s="16">
        <f t="shared" si="58"/>
        <v>1</v>
      </c>
      <c r="P519" s="16">
        <f t="shared" si="61"/>
        <v>2017</v>
      </c>
      <c r="Q519" t="b">
        <v>0</v>
      </c>
      <c r="R519">
        <v>3</v>
      </c>
      <c r="S519" t="b">
        <v>0</v>
      </c>
      <c r="T519" t="s">
        <v>8268</v>
      </c>
      <c r="U519" t="str">
        <f t="shared" si="59"/>
        <v xml:space="preserve">film 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20">
        <f t="shared" si="60"/>
        <v>7.1749999999999998</v>
      </c>
      <c r="F520" s="6" t="str">
        <f t="shared" si="62"/>
        <v>Cat 3</v>
      </c>
      <c r="G520" s="8">
        <v>0</v>
      </c>
      <c r="H520" t="s">
        <v>8220</v>
      </c>
      <c r="I520" t="s">
        <v>8223</v>
      </c>
      <c r="J520" t="s">
        <v>8245</v>
      </c>
      <c r="K520">
        <v>1441550760</v>
      </c>
      <c r="L520" s="12">
        <f t="shared" si="56"/>
        <v>42253.615277777775</v>
      </c>
      <c r="M520">
        <v>1438958824</v>
      </c>
      <c r="N520" s="12">
        <f t="shared" si="57"/>
        <v>42223.616018518514</v>
      </c>
      <c r="O520" s="16">
        <f t="shared" si="58"/>
        <v>8</v>
      </c>
      <c r="P520" s="16">
        <f t="shared" si="61"/>
        <v>2015</v>
      </c>
      <c r="Q520" t="b">
        <v>0</v>
      </c>
      <c r="R520">
        <v>0</v>
      </c>
      <c r="S520" t="b">
        <v>0</v>
      </c>
      <c r="T520" t="s">
        <v>8268</v>
      </c>
      <c r="U520" t="str">
        <f t="shared" si="59"/>
        <v xml:space="preserve">film 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20">
        <f t="shared" si="60"/>
        <v>12.000999999999999</v>
      </c>
      <c r="F521" s="6" t="str">
        <f t="shared" si="62"/>
        <v>Cat 4</v>
      </c>
      <c r="G521" s="8">
        <v>2746</v>
      </c>
      <c r="H521" t="s">
        <v>8220</v>
      </c>
      <c r="I521" t="s">
        <v>8223</v>
      </c>
      <c r="J521" t="s">
        <v>8245</v>
      </c>
      <c r="K521">
        <v>1354699421</v>
      </c>
      <c r="L521" s="12">
        <f t="shared" si="56"/>
        <v>41248.391446759262</v>
      </c>
      <c r="M521">
        <v>1352107421</v>
      </c>
      <c r="N521" s="12">
        <f t="shared" si="57"/>
        <v>41218.391446759262</v>
      </c>
      <c r="O521" s="16">
        <f t="shared" si="58"/>
        <v>11</v>
      </c>
      <c r="P521" s="16">
        <f t="shared" si="61"/>
        <v>2012</v>
      </c>
      <c r="Q521" t="b">
        <v>0</v>
      </c>
      <c r="R521">
        <v>70</v>
      </c>
      <c r="S521" t="b">
        <v>0</v>
      </c>
      <c r="T521" t="s">
        <v>8268</v>
      </c>
      <c r="U521" t="str">
        <f t="shared" si="59"/>
        <v xml:space="preserve">film 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20">
        <f t="shared" si="60"/>
        <v>5</v>
      </c>
      <c r="F522" s="6" t="str">
        <f t="shared" si="62"/>
        <v>Cat 3</v>
      </c>
      <c r="G522" s="8">
        <v>5105</v>
      </c>
      <c r="H522" t="s">
        <v>8218</v>
      </c>
      <c r="I522" t="s">
        <v>8224</v>
      </c>
      <c r="J522" t="s">
        <v>8246</v>
      </c>
      <c r="K522">
        <v>1449766261</v>
      </c>
      <c r="L522" s="12">
        <f t="shared" si="56"/>
        <v>42348.702094907407</v>
      </c>
      <c r="M522">
        <v>1447174261</v>
      </c>
      <c r="N522" s="12">
        <f t="shared" si="57"/>
        <v>42318.702094907407</v>
      </c>
      <c r="O522" s="16">
        <f t="shared" si="58"/>
        <v>11</v>
      </c>
      <c r="P522" s="16">
        <f t="shared" si="61"/>
        <v>2015</v>
      </c>
      <c r="Q522" t="b">
        <v>0</v>
      </c>
      <c r="R522">
        <v>34</v>
      </c>
      <c r="S522" t="b">
        <v>1</v>
      </c>
      <c r="T522" t="s">
        <v>8269</v>
      </c>
      <c r="U522" t="str">
        <f t="shared" si="59"/>
        <v>theat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20">
        <f t="shared" si="60"/>
        <v>5</v>
      </c>
      <c r="F523" s="6" t="str">
        <f t="shared" si="62"/>
        <v>Cat 3</v>
      </c>
      <c r="G523" s="8">
        <v>5232</v>
      </c>
      <c r="H523" t="s">
        <v>8218</v>
      </c>
      <c r="I523" t="s">
        <v>8223</v>
      </c>
      <c r="J523" t="s">
        <v>8245</v>
      </c>
      <c r="K523">
        <v>1477976340</v>
      </c>
      <c r="L523" s="12">
        <f t="shared" si="56"/>
        <v>42675.207638888889</v>
      </c>
      <c r="M523">
        <v>1475460819</v>
      </c>
      <c r="N523" s="12">
        <f t="shared" si="57"/>
        <v>42646.092812499999</v>
      </c>
      <c r="O523" s="16">
        <f t="shared" si="58"/>
        <v>10</v>
      </c>
      <c r="P523" s="16">
        <f t="shared" si="61"/>
        <v>2016</v>
      </c>
      <c r="Q523" t="b">
        <v>0</v>
      </c>
      <c r="R523">
        <v>56</v>
      </c>
      <c r="S523" t="b">
        <v>1</v>
      </c>
      <c r="T523" t="s">
        <v>8269</v>
      </c>
      <c r="U523" t="str">
        <f t="shared" si="59"/>
        <v>theat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20">
        <f t="shared" si="60"/>
        <v>3</v>
      </c>
      <c r="F524" s="6" t="str">
        <f t="shared" si="62"/>
        <v>Cat 2</v>
      </c>
      <c r="G524" s="8">
        <v>3440</v>
      </c>
      <c r="H524" t="s">
        <v>8218</v>
      </c>
      <c r="I524" t="s">
        <v>8223</v>
      </c>
      <c r="J524" t="s">
        <v>8245</v>
      </c>
      <c r="K524">
        <v>1458518325</v>
      </c>
      <c r="L524" s="12">
        <f t="shared" si="56"/>
        <v>42449.999131944445</v>
      </c>
      <c r="M524">
        <v>1456793925</v>
      </c>
      <c r="N524" s="12">
        <f t="shared" si="57"/>
        <v>42430.040798611109</v>
      </c>
      <c r="O524" s="16">
        <f t="shared" si="58"/>
        <v>3</v>
      </c>
      <c r="P524" s="16">
        <f t="shared" si="61"/>
        <v>2016</v>
      </c>
      <c r="Q524" t="b">
        <v>0</v>
      </c>
      <c r="R524">
        <v>31</v>
      </c>
      <c r="S524" t="b">
        <v>1</v>
      </c>
      <c r="T524" t="s">
        <v>8269</v>
      </c>
      <c r="U524" t="str">
        <f t="shared" si="59"/>
        <v>theat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20">
        <f t="shared" si="60"/>
        <v>5</v>
      </c>
      <c r="F525" s="6" t="str">
        <f t="shared" si="62"/>
        <v>Cat 3</v>
      </c>
      <c r="G525" s="8">
        <v>6030</v>
      </c>
      <c r="H525" t="s">
        <v>8218</v>
      </c>
      <c r="I525" t="s">
        <v>8223</v>
      </c>
      <c r="J525" t="s">
        <v>8245</v>
      </c>
      <c r="K525">
        <v>1442805076</v>
      </c>
      <c r="L525" s="12">
        <f t="shared" si="56"/>
        <v>42268.13282407407</v>
      </c>
      <c r="M525">
        <v>1440213076</v>
      </c>
      <c r="N525" s="12">
        <f t="shared" si="57"/>
        <v>42238.13282407407</v>
      </c>
      <c r="O525" s="16">
        <f t="shared" si="58"/>
        <v>8</v>
      </c>
      <c r="P525" s="16">
        <f t="shared" si="61"/>
        <v>2015</v>
      </c>
      <c r="Q525" t="b">
        <v>0</v>
      </c>
      <c r="R525">
        <v>84</v>
      </c>
      <c r="S525" t="b">
        <v>1</v>
      </c>
      <c r="T525" t="s">
        <v>8269</v>
      </c>
      <c r="U525" t="str">
        <f t="shared" si="59"/>
        <v>theat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20">
        <f t="shared" si="60"/>
        <v>3.5</v>
      </c>
      <c r="F526" s="6" t="str">
        <f t="shared" si="62"/>
        <v>Cat 2</v>
      </c>
      <c r="G526" s="8">
        <v>3803.55</v>
      </c>
      <c r="H526" t="s">
        <v>8218</v>
      </c>
      <c r="I526" t="s">
        <v>8224</v>
      </c>
      <c r="J526" t="s">
        <v>8246</v>
      </c>
      <c r="K526">
        <v>1464801169</v>
      </c>
      <c r="L526" s="12">
        <f t="shared" si="56"/>
        <v>42522.717233796298</v>
      </c>
      <c r="M526">
        <v>1462209169</v>
      </c>
      <c r="N526" s="12">
        <f t="shared" si="57"/>
        <v>42492.717233796298</v>
      </c>
      <c r="O526" s="16">
        <f t="shared" si="58"/>
        <v>5</v>
      </c>
      <c r="P526" s="16">
        <f t="shared" si="61"/>
        <v>2016</v>
      </c>
      <c r="Q526" t="b">
        <v>0</v>
      </c>
      <c r="R526">
        <v>130</v>
      </c>
      <c r="S526" t="b">
        <v>1</v>
      </c>
      <c r="T526" t="s">
        <v>8269</v>
      </c>
      <c r="U526" t="str">
        <f t="shared" si="59"/>
        <v>theat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20">
        <f t="shared" si="60"/>
        <v>12</v>
      </c>
      <c r="F527" s="6" t="str">
        <f t="shared" si="62"/>
        <v>Cat 4</v>
      </c>
      <c r="G527" s="8">
        <v>12000</v>
      </c>
      <c r="H527" t="s">
        <v>8218</v>
      </c>
      <c r="I527" t="s">
        <v>8223</v>
      </c>
      <c r="J527" t="s">
        <v>8245</v>
      </c>
      <c r="K527">
        <v>1410601041</v>
      </c>
      <c r="L527" s="12">
        <f t="shared" si="56"/>
        <v>41895.400937500002</v>
      </c>
      <c r="M527">
        <v>1406713041</v>
      </c>
      <c r="N527" s="12">
        <f t="shared" si="57"/>
        <v>41850.400937500002</v>
      </c>
      <c r="O527" s="16">
        <f t="shared" si="58"/>
        <v>7</v>
      </c>
      <c r="P527" s="16">
        <f t="shared" si="61"/>
        <v>2014</v>
      </c>
      <c r="Q527" t="b">
        <v>0</v>
      </c>
      <c r="R527">
        <v>12</v>
      </c>
      <c r="S527" t="b">
        <v>1</v>
      </c>
      <c r="T527" t="s">
        <v>8269</v>
      </c>
      <c r="U527" t="str">
        <f t="shared" si="59"/>
        <v>theat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20">
        <f t="shared" si="60"/>
        <v>1.5</v>
      </c>
      <c r="F528" s="6" t="str">
        <f t="shared" si="62"/>
        <v>Cat 2</v>
      </c>
      <c r="G528" s="8">
        <v>1710</v>
      </c>
      <c r="H528" t="s">
        <v>8218</v>
      </c>
      <c r="I528" t="s">
        <v>8224</v>
      </c>
      <c r="J528" t="s">
        <v>8246</v>
      </c>
      <c r="K528">
        <v>1438966800</v>
      </c>
      <c r="L528" s="12">
        <f t="shared" si="56"/>
        <v>42223.708333333328</v>
      </c>
      <c r="M528">
        <v>1436278344</v>
      </c>
      <c r="N528" s="12">
        <f t="shared" si="57"/>
        <v>42192.591944444444</v>
      </c>
      <c r="O528" s="16">
        <f t="shared" si="58"/>
        <v>7</v>
      </c>
      <c r="P528" s="16">
        <f t="shared" si="61"/>
        <v>2015</v>
      </c>
      <c r="Q528" t="b">
        <v>0</v>
      </c>
      <c r="R528">
        <v>23</v>
      </c>
      <c r="S528" t="b">
        <v>1</v>
      </c>
      <c r="T528" t="s">
        <v>8269</v>
      </c>
      <c r="U528" t="str">
        <f t="shared" si="59"/>
        <v>theat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20">
        <f t="shared" si="60"/>
        <v>10</v>
      </c>
      <c r="F529" s="6" t="str">
        <f t="shared" si="62"/>
        <v>Cat 4</v>
      </c>
      <c r="G529" s="8">
        <v>10085</v>
      </c>
      <c r="H529" t="s">
        <v>8218</v>
      </c>
      <c r="I529" t="s">
        <v>8223</v>
      </c>
      <c r="J529" t="s">
        <v>8245</v>
      </c>
      <c r="K529">
        <v>1487347500</v>
      </c>
      <c r="L529" s="12">
        <f t="shared" si="56"/>
        <v>42783.670138888891</v>
      </c>
      <c r="M529">
        <v>1484715366</v>
      </c>
      <c r="N529" s="12">
        <f t="shared" si="57"/>
        <v>42753.205625000002</v>
      </c>
      <c r="O529" s="16">
        <f t="shared" si="58"/>
        <v>1</v>
      </c>
      <c r="P529" s="16">
        <f t="shared" si="61"/>
        <v>2017</v>
      </c>
      <c r="Q529" t="b">
        <v>0</v>
      </c>
      <c r="R529">
        <v>158</v>
      </c>
      <c r="S529" t="b">
        <v>1</v>
      </c>
      <c r="T529" t="s">
        <v>8269</v>
      </c>
      <c r="U529" t="str">
        <f t="shared" si="59"/>
        <v>theat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20">
        <f t="shared" si="60"/>
        <v>1.1499999999999999</v>
      </c>
      <c r="F530" s="6" t="str">
        <f t="shared" si="62"/>
        <v>Cat 2</v>
      </c>
      <c r="G530" s="8">
        <v>1330</v>
      </c>
      <c r="H530" t="s">
        <v>8218</v>
      </c>
      <c r="I530" t="s">
        <v>8223</v>
      </c>
      <c r="J530" t="s">
        <v>8245</v>
      </c>
      <c r="K530">
        <v>1434921600</v>
      </c>
      <c r="L530" s="12">
        <f t="shared" si="56"/>
        <v>42176.888888888891</v>
      </c>
      <c r="M530">
        <v>1433109907</v>
      </c>
      <c r="N530" s="12">
        <f t="shared" si="57"/>
        <v>42155.920219907406</v>
      </c>
      <c r="O530" s="16">
        <f t="shared" si="58"/>
        <v>5</v>
      </c>
      <c r="P530" s="16">
        <f t="shared" si="61"/>
        <v>2015</v>
      </c>
      <c r="Q530" t="b">
        <v>0</v>
      </c>
      <c r="R530">
        <v>30</v>
      </c>
      <c r="S530" t="b">
        <v>1</v>
      </c>
      <c r="T530" t="s">
        <v>8269</v>
      </c>
      <c r="U530" t="str">
        <f t="shared" si="59"/>
        <v>theat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20">
        <f t="shared" si="60"/>
        <v>1.2</v>
      </c>
      <c r="F531" s="6" t="str">
        <f t="shared" si="62"/>
        <v>Cat 2</v>
      </c>
      <c r="G531" s="8">
        <v>1565</v>
      </c>
      <c r="H531" t="s">
        <v>8218</v>
      </c>
      <c r="I531" t="s">
        <v>8228</v>
      </c>
      <c r="J531" t="s">
        <v>8250</v>
      </c>
      <c r="K531">
        <v>1484110800</v>
      </c>
      <c r="L531" s="12">
        <f t="shared" si="56"/>
        <v>42746.208333333328</v>
      </c>
      <c r="M531">
        <v>1482281094</v>
      </c>
      <c r="N531" s="12">
        <f t="shared" si="57"/>
        <v>42725.031180555554</v>
      </c>
      <c r="O531" s="16">
        <f t="shared" si="58"/>
        <v>12</v>
      </c>
      <c r="P531" s="16">
        <f t="shared" si="61"/>
        <v>2016</v>
      </c>
      <c r="Q531" t="b">
        <v>0</v>
      </c>
      <c r="R531">
        <v>18</v>
      </c>
      <c r="S531" t="b">
        <v>1</v>
      </c>
      <c r="T531" t="s">
        <v>8269</v>
      </c>
      <c r="U531" t="str">
        <f t="shared" si="59"/>
        <v>theat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20">
        <f t="shared" si="60"/>
        <v>3.4049999999999998</v>
      </c>
      <c r="F532" s="6" t="str">
        <f t="shared" si="62"/>
        <v>Cat 2</v>
      </c>
      <c r="G532" s="8">
        <v>3670</v>
      </c>
      <c r="H532" t="s">
        <v>8218</v>
      </c>
      <c r="I532" t="s">
        <v>8223</v>
      </c>
      <c r="J532" t="s">
        <v>8245</v>
      </c>
      <c r="K532">
        <v>1435111200</v>
      </c>
      <c r="L532" s="12">
        <f t="shared" si="56"/>
        <v>42179.083333333328</v>
      </c>
      <c r="M532">
        <v>1433254268</v>
      </c>
      <c r="N532" s="12">
        <f t="shared" si="57"/>
        <v>42157.591064814813</v>
      </c>
      <c r="O532" s="16">
        <f t="shared" si="58"/>
        <v>6</v>
      </c>
      <c r="P532" s="16">
        <f t="shared" si="61"/>
        <v>2015</v>
      </c>
      <c r="Q532" t="b">
        <v>0</v>
      </c>
      <c r="R532">
        <v>29</v>
      </c>
      <c r="S532" t="b">
        <v>1</v>
      </c>
      <c r="T532" t="s">
        <v>8269</v>
      </c>
      <c r="U532" t="str">
        <f t="shared" si="59"/>
        <v>theat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20">
        <f t="shared" si="60"/>
        <v>4</v>
      </c>
      <c r="F533" s="6" t="str">
        <f t="shared" si="62"/>
        <v>Cat 2</v>
      </c>
      <c r="G533" s="8">
        <v>4000</v>
      </c>
      <c r="H533" t="s">
        <v>8218</v>
      </c>
      <c r="I533" t="s">
        <v>8223</v>
      </c>
      <c r="J533" t="s">
        <v>8245</v>
      </c>
      <c r="K533">
        <v>1481957940</v>
      </c>
      <c r="L533" s="12">
        <f t="shared" si="56"/>
        <v>42721.290972222225</v>
      </c>
      <c r="M533">
        <v>1478050429</v>
      </c>
      <c r="N533" s="12">
        <f t="shared" si="57"/>
        <v>42676.065150462964</v>
      </c>
      <c r="O533" s="16">
        <f t="shared" si="58"/>
        <v>11</v>
      </c>
      <c r="P533" s="16">
        <f t="shared" si="61"/>
        <v>2016</v>
      </c>
      <c r="Q533" t="b">
        <v>0</v>
      </c>
      <c r="R533">
        <v>31</v>
      </c>
      <c r="S533" t="b">
        <v>1</v>
      </c>
      <c r="T533" t="s">
        <v>8269</v>
      </c>
      <c r="U533" t="str">
        <f t="shared" si="59"/>
        <v>theat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20">
        <f t="shared" si="60"/>
        <v>10</v>
      </c>
      <c r="F534" s="6" t="str">
        <f t="shared" si="62"/>
        <v>Cat 4</v>
      </c>
      <c r="G534" s="8">
        <v>12325</v>
      </c>
      <c r="H534" t="s">
        <v>8218</v>
      </c>
      <c r="I534" t="s">
        <v>8223</v>
      </c>
      <c r="J534" t="s">
        <v>8245</v>
      </c>
      <c r="K534">
        <v>1463098208</v>
      </c>
      <c r="L534" s="12">
        <f t="shared" si="56"/>
        <v>42503.007037037038</v>
      </c>
      <c r="M534">
        <v>1460506208</v>
      </c>
      <c r="N534" s="12">
        <f t="shared" si="57"/>
        <v>42473.007037037038</v>
      </c>
      <c r="O534" s="16">
        <f t="shared" si="58"/>
        <v>4</v>
      </c>
      <c r="P534" s="16">
        <f t="shared" si="61"/>
        <v>2016</v>
      </c>
      <c r="Q534" t="b">
        <v>0</v>
      </c>
      <c r="R534">
        <v>173</v>
      </c>
      <c r="S534" t="b">
        <v>1</v>
      </c>
      <c r="T534" t="s">
        <v>8269</v>
      </c>
      <c r="U534" t="str">
        <f t="shared" si="59"/>
        <v>theat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20">
        <f t="shared" si="60"/>
        <v>2</v>
      </c>
      <c r="F535" s="6" t="str">
        <f t="shared" si="62"/>
        <v>Cat 2</v>
      </c>
      <c r="G535" s="8">
        <v>2004</v>
      </c>
      <c r="H535" t="s">
        <v>8218</v>
      </c>
      <c r="I535" t="s">
        <v>8224</v>
      </c>
      <c r="J535" t="s">
        <v>8246</v>
      </c>
      <c r="K535">
        <v>1463394365</v>
      </c>
      <c r="L535" s="12">
        <f t="shared" si="56"/>
        <v>42506.43478009259</v>
      </c>
      <c r="M535">
        <v>1461320765</v>
      </c>
      <c r="N535" s="12">
        <f t="shared" si="57"/>
        <v>42482.43478009259</v>
      </c>
      <c r="O535" s="16">
        <f t="shared" si="58"/>
        <v>4</v>
      </c>
      <c r="P535" s="16">
        <f t="shared" si="61"/>
        <v>2016</v>
      </c>
      <c r="Q535" t="b">
        <v>0</v>
      </c>
      <c r="R535">
        <v>17</v>
      </c>
      <c r="S535" t="b">
        <v>1</v>
      </c>
      <c r="T535" t="s">
        <v>8269</v>
      </c>
      <c r="U535" t="str">
        <f t="shared" si="59"/>
        <v>theat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20">
        <f t="shared" si="60"/>
        <v>15</v>
      </c>
      <c r="F536" s="6" t="str">
        <f t="shared" si="62"/>
        <v>Cat 5</v>
      </c>
      <c r="G536" s="8">
        <v>15700</v>
      </c>
      <c r="H536" t="s">
        <v>8218</v>
      </c>
      <c r="I536" t="s">
        <v>8233</v>
      </c>
      <c r="J536" t="s">
        <v>8253</v>
      </c>
      <c r="K536">
        <v>1446418800</v>
      </c>
      <c r="L536" s="12">
        <f t="shared" si="56"/>
        <v>42309.958333333328</v>
      </c>
      <c r="M536">
        <v>1443036470</v>
      </c>
      <c r="N536" s="12">
        <f t="shared" si="57"/>
        <v>42270.810995370368</v>
      </c>
      <c r="O536" s="16">
        <f t="shared" si="58"/>
        <v>9</v>
      </c>
      <c r="P536" s="16">
        <f t="shared" si="61"/>
        <v>2015</v>
      </c>
      <c r="Q536" t="b">
        <v>0</v>
      </c>
      <c r="R536">
        <v>48</v>
      </c>
      <c r="S536" t="b">
        <v>1</v>
      </c>
      <c r="T536" t="s">
        <v>8269</v>
      </c>
      <c r="U536" t="str">
        <f t="shared" si="59"/>
        <v>theat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20">
        <f t="shared" si="60"/>
        <v>2</v>
      </c>
      <c r="F537" s="6" t="str">
        <f t="shared" si="62"/>
        <v>Cat 2</v>
      </c>
      <c r="G537" s="8">
        <v>2050</v>
      </c>
      <c r="H537" t="s">
        <v>8218</v>
      </c>
      <c r="I537" t="s">
        <v>8224</v>
      </c>
      <c r="J537" t="s">
        <v>8246</v>
      </c>
      <c r="K537">
        <v>1483707905</v>
      </c>
      <c r="L537" s="12">
        <f t="shared" si="56"/>
        <v>42741.545196759253</v>
      </c>
      <c r="M537">
        <v>1481115905</v>
      </c>
      <c r="N537" s="12">
        <f t="shared" si="57"/>
        <v>42711.545196759253</v>
      </c>
      <c r="O537" s="16">
        <f t="shared" si="58"/>
        <v>12</v>
      </c>
      <c r="P537" s="16">
        <f t="shared" si="61"/>
        <v>2016</v>
      </c>
      <c r="Q537" t="b">
        <v>0</v>
      </c>
      <c r="R537">
        <v>59</v>
      </c>
      <c r="S537" t="b">
        <v>1</v>
      </c>
      <c r="T537" t="s">
        <v>8269</v>
      </c>
      <c r="U537" t="str">
        <f t="shared" si="59"/>
        <v>theat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20">
        <f t="shared" si="60"/>
        <v>3.3</v>
      </c>
      <c r="F538" s="6" t="str">
        <f t="shared" si="62"/>
        <v>Cat 2</v>
      </c>
      <c r="G538" s="8">
        <v>3902.5</v>
      </c>
      <c r="H538" t="s">
        <v>8218</v>
      </c>
      <c r="I538" t="s">
        <v>8224</v>
      </c>
      <c r="J538" t="s">
        <v>8246</v>
      </c>
      <c r="K538">
        <v>1438624800</v>
      </c>
      <c r="L538" s="12">
        <f t="shared" si="56"/>
        <v>42219.75</v>
      </c>
      <c r="M538">
        <v>1435133807</v>
      </c>
      <c r="N538" s="12">
        <f t="shared" si="57"/>
        <v>42179.344988425932</v>
      </c>
      <c r="O538" s="16">
        <f t="shared" si="58"/>
        <v>6</v>
      </c>
      <c r="P538" s="16">
        <f t="shared" si="61"/>
        <v>2015</v>
      </c>
      <c r="Q538" t="b">
        <v>0</v>
      </c>
      <c r="R538">
        <v>39</v>
      </c>
      <c r="S538" t="b">
        <v>1</v>
      </c>
      <c r="T538" t="s">
        <v>8269</v>
      </c>
      <c r="U538" t="str">
        <f t="shared" si="59"/>
        <v>theat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20">
        <f t="shared" si="60"/>
        <v>2</v>
      </c>
      <c r="F539" s="6" t="str">
        <f t="shared" si="62"/>
        <v>Cat 2</v>
      </c>
      <c r="G539" s="8">
        <v>2410</v>
      </c>
      <c r="H539" t="s">
        <v>8218</v>
      </c>
      <c r="I539" t="s">
        <v>8223</v>
      </c>
      <c r="J539" t="s">
        <v>8245</v>
      </c>
      <c r="K539">
        <v>1446665191</v>
      </c>
      <c r="L539" s="12">
        <f t="shared" si="56"/>
        <v>42312.810081018513</v>
      </c>
      <c r="M539">
        <v>1444069591</v>
      </c>
      <c r="N539" s="12">
        <f t="shared" si="57"/>
        <v>42282.768414351856</v>
      </c>
      <c r="O539" s="16">
        <f t="shared" si="58"/>
        <v>10</v>
      </c>
      <c r="P539" s="16">
        <f t="shared" si="61"/>
        <v>2015</v>
      </c>
      <c r="Q539" t="b">
        <v>0</v>
      </c>
      <c r="R539">
        <v>59</v>
      </c>
      <c r="S539" t="b">
        <v>1</v>
      </c>
      <c r="T539" t="s">
        <v>8269</v>
      </c>
      <c r="U539" t="str">
        <f t="shared" si="59"/>
        <v>theat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20">
        <f t="shared" si="60"/>
        <v>5</v>
      </c>
      <c r="F540" s="6" t="str">
        <f t="shared" si="62"/>
        <v>Cat 3</v>
      </c>
      <c r="G540" s="8">
        <v>15121</v>
      </c>
      <c r="H540" t="s">
        <v>8218</v>
      </c>
      <c r="I540" t="s">
        <v>8223</v>
      </c>
      <c r="J540" t="s">
        <v>8245</v>
      </c>
      <c r="K540">
        <v>1463166263</v>
      </c>
      <c r="L540" s="12">
        <f t="shared" si="56"/>
        <v>42503.794710648144</v>
      </c>
      <c r="M540">
        <v>1460574263</v>
      </c>
      <c r="N540" s="12">
        <f t="shared" si="57"/>
        <v>42473.794710648144</v>
      </c>
      <c r="O540" s="16">
        <f t="shared" si="58"/>
        <v>4</v>
      </c>
      <c r="P540" s="16">
        <f t="shared" si="61"/>
        <v>2016</v>
      </c>
      <c r="Q540" t="b">
        <v>0</v>
      </c>
      <c r="R540">
        <v>60</v>
      </c>
      <c r="S540" t="b">
        <v>1</v>
      </c>
      <c r="T540" t="s">
        <v>8269</v>
      </c>
      <c r="U540" t="str">
        <f t="shared" si="59"/>
        <v>theat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20">
        <f t="shared" si="60"/>
        <v>0.5</v>
      </c>
      <c r="F541" s="6" t="str">
        <f t="shared" si="62"/>
        <v>Cat 1</v>
      </c>
      <c r="G541" s="8">
        <v>503.22</v>
      </c>
      <c r="H541" t="s">
        <v>8218</v>
      </c>
      <c r="I541" t="s">
        <v>8224</v>
      </c>
      <c r="J541" t="s">
        <v>8246</v>
      </c>
      <c r="K541">
        <v>1467681107</v>
      </c>
      <c r="L541" s="12">
        <f t="shared" si="56"/>
        <v>42556.049849537041</v>
      </c>
      <c r="M541">
        <v>1465866707</v>
      </c>
      <c r="N541" s="12">
        <f t="shared" si="57"/>
        <v>42535.049849537041</v>
      </c>
      <c r="O541" s="16">
        <f t="shared" si="58"/>
        <v>6</v>
      </c>
      <c r="P541" s="16">
        <f t="shared" si="61"/>
        <v>2016</v>
      </c>
      <c r="Q541" t="b">
        <v>0</v>
      </c>
      <c r="R541">
        <v>20</v>
      </c>
      <c r="S541" t="b">
        <v>1</v>
      </c>
      <c r="T541" t="s">
        <v>8269</v>
      </c>
      <c r="U541" t="str">
        <f t="shared" si="59"/>
        <v>theat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20">
        <f t="shared" si="60"/>
        <v>15</v>
      </c>
      <c r="F542" s="6" t="str">
        <f t="shared" si="62"/>
        <v>Cat 5</v>
      </c>
      <c r="G542" s="8">
        <v>1</v>
      </c>
      <c r="H542" t="s">
        <v>8220</v>
      </c>
      <c r="I542" t="s">
        <v>8223</v>
      </c>
      <c r="J542" t="s">
        <v>8245</v>
      </c>
      <c r="K542">
        <v>1423078606</v>
      </c>
      <c r="L542" s="12">
        <f t="shared" si="56"/>
        <v>42039.817199074074</v>
      </c>
      <c r="M542">
        <v>1420486606</v>
      </c>
      <c r="N542" s="12">
        <f t="shared" si="57"/>
        <v>42009.817199074074</v>
      </c>
      <c r="O542" s="16">
        <f t="shared" si="58"/>
        <v>1</v>
      </c>
      <c r="P542" s="16">
        <f t="shared" si="61"/>
        <v>2015</v>
      </c>
      <c r="Q542" t="b">
        <v>0</v>
      </c>
      <c r="R542">
        <v>1</v>
      </c>
      <c r="S542" t="b">
        <v>0</v>
      </c>
      <c r="T542" t="s">
        <v>8270</v>
      </c>
      <c r="U542" t="str">
        <f t="shared" si="59"/>
        <v>techn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20">
        <f t="shared" si="60"/>
        <v>4.5</v>
      </c>
      <c r="F543" s="6" t="str">
        <f t="shared" si="62"/>
        <v>Cat 2</v>
      </c>
      <c r="G543" s="8">
        <v>25</v>
      </c>
      <c r="H543" t="s">
        <v>8220</v>
      </c>
      <c r="I543" t="s">
        <v>8223</v>
      </c>
      <c r="J543" t="s">
        <v>8245</v>
      </c>
      <c r="K543">
        <v>1446080834</v>
      </c>
      <c r="L543" s="12">
        <f t="shared" si="56"/>
        <v>42306.046689814815</v>
      </c>
      <c r="M543">
        <v>1443488834</v>
      </c>
      <c r="N543" s="12">
        <f t="shared" si="57"/>
        <v>42276.046689814815</v>
      </c>
      <c r="O543" s="16">
        <f t="shared" si="58"/>
        <v>9</v>
      </c>
      <c r="P543" s="16">
        <f t="shared" si="61"/>
        <v>2015</v>
      </c>
      <c r="Q543" t="b">
        <v>0</v>
      </c>
      <c r="R543">
        <v>1</v>
      </c>
      <c r="S543" t="b">
        <v>0</v>
      </c>
      <c r="T543" t="s">
        <v>8270</v>
      </c>
      <c r="U543" t="str">
        <f t="shared" si="59"/>
        <v>techn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20">
        <f t="shared" si="60"/>
        <v>250</v>
      </c>
      <c r="F544" s="6" t="str">
        <f t="shared" si="62"/>
        <v>Cat 12</v>
      </c>
      <c r="G544" s="8">
        <v>1</v>
      </c>
      <c r="H544" t="s">
        <v>8220</v>
      </c>
      <c r="I544" t="s">
        <v>8223</v>
      </c>
      <c r="J544" t="s">
        <v>8245</v>
      </c>
      <c r="K544">
        <v>1462293716</v>
      </c>
      <c r="L544" s="12">
        <f t="shared" si="56"/>
        <v>42493.695787037039</v>
      </c>
      <c r="M544">
        <v>1457113316</v>
      </c>
      <c r="N544" s="12">
        <f t="shared" si="57"/>
        <v>42433.737453703703</v>
      </c>
      <c r="O544" s="16">
        <f t="shared" si="58"/>
        <v>3</v>
      </c>
      <c r="P544" s="16">
        <f t="shared" si="61"/>
        <v>2016</v>
      </c>
      <c r="Q544" t="b">
        <v>0</v>
      </c>
      <c r="R544">
        <v>1</v>
      </c>
      <c r="S544" t="b">
        <v>0</v>
      </c>
      <c r="T544" t="s">
        <v>8270</v>
      </c>
      <c r="U544" t="str">
        <f t="shared" si="59"/>
        <v>techn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20">
        <f t="shared" si="60"/>
        <v>22</v>
      </c>
      <c r="F545" s="6" t="str">
        <f t="shared" si="62"/>
        <v>Cat 6</v>
      </c>
      <c r="G545" s="8">
        <v>70</v>
      </c>
      <c r="H545" t="s">
        <v>8220</v>
      </c>
      <c r="I545" t="s">
        <v>8225</v>
      </c>
      <c r="J545" t="s">
        <v>8247</v>
      </c>
      <c r="K545">
        <v>1414807962</v>
      </c>
      <c r="L545" s="12">
        <f t="shared" si="56"/>
        <v>41944.092152777775</v>
      </c>
      <c r="M545">
        <v>1412215962</v>
      </c>
      <c r="N545" s="12">
        <f t="shared" si="57"/>
        <v>41914.092152777775</v>
      </c>
      <c r="O545" s="16">
        <f t="shared" si="58"/>
        <v>10</v>
      </c>
      <c r="P545" s="16">
        <f t="shared" si="61"/>
        <v>2014</v>
      </c>
      <c r="Q545" t="b">
        <v>0</v>
      </c>
      <c r="R545">
        <v>2</v>
      </c>
      <c r="S545" t="b">
        <v>0</v>
      </c>
      <c r="T545" t="s">
        <v>8270</v>
      </c>
      <c r="U545" t="str">
        <f t="shared" si="59"/>
        <v>techn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20">
        <f t="shared" si="60"/>
        <v>0.5</v>
      </c>
      <c r="F546" s="6" t="str">
        <f t="shared" si="62"/>
        <v>Cat 1</v>
      </c>
      <c r="G546" s="8">
        <v>6</v>
      </c>
      <c r="H546" t="s">
        <v>8220</v>
      </c>
      <c r="I546" t="s">
        <v>8223</v>
      </c>
      <c r="J546" t="s">
        <v>8245</v>
      </c>
      <c r="K546">
        <v>1467647160</v>
      </c>
      <c r="L546" s="12">
        <f t="shared" si="56"/>
        <v>42555.656944444447</v>
      </c>
      <c r="M546">
        <v>1465055160</v>
      </c>
      <c r="N546" s="12">
        <f t="shared" si="57"/>
        <v>42525.656944444447</v>
      </c>
      <c r="O546" s="16">
        <f t="shared" si="58"/>
        <v>6</v>
      </c>
      <c r="P546" s="16">
        <f t="shared" si="61"/>
        <v>2016</v>
      </c>
      <c r="Q546" t="b">
        <v>0</v>
      </c>
      <c r="R546">
        <v>2</v>
      </c>
      <c r="S546" t="b">
        <v>0</v>
      </c>
      <c r="T546" t="s">
        <v>8270</v>
      </c>
      <c r="U546" t="str">
        <f t="shared" si="59"/>
        <v>techn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20">
        <f t="shared" si="60"/>
        <v>50</v>
      </c>
      <c r="F547" s="6" t="str">
        <f t="shared" si="62"/>
        <v>Cat 12</v>
      </c>
      <c r="G547" s="8">
        <v>13692</v>
      </c>
      <c r="H547" t="s">
        <v>8220</v>
      </c>
      <c r="I547" t="s">
        <v>8229</v>
      </c>
      <c r="J547" t="s">
        <v>8248</v>
      </c>
      <c r="K547">
        <v>1447600389</v>
      </c>
      <c r="L547" s="12">
        <f t="shared" si="56"/>
        <v>42323.634131944447</v>
      </c>
      <c r="M547">
        <v>1444140789</v>
      </c>
      <c r="N547" s="12">
        <f t="shared" si="57"/>
        <v>42283.592465277776</v>
      </c>
      <c r="O547" s="16">
        <f t="shared" si="58"/>
        <v>10</v>
      </c>
      <c r="P547" s="16">
        <f t="shared" si="61"/>
        <v>2015</v>
      </c>
      <c r="Q547" t="b">
        <v>0</v>
      </c>
      <c r="R547">
        <v>34</v>
      </c>
      <c r="S547" t="b">
        <v>0</v>
      </c>
      <c r="T547" t="s">
        <v>8270</v>
      </c>
      <c r="U547" t="str">
        <f t="shared" si="59"/>
        <v>techn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20">
        <f t="shared" si="60"/>
        <v>60</v>
      </c>
      <c r="F548" s="6" t="str">
        <f t="shared" si="62"/>
        <v>Cat 12</v>
      </c>
      <c r="G548" s="8">
        <v>52</v>
      </c>
      <c r="H548" t="s">
        <v>8220</v>
      </c>
      <c r="I548" t="s">
        <v>8223</v>
      </c>
      <c r="J548" t="s">
        <v>8245</v>
      </c>
      <c r="K548">
        <v>1445097715</v>
      </c>
      <c r="L548" s="12">
        <f t="shared" si="56"/>
        <v>42294.667997685188</v>
      </c>
      <c r="M548">
        <v>1441209715</v>
      </c>
      <c r="N548" s="12">
        <f t="shared" si="57"/>
        <v>42249.667997685188</v>
      </c>
      <c r="O548" s="16">
        <f t="shared" si="58"/>
        <v>9</v>
      </c>
      <c r="P548" s="16">
        <f t="shared" si="61"/>
        <v>2015</v>
      </c>
      <c r="Q548" t="b">
        <v>0</v>
      </c>
      <c r="R548">
        <v>2</v>
      </c>
      <c r="S548" t="b">
        <v>0</v>
      </c>
      <c r="T548" t="s">
        <v>8270</v>
      </c>
      <c r="U548" t="str">
        <f t="shared" si="59"/>
        <v>techn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20">
        <f t="shared" si="60"/>
        <v>7.5</v>
      </c>
      <c r="F549" s="6" t="str">
        <f t="shared" si="62"/>
        <v>Cat 3</v>
      </c>
      <c r="G549" s="8">
        <v>0</v>
      </c>
      <c r="H549" t="s">
        <v>8220</v>
      </c>
      <c r="I549" t="s">
        <v>8224</v>
      </c>
      <c r="J549" t="s">
        <v>8246</v>
      </c>
      <c r="K549">
        <v>1455122564</v>
      </c>
      <c r="L549" s="12">
        <f t="shared" si="56"/>
        <v>42410.696342592593</v>
      </c>
      <c r="M549">
        <v>1452530564</v>
      </c>
      <c r="N549" s="12">
        <f t="shared" si="57"/>
        <v>42380.696342592593</v>
      </c>
      <c r="O549" s="16">
        <f t="shared" si="58"/>
        <v>1</v>
      </c>
      <c r="P549" s="16">
        <f t="shared" si="61"/>
        <v>2016</v>
      </c>
      <c r="Q549" t="b">
        <v>0</v>
      </c>
      <c r="R549">
        <v>0</v>
      </c>
      <c r="S549" t="b">
        <v>0</v>
      </c>
      <c r="T549" t="s">
        <v>8270</v>
      </c>
      <c r="U549" t="str">
        <f t="shared" si="59"/>
        <v>techn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20">
        <f t="shared" si="60"/>
        <v>10</v>
      </c>
      <c r="F550" s="6" t="str">
        <f t="shared" si="62"/>
        <v>Cat 4</v>
      </c>
      <c r="G550" s="8">
        <v>9</v>
      </c>
      <c r="H550" t="s">
        <v>8220</v>
      </c>
      <c r="I550" t="s">
        <v>8224</v>
      </c>
      <c r="J550" t="s">
        <v>8246</v>
      </c>
      <c r="K550">
        <v>1446154848</v>
      </c>
      <c r="L550" s="12">
        <f t="shared" si="56"/>
        <v>42306.903333333335</v>
      </c>
      <c r="M550">
        <v>1443562848</v>
      </c>
      <c r="N550" s="12">
        <f t="shared" si="57"/>
        <v>42276.903333333335</v>
      </c>
      <c r="O550" s="16">
        <f t="shared" si="58"/>
        <v>9</v>
      </c>
      <c r="P550" s="16">
        <f t="shared" si="61"/>
        <v>2015</v>
      </c>
      <c r="Q550" t="b">
        <v>0</v>
      </c>
      <c r="R550">
        <v>1</v>
      </c>
      <c r="S550" t="b">
        <v>0</v>
      </c>
      <c r="T550" t="s">
        <v>8270</v>
      </c>
      <c r="U550" t="str">
        <f t="shared" si="59"/>
        <v>techn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20">
        <f t="shared" si="60"/>
        <v>2.5</v>
      </c>
      <c r="F551" s="6" t="str">
        <f t="shared" si="62"/>
        <v>Cat 2</v>
      </c>
      <c r="G551" s="8">
        <v>68</v>
      </c>
      <c r="H551" t="s">
        <v>8220</v>
      </c>
      <c r="I551" t="s">
        <v>8224</v>
      </c>
      <c r="J551" t="s">
        <v>8246</v>
      </c>
      <c r="K551">
        <v>1436368622</v>
      </c>
      <c r="L551" s="12">
        <f t="shared" si="56"/>
        <v>42193.636828703704</v>
      </c>
      <c r="M551">
        <v>1433776622</v>
      </c>
      <c r="N551" s="12">
        <f t="shared" si="57"/>
        <v>42163.636828703704</v>
      </c>
      <c r="O551" s="16">
        <f t="shared" si="58"/>
        <v>6</v>
      </c>
      <c r="P551" s="16">
        <f t="shared" si="61"/>
        <v>2015</v>
      </c>
      <c r="Q551" t="b">
        <v>0</v>
      </c>
      <c r="R551">
        <v>8</v>
      </c>
      <c r="S551" t="b">
        <v>0</v>
      </c>
      <c r="T551" t="s">
        <v>8270</v>
      </c>
      <c r="U551" t="str">
        <f t="shared" si="59"/>
        <v>techn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20">
        <f t="shared" si="60"/>
        <v>5</v>
      </c>
      <c r="F552" s="6" t="str">
        <f t="shared" si="62"/>
        <v>Cat 3</v>
      </c>
      <c r="G552" s="8">
        <v>35</v>
      </c>
      <c r="H552" t="s">
        <v>8220</v>
      </c>
      <c r="I552" t="s">
        <v>8228</v>
      </c>
      <c r="J552" t="s">
        <v>8250</v>
      </c>
      <c r="K552">
        <v>1485838800</v>
      </c>
      <c r="L552" s="12">
        <f t="shared" si="56"/>
        <v>42766.208333333328</v>
      </c>
      <c r="M552">
        <v>1484756245</v>
      </c>
      <c r="N552" s="12">
        <f t="shared" si="57"/>
        <v>42753.678761574076</v>
      </c>
      <c r="O552" s="16">
        <f t="shared" si="58"/>
        <v>1</v>
      </c>
      <c r="P552" s="16">
        <f t="shared" si="61"/>
        <v>2017</v>
      </c>
      <c r="Q552" t="b">
        <v>0</v>
      </c>
      <c r="R552">
        <v>4</v>
      </c>
      <c r="S552" t="b">
        <v>0</v>
      </c>
      <c r="T552" t="s">
        <v>8270</v>
      </c>
      <c r="U552" t="str">
        <f t="shared" si="59"/>
        <v>techn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20">
        <f t="shared" si="60"/>
        <v>75</v>
      </c>
      <c r="F553" s="6" t="str">
        <f t="shared" si="62"/>
        <v>Cat 12</v>
      </c>
      <c r="G553" s="8">
        <v>3781</v>
      </c>
      <c r="H553" t="s">
        <v>8220</v>
      </c>
      <c r="I553" t="s">
        <v>8223</v>
      </c>
      <c r="J553" t="s">
        <v>8245</v>
      </c>
      <c r="K553">
        <v>1438451580</v>
      </c>
      <c r="L553" s="12">
        <f t="shared" si="56"/>
        <v>42217.745138888888</v>
      </c>
      <c r="M553">
        <v>1434609424</v>
      </c>
      <c r="N553" s="12">
        <f t="shared" si="57"/>
        <v>42173.275740740741</v>
      </c>
      <c r="O553" s="16">
        <f t="shared" si="58"/>
        <v>6</v>
      </c>
      <c r="P553" s="16">
        <f t="shared" si="61"/>
        <v>2015</v>
      </c>
      <c r="Q553" t="b">
        <v>0</v>
      </c>
      <c r="R553">
        <v>28</v>
      </c>
      <c r="S553" t="b">
        <v>0</v>
      </c>
      <c r="T553" t="s">
        <v>8270</v>
      </c>
      <c r="U553" t="str">
        <f t="shared" si="59"/>
        <v>techn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20">
        <f t="shared" si="60"/>
        <v>45</v>
      </c>
      <c r="F554" s="6" t="str">
        <f t="shared" si="62"/>
        <v>Cat 11</v>
      </c>
      <c r="G554" s="8">
        <v>0</v>
      </c>
      <c r="H554" t="s">
        <v>8220</v>
      </c>
      <c r="I554" t="s">
        <v>8228</v>
      </c>
      <c r="J554" t="s">
        <v>8250</v>
      </c>
      <c r="K554">
        <v>1452350896</v>
      </c>
      <c r="L554" s="12">
        <f t="shared" si="56"/>
        <v>42378.616851851853</v>
      </c>
      <c r="M554">
        <v>1447166896</v>
      </c>
      <c r="N554" s="12">
        <f t="shared" si="57"/>
        <v>42318.616851851853</v>
      </c>
      <c r="O554" s="16">
        <f t="shared" si="58"/>
        <v>11</v>
      </c>
      <c r="P554" s="16">
        <f t="shared" si="61"/>
        <v>2015</v>
      </c>
      <c r="Q554" t="b">
        <v>0</v>
      </c>
      <c r="R554">
        <v>0</v>
      </c>
      <c r="S554" t="b">
        <v>0</v>
      </c>
      <c r="T554" t="s">
        <v>8270</v>
      </c>
      <c r="U554" t="str">
        <f t="shared" si="59"/>
        <v>techn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20">
        <f t="shared" si="60"/>
        <v>25</v>
      </c>
      <c r="F555" s="6" t="str">
        <f t="shared" si="62"/>
        <v>Cat 7</v>
      </c>
      <c r="G555" s="8">
        <v>123</v>
      </c>
      <c r="H555" t="s">
        <v>8220</v>
      </c>
      <c r="I555" t="s">
        <v>8223</v>
      </c>
      <c r="J555" t="s">
        <v>8245</v>
      </c>
      <c r="K555">
        <v>1415988991</v>
      </c>
      <c r="L555" s="12">
        <f t="shared" si="56"/>
        <v>41957.761469907404</v>
      </c>
      <c r="M555">
        <v>1413393391</v>
      </c>
      <c r="N555" s="12">
        <f t="shared" si="57"/>
        <v>41927.71980324074</v>
      </c>
      <c r="O555" s="16">
        <f t="shared" si="58"/>
        <v>10</v>
      </c>
      <c r="P555" s="16">
        <f t="shared" si="61"/>
        <v>2014</v>
      </c>
      <c r="Q555" t="b">
        <v>0</v>
      </c>
      <c r="R555">
        <v>6</v>
      </c>
      <c r="S555" t="b">
        <v>0</v>
      </c>
      <c r="T555" t="s">
        <v>8270</v>
      </c>
      <c r="U555" t="str">
        <f t="shared" si="59"/>
        <v>techn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20">
        <f t="shared" si="60"/>
        <v>3.87</v>
      </c>
      <c r="F556" s="6" t="str">
        <f t="shared" si="62"/>
        <v>Cat 2</v>
      </c>
      <c r="G556" s="8">
        <v>1416</v>
      </c>
      <c r="H556" t="s">
        <v>8220</v>
      </c>
      <c r="I556" t="s">
        <v>8223</v>
      </c>
      <c r="J556" t="s">
        <v>8245</v>
      </c>
      <c r="K556">
        <v>1413735972</v>
      </c>
      <c r="L556" s="12">
        <f t="shared" si="56"/>
        <v>41931.684861111113</v>
      </c>
      <c r="M556">
        <v>1411143972</v>
      </c>
      <c r="N556" s="12">
        <f t="shared" si="57"/>
        <v>41901.684861111113</v>
      </c>
      <c r="O556" s="16">
        <f t="shared" si="58"/>
        <v>9</v>
      </c>
      <c r="P556" s="16">
        <f t="shared" si="61"/>
        <v>2014</v>
      </c>
      <c r="Q556" t="b">
        <v>0</v>
      </c>
      <c r="R556">
        <v>22</v>
      </c>
      <c r="S556" t="b">
        <v>0</v>
      </c>
      <c r="T556" t="s">
        <v>8270</v>
      </c>
      <c r="U556" t="str">
        <f t="shared" si="59"/>
        <v>techn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20">
        <f t="shared" si="60"/>
        <v>7.5</v>
      </c>
      <c r="F557" s="6" t="str">
        <f t="shared" si="62"/>
        <v>Cat 3</v>
      </c>
      <c r="G557" s="8">
        <v>0</v>
      </c>
      <c r="H557" t="s">
        <v>8220</v>
      </c>
      <c r="I557" t="s">
        <v>8224</v>
      </c>
      <c r="J557" t="s">
        <v>8246</v>
      </c>
      <c r="K557">
        <v>1465720143</v>
      </c>
      <c r="L557" s="12">
        <f t="shared" si="56"/>
        <v>42533.353506944448</v>
      </c>
      <c r="M557">
        <v>1463128143</v>
      </c>
      <c r="N557" s="12">
        <f t="shared" si="57"/>
        <v>42503.353506944448</v>
      </c>
      <c r="O557" s="16">
        <f t="shared" si="58"/>
        <v>5</v>
      </c>
      <c r="P557" s="16">
        <f t="shared" si="61"/>
        <v>2016</v>
      </c>
      <c r="Q557" t="b">
        <v>0</v>
      </c>
      <c r="R557">
        <v>0</v>
      </c>
      <c r="S557" t="b">
        <v>0</v>
      </c>
      <c r="T557" t="s">
        <v>8270</v>
      </c>
      <c r="U557" t="str">
        <f t="shared" si="59"/>
        <v>techn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20">
        <f t="shared" si="60"/>
        <v>8</v>
      </c>
      <c r="F558" s="6" t="str">
        <f t="shared" si="62"/>
        <v>Cat 3</v>
      </c>
      <c r="G558" s="8">
        <v>200</v>
      </c>
      <c r="H558" t="s">
        <v>8220</v>
      </c>
      <c r="I558" t="s">
        <v>8223</v>
      </c>
      <c r="J558" t="s">
        <v>8245</v>
      </c>
      <c r="K558">
        <v>1452112717</v>
      </c>
      <c r="L558" s="12">
        <f t="shared" si="56"/>
        <v>42375.860150462962</v>
      </c>
      <c r="M558">
        <v>1449520717</v>
      </c>
      <c r="N558" s="12">
        <f t="shared" si="57"/>
        <v>42345.860150462962</v>
      </c>
      <c r="O558" s="16">
        <f t="shared" si="58"/>
        <v>12</v>
      </c>
      <c r="P558" s="16">
        <f t="shared" si="61"/>
        <v>2015</v>
      </c>
      <c r="Q558" t="b">
        <v>0</v>
      </c>
      <c r="R558">
        <v>1</v>
      </c>
      <c r="S558" t="b">
        <v>0</v>
      </c>
      <c r="T558" t="s">
        <v>8270</v>
      </c>
      <c r="U558" t="str">
        <f t="shared" si="59"/>
        <v>techn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20">
        <f t="shared" si="60"/>
        <v>150</v>
      </c>
      <c r="F559" s="6" t="str">
        <f t="shared" si="62"/>
        <v>Cat 12</v>
      </c>
      <c r="G559" s="8">
        <v>1366</v>
      </c>
      <c r="H559" t="s">
        <v>8220</v>
      </c>
      <c r="I559" t="s">
        <v>8235</v>
      </c>
      <c r="J559" t="s">
        <v>8248</v>
      </c>
      <c r="K559">
        <v>1480721803</v>
      </c>
      <c r="L559" s="12">
        <f t="shared" si="56"/>
        <v>42706.983831018515</v>
      </c>
      <c r="M559">
        <v>1478126203</v>
      </c>
      <c r="N559" s="12">
        <f t="shared" si="57"/>
        <v>42676.942164351851</v>
      </c>
      <c r="O559" s="16">
        <f t="shared" si="58"/>
        <v>11</v>
      </c>
      <c r="P559" s="16">
        <f t="shared" si="61"/>
        <v>2016</v>
      </c>
      <c r="Q559" t="b">
        <v>0</v>
      </c>
      <c r="R559">
        <v>20</v>
      </c>
      <c r="S559" t="b">
        <v>0</v>
      </c>
      <c r="T559" t="s">
        <v>8270</v>
      </c>
      <c r="U559" t="str">
        <f t="shared" si="59"/>
        <v>techn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20">
        <f t="shared" si="60"/>
        <v>0.75</v>
      </c>
      <c r="F560" s="6" t="str">
        <f t="shared" si="62"/>
        <v>Cat 1</v>
      </c>
      <c r="G560" s="8">
        <v>0</v>
      </c>
      <c r="H560" t="s">
        <v>8220</v>
      </c>
      <c r="I560" t="s">
        <v>8223</v>
      </c>
      <c r="J560" t="s">
        <v>8245</v>
      </c>
      <c r="K560">
        <v>1427227905</v>
      </c>
      <c r="L560" s="12">
        <f t="shared" si="56"/>
        <v>42087.841493055559</v>
      </c>
      <c r="M560">
        <v>1424639505</v>
      </c>
      <c r="N560" s="12">
        <f t="shared" si="57"/>
        <v>42057.883159722223</v>
      </c>
      <c r="O560" s="16">
        <f t="shared" si="58"/>
        <v>2</v>
      </c>
      <c r="P560" s="16">
        <f t="shared" si="61"/>
        <v>2015</v>
      </c>
      <c r="Q560" t="b">
        <v>0</v>
      </c>
      <c r="R560">
        <v>0</v>
      </c>
      <c r="S560" t="b">
        <v>0</v>
      </c>
      <c r="T560" t="s">
        <v>8270</v>
      </c>
      <c r="U560" t="str">
        <f t="shared" si="59"/>
        <v>techn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20">
        <f t="shared" si="60"/>
        <v>240</v>
      </c>
      <c r="F561" s="6" t="str">
        <f t="shared" si="62"/>
        <v>Cat 12</v>
      </c>
      <c r="G561" s="8">
        <v>50</v>
      </c>
      <c r="H561" t="s">
        <v>8220</v>
      </c>
      <c r="I561" t="s">
        <v>8223</v>
      </c>
      <c r="J561" t="s">
        <v>8245</v>
      </c>
      <c r="K561">
        <v>1449989260</v>
      </c>
      <c r="L561" s="12">
        <f t="shared" si="56"/>
        <v>42351.283101851848</v>
      </c>
      <c r="M561">
        <v>1447397260</v>
      </c>
      <c r="N561" s="12">
        <f t="shared" si="57"/>
        <v>42321.283101851848</v>
      </c>
      <c r="O561" s="16">
        <f t="shared" si="58"/>
        <v>11</v>
      </c>
      <c r="P561" s="16">
        <f t="shared" si="61"/>
        <v>2015</v>
      </c>
      <c r="Q561" t="b">
        <v>0</v>
      </c>
      <c r="R561">
        <v>1</v>
      </c>
      <c r="S561" t="b">
        <v>0</v>
      </c>
      <c r="T561" t="s">
        <v>8270</v>
      </c>
      <c r="U561" t="str">
        <f t="shared" si="59"/>
        <v>techn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20">
        <f t="shared" si="60"/>
        <v>100</v>
      </c>
      <c r="F562" s="6" t="str">
        <f t="shared" si="62"/>
        <v>Cat 12</v>
      </c>
      <c r="G562" s="8">
        <v>12</v>
      </c>
      <c r="H562" t="s">
        <v>8220</v>
      </c>
      <c r="I562" t="s">
        <v>8228</v>
      </c>
      <c r="J562" t="s">
        <v>8250</v>
      </c>
      <c r="K562">
        <v>1418841045</v>
      </c>
      <c r="L562" s="12">
        <f t="shared" si="56"/>
        <v>41990.771354166667</v>
      </c>
      <c r="M562">
        <v>1416249045</v>
      </c>
      <c r="N562" s="12">
        <f t="shared" si="57"/>
        <v>41960.771354166667</v>
      </c>
      <c r="O562" s="16">
        <f t="shared" si="58"/>
        <v>11</v>
      </c>
      <c r="P562" s="16">
        <f t="shared" si="61"/>
        <v>2014</v>
      </c>
      <c r="Q562" t="b">
        <v>0</v>
      </c>
      <c r="R562">
        <v>3</v>
      </c>
      <c r="S562" t="b">
        <v>0</v>
      </c>
      <c r="T562" t="s">
        <v>8270</v>
      </c>
      <c r="U562" t="str">
        <f t="shared" si="59"/>
        <v>techn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20">
        <f t="shared" si="60"/>
        <v>15</v>
      </c>
      <c r="F563" s="6" t="str">
        <f t="shared" si="62"/>
        <v>Cat 5</v>
      </c>
      <c r="G563" s="8">
        <v>55</v>
      </c>
      <c r="H563" t="s">
        <v>8220</v>
      </c>
      <c r="I563" t="s">
        <v>8223</v>
      </c>
      <c r="J563" t="s">
        <v>8245</v>
      </c>
      <c r="K563">
        <v>1445874513</v>
      </c>
      <c r="L563" s="12">
        <f t="shared" si="56"/>
        <v>42303.658715277779</v>
      </c>
      <c r="M563">
        <v>1442850513</v>
      </c>
      <c r="N563" s="12">
        <f t="shared" si="57"/>
        <v>42268.658715277779</v>
      </c>
      <c r="O563" s="16">
        <f t="shared" si="58"/>
        <v>9</v>
      </c>
      <c r="P563" s="16">
        <f t="shared" si="61"/>
        <v>2015</v>
      </c>
      <c r="Q563" t="b">
        <v>0</v>
      </c>
      <c r="R563">
        <v>2</v>
      </c>
      <c r="S563" t="b">
        <v>0</v>
      </c>
      <c r="T563" t="s">
        <v>8270</v>
      </c>
      <c r="U563" t="str">
        <f t="shared" si="59"/>
        <v>techn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20">
        <f t="shared" si="60"/>
        <v>50</v>
      </c>
      <c r="F564" s="6" t="str">
        <f t="shared" si="62"/>
        <v>Cat 12</v>
      </c>
      <c r="G564" s="8">
        <v>0</v>
      </c>
      <c r="H564" t="s">
        <v>8220</v>
      </c>
      <c r="I564" t="s">
        <v>8232</v>
      </c>
      <c r="J564" t="s">
        <v>8248</v>
      </c>
      <c r="K564">
        <v>1482052815</v>
      </c>
      <c r="L564" s="12">
        <f t="shared" si="56"/>
        <v>42722.389062500006</v>
      </c>
      <c r="M564">
        <v>1479460815</v>
      </c>
      <c r="N564" s="12">
        <f t="shared" si="57"/>
        <v>42692.389062500006</v>
      </c>
      <c r="O564" s="16">
        <f t="shared" si="58"/>
        <v>11</v>
      </c>
      <c r="P564" s="16">
        <f t="shared" si="61"/>
        <v>2016</v>
      </c>
      <c r="Q564" t="b">
        <v>0</v>
      </c>
      <c r="R564">
        <v>0</v>
      </c>
      <c r="S564" t="b">
        <v>0</v>
      </c>
      <c r="T564" t="s">
        <v>8270</v>
      </c>
      <c r="U564" t="str">
        <f t="shared" si="59"/>
        <v>techn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20">
        <f t="shared" si="60"/>
        <v>75</v>
      </c>
      <c r="F565" s="6" t="str">
        <f t="shared" si="62"/>
        <v>Cat 12</v>
      </c>
      <c r="G565" s="8">
        <v>68</v>
      </c>
      <c r="H565" t="s">
        <v>8220</v>
      </c>
      <c r="I565" t="s">
        <v>8225</v>
      </c>
      <c r="J565" t="s">
        <v>8247</v>
      </c>
      <c r="K565">
        <v>1424137247</v>
      </c>
      <c r="L565" s="12">
        <f t="shared" si="56"/>
        <v>42052.069988425923</v>
      </c>
      <c r="M565">
        <v>1421545247</v>
      </c>
      <c r="N565" s="12">
        <f t="shared" si="57"/>
        <v>42022.069988425923</v>
      </c>
      <c r="O565" s="16">
        <f t="shared" si="58"/>
        <v>1</v>
      </c>
      <c r="P565" s="16">
        <f t="shared" si="61"/>
        <v>2015</v>
      </c>
      <c r="Q565" t="b">
        <v>0</v>
      </c>
      <c r="R565">
        <v>2</v>
      </c>
      <c r="S565" t="b">
        <v>0</v>
      </c>
      <c r="T565" t="s">
        <v>8270</v>
      </c>
      <c r="U565" t="str">
        <f t="shared" si="59"/>
        <v>techn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20">
        <f t="shared" si="60"/>
        <v>18</v>
      </c>
      <c r="F566" s="6" t="str">
        <f t="shared" si="62"/>
        <v>Cat 5</v>
      </c>
      <c r="G566" s="8">
        <v>1</v>
      </c>
      <c r="H566" t="s">
        <v>8220</v>
      </c>
      <c r="I566" t="s">
        <v>8229</v>
      </c>
      <c r="J566" t="s">
        <v>8248</v>
      </c>
      <c r="K566">
        <v>1457822275</v>
      </c>
      <c r="L566" s="12">
        <f t="shared" si="56"/>
        <v>42441.942997685182</v>
      </c>
      <c r="M566">
        <v>1455230275</v>
      </c>
      <c r="N566" s="12">
        <f t="shared" si="57"/>
        <v>42411.942997685182</v>
      </c>
      <c r="O566" s="16">
        <f t="shared" si="58"/>
        <v>2</v>
      </c>
      <c r="P566" s="16">
        <f t="shared" si="61"/>
        <v>2016</v>
      </c>
      <c r="Q566" t="b">
        <v>0</v>
      </c>
      <c r="R566">
        <v>1</v>
      </c>
      <c r="S566" t="b">
        <v>0</v>
      </c>
      <c r="T566" t="s">
        <v>8270</v>
      </c>
      <c r="U566" t="str">
        <f t="shared" si="59"/>
        <v>techn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20">
        <f t="shared" si="60"/>
        <v>25</v>
      </c>
      <c r="F567" s="6" t="str">
        <f t="shared" si="62"/>
        <v>Cat 7</v>
      </c>
      <c r="G567" s="8">
        <v>0</v>
      </c>
      <c r="H567" t="s">
        <v>8220</v>
      </c>
      <c r="I567" t="s">
        <v>8224</v>
      </c>
      <c r="J567" t="s">
        <v>8246</v>
      </c>
      <c r="K567">
        <v>1436554249</v>
      </c>
      <c r="L567" s="12">
        <f t="shared" si="56"/>
        <v>42195.785289351858</v>
      </c>
      <c r="M567">
        <v>1433962249</v>
      </c>
      <c r="N567" s="12">
        <f t="shared" si="57"/>
        <v>42165.785289351858</v>
      </c>
      <c r="O567" s="16">
        <f t="shared" si="58"/>
        <v>6</v>
      </c>
      <c r="P567" s="16">
        <f t="shared" si="61"/>
        <v>2015</v>
      </c>
      <c r="Q567" t="b">
        <v>0</v>
      </c>
      <c r="R567">
        <v>0</v>
      </c>
      <c r="S567" t="b">
        <v>0</v>
      </c>
      <c r="T567" t="s">
        <v>8270</v>
      </c>
      <c r="U567" t="str">
        <f t="shared" si="59"/>
        <v>techn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20">
        <f t="shared" si="60"/>
        <v>5</v>
      </c>
      <c r="F568" s="6" t="str">
        <f t="shared" si="62"/>
        <v>Cat 3</v>
      </c>
      <c r="G568" s="8">
        <v>1</v>
      </c>
      <c r="H568" t="s">
        <v>8220</v>
      </c>
      <c r="I568" t="s">
        <v>8223</v>
      </c>
      <c r="J568" t="s">
        <v>8245</v>
      </c>
      <c r="K568">
        <v>1468513533</v>
      </c>
      <c r="L568" s="12">
        <f t="shared" si="56"/>
        <v>42565.68440972222</v>
      </c>
      <c r="M568">
        <v>1465921533</v>
      </c>
      <c r="N568" s="12">
        <f t="shared" si="57"/>
        <v>42535.68440972222</v>
      </c>
      <c r="O568" s="16">
        <f t="shared" si="58"/>
        <v>6</v>
      </c>
      <c r="P568" s="16">
        <f t="shared" si="61"/>
        <v>2016</v>
      </c>
      <c r="Q568" t="b">
        <v>0</v>
      </c>
      <c r="R568">
        <v>1</v>
      </c>
      <c r="S568" t="b">
        <v>0</v>
      </c>
      <c r="T568" t="s">
        <v>8270</v>
      </c>
      <c r="U568" t="str">
        <f t="shared" si="59"/>
        <v>techn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20">
        <f t="shared" si="60"/>
        <v>10</v>
      </c>
      <c r="F569" s="6" t="str">
        <f t="shared" si="62"/>
        <v>Cat 4</v>
      </c>
      <c r="G569" s="8">
        <v>0</v>
      </c>
      <c r="H569" t="s">
        <v>8220</v>
      </c>
      <c r="I569" t="s">
        <v>8223</v>
      </c>
      <c r="J569" t="s">
        <v>8245</v>
      </c>
      <c r="K569">
        <v>1420143194</v>
      </c>
      <c r="L569" s="12">
        <f t="shared" si="56"/>
        <v>42005.842523148152</v>
      </c>
      <c r="M569">
        <v>1417551194</v>
      </c>
      <c r="N569" s="12">
        <f t="shared" si="57"/>
        <v>41975.842523148152</v>
      </c>
      <c r="O569" s="16">
        <f t="shared" si="58"/>
        <v>12</v>
      </c>
      <c r="P569" s="16">
        <f t="shared" si="61"/>
        <v>2014</v>
      </c>
      <c r="Q569" t="b">
        <v>0</v>
      </c>
      <c r="R569">
        <v>0</v>
      </c>
      <c r="S569" t="b">
        <v>0</v>
      </c>
      <c r="T569" t="s">
        <v>8270</v>
      </c>
      <c r="U569" t="str">
        <f t="shared" si="59"/>
        <v>techn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20">
        <f t="shared" si="60"/>
        <v>24.5</v>
      </c>
      <c r="F570" s="6" t="str">
        <f t="shared" si="62"/>
        <v>Cat 6</v>
      </c>
      <c r="G570" s="8">
        <v>245</v>
      </c>
      <c r="H570" t="s">
        <v>8220</v>
      </c>
      <c r="I570" t="s">
        <v>8227</v>
      </c>
      <c r="J570" t="s">
        <v>8249</v>
      </c>
      <c r="K570">
        <v>1452942000</v>
      </c>
      <c r="L570" s="12">
        <f t="shared" si="56"/>
        <v>42385.458333333328</v>
      </c>
      <c r="M570">
        <v>1449785223</v>
      </c>
      <c r="N570" s="12">
        <f t="shared" si="57"/>
        <v>42348.9215625</v>
      </c>
      <c r="O570" s="16">
        <f t="shared" si="58"/>
        <v>12</v>
      </c>
      <c r="P570" s="16">
        <f t="shared" si="61"/>
        <v>2015</v>
      </c>
      <c r="Q570" t="b">
        <v>0</v>
      </c>
      <c r="R570">
        <v>5</v>
      </c>
      <c r="S570" t="b">
        <v>0</v>
      </c>
      <c r="T570" t="s">
        <v>8270</v>
      </c>
      <c r="U570" t="str">
        <f t="shared" si="59"/>
        <v>techn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20">
        <f t="shared" si="60"/>
        <v>2.5</v>
      </c>
      <c r="F571" s="6" t="str">
        <f t="shared" si="62"/>
        <v>Cat 2</v>
      </c>
      <c r="G571" s="8">
        <v>20</v>
      </c>
      <c r="H571" t="s">
        <v>8220</v>
      </c>
      <c r="I571" t="s">
        <v>8228</v>
      </c>
      <c r="J571" t="s">
        <v>8250</v>
      </c>
      <c r="K571">
        <v>1451679612</v>
      </c>
      <c r="L571" s="12">
        <f t="shared" si="56"/>
        <v>42370.847361111111</v>
      </c>
      <c r="M571">
        <v>1449087612</v>
      </c>
      <c r="N571" s="12">
        <f t="shared" si="57"/>
        <v>42340.847361111111</v>
      </c>
      <c r="O571" s="16">
        <f t="shared" si="58"/>
        <v>12</v>
      </c>
      <c r="P571" s="16">
        <f t="shared" si="61"/>
        <v>2015</v>
      </c>
      <c r="Q571" t="b">
        <v>0</v>
      </c>
      <c r="R571">
        <v>1</v>
      </c>
      <c r="S571" t="b">
        <v>0</v>
      </c>
      <c r="T571" t="s">
        <v>8270</v>
      </c>
      <c r="U571" t="str">
        <f t="shared" si="59"/>
        <v>techn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20">
        <f t="shared" si="60"/>
        <v>85</v>
      </c>
      <c r="F572" s="6" t="str">
        <f t="shared" si="62"/>
        <v>Cat 12</v>
      </c>
      <c r="G572" s="8">
        <v>142</v>
      </c>
      <c r="H572" t="s">
        <v>8220</v>
      </c>
      <c r="I572" t="s">
        <v>8223</v>
      </c>
      <c r="J572" t="s">
        <v>8245</v>
      </c>
      <c r="K572">
        <v>1455822569</v>
      </c>
      <c r="L572" s="12">
        <f t="shared" si="56"/>
        <v>42418.798252314817</v>
      </c>
      <c r="M572">
        <v>1453230569</v>
      </c>
      <c r="N572" s="12">
        <f t="shared" si="57"/>
        <v>42388.798252314817</v>
      </c>
      <c r="O572" s="16">
        <f t="shared" si="58"/>
        <v>1</v>
      </c>
      <c r="P572" s="16">
        <f t="shared" si="61"/>
        <v>2016</v>
      </c>
      <c r="Q572" t="b">
        <v>0</v>
      </c>
      <c r="R572">
        <v>1</v>
      </c>
      <c r="S572" t="b">
        <v>0</v>
      </c>
      <c r="T572" t="s">
        <v>8270</v>
      </c>
      <c r="U572" t="str">
        <f t="shared" si="59"/>
        <v>techn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20">
        <f t="shared" si="60"/>
        <v>25</v>
      </c>
      <c r="F573" s="6" t="str">
        <f t="shared" si="62"/>
        <v>Cat 7</v>
      </c>
      <c r="G573" s="8">
        <v>106</v>
      </c>
      <c r="H573" t="s">
        <v>8220</v>
      </c>
      <c r="I573" t="s">
        <v>8223</v>
      </c>
      <c r="J573" t="s">
        <v>8245</v>
      </c>
      <c r="K573">
        <v>1437969540</v>
      </c>
      <c r="L573" s="12">
        <f t="shared" si="56"/>
        <v>42212.165972222225</v>
      </c>
      <c r="M573">
        <v>1436297723</v>
      </c>
      <c r="N573" s="12">
        <f t="shared" si="57"/>
        <v>42192.816238425927</v>
      </c>
      <c r="O573" s="16">
        <f t="shared" si="58"/>
        <v>7</v>
      </c>
      <c r="P573" s="16">
        <f t="shared" si="61"/>
        <v>2015</v>
      </c>
      <c r="Q573" t="b">
        <v>0</v>
      </c>
      <c r="R573">
        <v>2</v>
      </c>
      <c r="S573" t="b">
        <v>0</v>
      </c>
      <c r="T573" t="s">
        <v>8270</v>
      </c>
      <c r="U573" t="str">
        <f t="shared" si="59"/>
        <v>techn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20">
        <f t="shared" si="60"/>
        <v>2.5</v>
      </c>
      <c r="F574" s="6" t="str">
        <f t="shared" si="62"/>
        <v>Cat 2</v>
      </c>
      <c r="G574" s="8">
        <v>0</v>
      </c>
      <c r="H574" t="s">
        <v>8220</v>
      </c>
      <c r="I574" t="s">
        <v>8223</v>
      </c>
      <c r="J574" t="s">
        <v>8245</v>
      </c>
      <c r="K574">
        <v>1446660688</v>
      </c>
      <c r="L574" s="12">
        <f t="shared" si="56"/>
        <v>42312.757962962962</v>
      </c>
      <c r="M574">
        <v>1444065088</v>
      </c>
      <c r="N574" s="12">
        <f t="shared" si="57"/>
        <v>42282.71629629629</v>
      </c>
      <c r="O574" s="16">
        <f t="shared" si="58"/>
        <v>10</v>
      </c>
      <c r="P574" s="16">
        <f t="shared" si="61"/>
        <v>2015</v>
      </c>
      <c r="Q574" t="b">
        <v>0</v>
      </c>
      <c r="R574">
        <v>0</v>
      </c>
      <c r="S574" t="b">
        <v>0</v>
      </c>
      <c r="T574" t="s">
        <v>8270</v>
      </c>
      <c r="U574" t="str">
        <f t="shared" si="59"/>
        <v>techn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20">
        <f t="shared" si="60"/>
        <v>88.888000000000005</v>
      </c>
      <c r="F575" s="6" t="str">
        <f t="shared" si="62"/>
        <v>Cat 12</v>
      </c>
      <c r="G575" s="8">
        <v>346</v>
      </c>
      <c r="H575" t="s">
        <v>8220</v>
      </c>
      <c r="I575" t="s">
        <v>8223</v>
      </c>
      <c r="J575" t="s">
        <v>8245</v>
      </c>
      <c r="K575">
        <v>1421543520</v>
      </c>
      <c r="L575" s="12">
        <f t="shared" si="56"/>
        <v>42022.05</v>
      </c>
      <c r="M575">
        <v>1416445931</v>
      </c>
      <c r="N575" s="12">
        <f t="shared" si="57"/>
        <v>41963.050127314811</v>
      </c>
      <c r="O575" s="16">
        <f t="shared" si="58"/>
        <v>11</v>
      </c>
      <c r="P575" s="16">
        <f t="shared" si="61"/>
        <v>2014</v>
      </c>
      <c r="Q575" t="b">
        <v>0</v>
      </c>
      <c r="R575">
        <v>9</v>
      </c>
      <c r="S575" t="b">
        <v>0</v>
      </c>
      <c r="T575" t="s">
        <v>8270</v>
      </c>
      <c r="U575" t="str">
        <f t="shared" si="59"/>
        <v>techn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20">
        <f t="shared" si="60"/>
        <v>11.18</v>
      </c>
      <c r="F576" s="6" t="str">
        <f t="shared" si="62"/>
        <v>Cat 4</v>
      </c>
      <c r="G576" s="8">
        <v>80</v>
      </c>
      <c r="H576" t="s">
        <v>8220</v>
      </c>
      <c r="I576" t="s">
        <v>8224</v>
      </c>
      <c r="J576" t="s">
        <v>8246</v>
      </c>
      <c r="K576">
        <v>1476873507</v>
      </c>
      <c r="L576" s="12">
        <f t="shared" si="56"/>
        <v>42662.443368055552</v>
      </c>
      <c r="M576">
        <v>1474281507</v>
      </c>
      <c r="N576" s="12">
        <f t="shared" si="57"/>
        <v>42632.443368055552</v>
      </c>
      <c r="O576" s="16">
        <f t="shared" si="58"/>
        <v>9</v>
      </c>
      <c r="P576" s="16">
        <f t="shared" si="61"/>
        <v>2016</v>
      </c>
      <c r="Q576" t="b">
        <v>0</v>
      </c>
      <c r="R576">
        <v>4</v>
      </c>
      <c r="S576" t="b">
        <v>0</v>
      </c>
      <c r="T576" t="s">
        <v>8270</v>
      </c>
      <c r="U576" t="str">
        <f t="shared" si="59"/>
        <v>techn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20">
        <f t="shared" si="60"/>
        <v>60</v>
      </c>
      <c r="F577" s="6" t="str">
        <f t="shared" si="62"/>
        <v>Cat 12</v>
      </c>
      <c r="G577" s="8">
        <v>259</v>
      </c>
      <c r="H577" t="s">
        <v>8220</v>
      </c>
      <c r="I577" t="s">
        <v>8235</v>
      </c>
      <c r="J577" t="s">
        <v>8248</v>
      </c>
      <c r="K577">
        <v>1434213443</v>
      </c>
      <c r="L577" s="12">
        <f t="shared" si="56"/>
        <v>42168.692627314813</v>
      </c>
      <c r="M577">
        <v>1431621443</v>
      </c>
      <c r="N577" s="12">
        <f t="shared" si="57"/>
        <v>42138.692627314813</v>
      </c>
      <c r="O577" s="16">
        <f t="shared" si="58"/>
        <v>5</v>
      </c>
      <c r="P577" s="16">
        <f t="shared" si="61"/>
        <v>2015</v>
      </c>
      <c r="Q577" t="b">
        <v>0</v>
      </c>
      <c r="R577">
        <v>4</v>
      </c>
      <c r="S577" t="b">
        <v>0</v>
      </c>
      <c r="T577" t="s">
        <v>8270</v>
      </c>
      <c r="U577" t="str">
        <f t="shared" si="59"/>
        <v>techn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20">
        <f t="shared" si="60"/>
        <v>80</v>
      </c>
      <c r="F578" s="6" t="str">
        <f t="shared" si="62"/>
        <v>Cat 12</v>
      </c>
      <c r="G578" s="8">
        <v>1</v>
      </c>
      <c r="H578" t="s">
        <v>8220</v>
      </c>
      <c r="I578" t="s">
        <v>8223</v>
      </c>
      <c r="J578" t="s">
        <v>8245</v>
      </c>
      <c r="K578">
        <v>1427537952</v>
      </c>
      <c r="L578" s="12">
        <f t="shared" si="56"/>
        <v>42091.43</v>
      </c>
      <c r="M578">
        <v>1422357552</v>
      </c>
      <c r="N578" s="12">
        <f t="shared" si="57"/>
        <v>42031.471666666665</v>
      </c>
      <c r="O578" s="16">
        <f t="shared" si="58"/>
        <v>1</v>
      </c>
      <c r="P578" s="16">
        <f t="shared" si="61"/>
        <v>2015</v>
      </c>
      <c r="Q578" t="b">
        <v>0</v>
      </c>
      <c r="R578">
        <v>1</v>
      </c>
      <c r="S578" t="b">
        <v>0</v>
      </c>
      <c r="T578" t="s">
        <v>8270</v>
      </c>
      <c r="U578" t="str">
        <f t="shared" si="59"/>
        <v>techn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20">
        <f t="shared" si="60"/>
        <v>5</v>
      </c>
      <c r="F579" s="6" t="str">
        <f t="shared" si="62"/>
        <v>Cat 3</v>
      </c>
      <c r="G579" s="8">
        <v>10</v>
      </c>
      <c r="H579" t="s">
        <v>8220</v>
      </c>
      <c r="I579" t="s">
        <v>8223</v>
      </c>
      <c r="J579" t="s">
        <v>8245</v>
      </c>
      <c r="K579">
        <v>1463753302</v>
      </c>
      <c r="L579" s="12">
        <f t="shared" ref="L579:L642" si="63">(((K579/60)/60)/24)+DATE(1970,1,1)</f>
        <v>42510.589143518519</v>
      </c>
      <c r="M579">
        <v>1458569302</v>
      </c>
      <c r="N579" s="12">
        <f t="shared" ref="N579:N642" si="64">(((M579/60)/60)/24)+DATE(1970,1,1)</f>
        <v>42450.589143518519</v>
      </c>
      <c r="O579" s="16">
        <f t="shared" ref="O579:O642" si="65">MONTH(N579)</f>
        <v>3</v>
      </c>
      <c r="P579" s="16">
        <f t="shared" si="61"/>
        <v>2016</v>
      </c>
      <c r="Q579" t="b">
        <v>0</v>
      </c>
      <c r="R579">
        <v>1</v>
      </c>
      <c r="S579" t="b">
        <v>0</v>
      </c>
      <c r="T579" t="s">
        <v>8270</v>
      </c>
      <c r="U579" t="str">
        <f t="shared" ref="U579:U642" si="66">LEFT(T579,5)</f>
        <v>techn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20">
        <f t="shared" ref="E580:E643" si="67">D580/1000</f>
        <v>125</v>
      </c>
      <c r="F580" s="6" t="str">
        <f t="shared" si="62"/>
        <v>Cat 12</v>
      </c>
      <c r="G580" s="8">
        <v>14</v>
      </c>
      <c r="H580" t="s">
        <v>8220</v>
      </c>
      <c r="I580" t="s">
        <v>8224</v>
      </c>
      <c r="J580" t="s">
        <v>8246</v>
      </c>
      <c r="K580">
        <v>1441633993</v>
      </c>
      <c r="L580" s="12">
        <f t="shared" si="63"/>
        <v>42254.578622685185</v>
      </c>
      <c r="M580">
        <v>1439560393</v>
      </c>
      <c r="N580" s="12">
        <f t="shared" si="64"/>
        <v>42230.578622685185</v>
      </c>
      <c r="O580" s="16">
        <f t="shared" si="65"/>
        <v>8</v>
      </c>
      <c r="P580" s="16">
        <f t="shared" ref="P580:P643" si="68">YEAR(N580)</f>
        <v>2015</v>
      </c>
      <c r="Q580" t="b">
        <v>0</v>
      </c>
      <c r="R580">
        <v>7</v>
      </c>
      <c r="S580" t="b">
        <v>0</v>
      </c>
      <c r="T580" t="s">
        <v>8270</v>
      </c>
      <c r="U580" t="str">
        <f t="shared" si="66"/>
        <v>techn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20">
        <f t="shared" si="67"/>
        <v>12</v>
      </c>
      <c r="F581" s="6" t="str">
        <f t="shared" ref="F581:F644" si="69">IF(E581&lt;1,"Cat 1",IF(E581&lt;5,"Cat 2",IF(E581&lt;10,"Cat 3",IF(E581&lt;15,"Cat 4",IF(E581&lt;20,"Cat 5",IF(E581&lt;25,"Cat 6",IF(E581&lt;30,"Cat 7",IF(E581&lt;35,"Cat 8",IF(E581&lt;40,"Cat 9",IF(E581&lt;45,"Cat 10",IF(E581&lt;50,"Cat 11","Cat 12")))))))))))</f>
        <v>Cat 4</v>
      </c>
      <c r="G581" s="8">
        <v>175</v>
      </c>
      <c r="H581" t="s">
        <v>8220</v>
      </c>
      <c r="I581" t="s">
        <v>8223</v>
      </c>
      <c r="J581" t="s">
        <v>8245</v>
      </c>
      <c r="K581">
        <v>1419539223</v>
      </c>
      <c r="L581" s="12">
        <f t="shared" si="63"/>
        <v>41998.852118055554</v>
      </c>
      <c r="M581">
        <v>1416947223</v>
      </c>
      <c r="N581" s="12">
        <f t="shared" si="64"/>
        <v>41968.852118055554</v>
      </c>
      <c r="O581" s="16">
        <f t="shared" si="65"/>
        <v>11</v>
      </c>
      <c r="P581" s="16">
        <f t="shared" si="68"/>
        <v>2014</v>
      </c>
      <c r="Q581" t="b">
        <v>0</v>
      </c>
      <c r="R581">
        <v>5</v>
      </c>
      <c r="S581" t="b">
        <v>0</v>
      </c>
      <c r="T581" t="s">
        <v>8270</v>
      </c>
      <c r="U581" t="str">
        <f t="shared" si="66"/>
        <v>techn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20">
        <f t="shared" si="67"/>
        <v>3</v>
      </c>
      <c r="F582" s="6" t="str">
        <f t="shared" si="69"/>
        <v>Cat 2</v>
      </c>
      <c r="G582" s="8">
        <v>1</v>
      </c>
      <c r="H582" t="s">
        <v>8220</v>
      </c>
      <c r="I582" t="s">
        <v>8223</v>
      </c>
      <c r="J582" t="s">
        <v>8245</v>
      </c>
      <c r="K582">
        <v>1474580867</v>
      </c>
      <c r="L582" s="12">
        <f t="shared" si="63"/>
        <v>42635.908182870371</v>
      </c>
      <c r="M582">
        <v>1471988867</v>
      </c>
      <c r="N582" s="12">
        <f t="shared" si="64"/>
        <v>42605.908182870371</v>
      </c>
      <c r="O582" s="16">
        <f t="shared" si="65"/>
        <v>8</v>
      </c>
      <c r="P582" s="16">
        <f t="shared" si="68"/>
        <v>2016</v>
      </c>
      <c r="Q582" t="b">
        <v>0</v>
      </c>
      <c r="R582">
        <v>1</v>
      </c>
      <c r="S582" t="b">
        <v>0</v>
      </c>
      <c r="T582" t="s">
        <v>8270</v>
      </c>
      <c r="U582" t="str">
        <f t="shared" si="66"/>
        <v>techn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20">
        <f t="shared" si="67"/>
        <v>0.4</v>
      </c>
      <c r="F583" s="6" t="str">
        <f t="shared" si="69"/>
        <v>Cat 1</v>
      </c>
      <c r="G583" s="8">
        <v>0</v>
      </c>
      <c r="H583" t="s">
        <v>8220</v>
      </c>
      <c r="I583" t="s">
        <v>8223</v>
      </c>
      <c r="J583" t="s">
        <v>8245</v>
      </c>
      <c r="K583">
        <v>1438474704</v>
      </c>
      <c r="L583" s="12">
        <f t="shared" si="63"/>
        <v>42218.012777777782</v>
      </c>
      <c r="M583">
        <v>1435882704</v>
      </c>
      <c r="N583" s="12">
        <f t="shared" si="64"/>
        <v>42188.012777777782</v>
      </c>
      <c r="O583" s="16">
        <f t="shared" si="65"/>
        <v>7</v>
      </c>
      <c r="P583" s="16">
        <f t="shared" si="68"/>
        <v>2015</v>
      </c>
      <c r="Q583" t="b">
        <v>0</v>
      </c>
      <c r="R583">
        <v>0</v>
      </c>
      <c r="S583" t="b">
        <v>0</v>
      </c>
      <c r="T583" t="s">
        <v>8270</v>
      </c>
      <c r="U583" t="str">
        <f t="shared" si="66"/>
        <v>techn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20">
        <f t="shared" si="67"/>
        <v>100</v>
      </c>
      <c r="F584" s="6" t="str">
        <f t="shared" si="69"/>
        <v>Cat 12</v>
      </c>
      <c r="G584" s="8">
        <v>0</v>
      </c>
      <c r="H584" t="s">
        <v>8220</v>
      </c>
      <c r="I584" t="s">
        <v>8223</v>
      </c>
      <c r="J584" t="s">
        <v>8245</v>
      </c>
      <c r="K584">
        <v>1426442400</v>
      </c>
      <c r="L584" s="12">
        <f t="shared" si="63"/>
        <v>42078.75</v>
      </c>
      <c r="M584">
        <v>1424454319</v>
      </c>
      <c r="N584" s="12">
        <f t="shared" si="64"/>
        <v>42055.739803240736</v>
      </c>
      <c r="O584" s="16">
        <f t="shared" si="65"/>
        <v>2</v>
      </c>
      <c r="P584" s="16">
        <f t="shared" si="68"/>
        <v>2015</v>
      </c>
      <c r="Q584" t="b">
        <v>0</v>
      </c>
      <c r="R584">
        <v>0</v>
      </c>
      <c r="S584" t="b">
        <v>0</v>
      </c>
      <c r="T584" t="s">
        <v>8270</v>
      </c>
      <c r="U584" t="str">
        <f t="shared" si="66"/>
        <v>techn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20">
        <f t="shared" si="67"/>
        <v>9</v>
      </c>
      <c r="F585" s="6" t="str">
        <f t="shared" si="69"/>
        <v>Cat 3</v>
      </c>
      <c r="G585" s="8">
        <v>1</v>
      </c>
      <c r="H585" t="s">
        <v>8220</v>
      </c>
      <c r="I585" t="s">
        <v>8223</v>
      </c>
      <c r="J585" t="s">
        <v>8245</v>
      </c>
      <c r="K585">
        <v>1426800687</v>
      </c>
      <c r="L585" s="12">
        <f t="shared" si="63"/>
        <v>42082.896840277783</v>
      </c>
      <c r="M585">
        <v>1424212287</v>
      </c>
      <c r="N585" s="12">
        <f t="shared" si="64"/>
        <v>42052.93850694444</v>
      </c>
      <c r="O585" s="16">
        <f t="shared" si="65"/>
        <v>2</v>
      </c>
      <c r="P585" s="16">
        <f t="shared" si="68"/>
        <v>2015</v>
      </c>
      <c r="Q585" t="b">
        <v>0</v>
      </c>
      <c r="R585">
        <v>1</v>
      </c>
      <c r="S585" t="b">
        <v>0</v>
      </c>
      <c r="T585" t="s">
        <v>8270</v>
      </c>
      <c r="U585" t="str">
        <f t="shared" si="66"/>
        <v>techn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20">
        <f t="shared" si="67"/>
        <v>1</v>
      </c>
      <c r="F586" s="6" t="str">
        <f t="shared" si="69"/>
        <v>Cat 2</v>
      </c>
      <c r="G586" s="8">
        <v>10</v>
      </c>
      <c r="H586" t="s">
        <v>8220</v>
      </c>
      <c r="I586" t="s">
        <v>8223</v>
      </c>
      <c r="J586" t="s">
        <v>8245</v>
      </c>
      <c r="K586">
        <v>1426522316</v>
      </c>
      <c r="L586" s="12">
        <f t="shared" si="63"/>
        <v>42079.674953703703</v>
      </c>
      <c r="M586">
        <v>1423933916</v>
      </c>
      <c r="N586" s="12">
        <f t="shared" si="64"/>
        <v>42049.716620370367</v>
      </c>
      <c r="O586" s="16">
        <f t="shared" si="65"/>
        <v>2</v>
      </c>
      <c r="P586" s="16">
        <f t="shared" si="68"/>
        <v>2015</v>
      </c>
      <c r="Q586" t="b">
        <v>0</v>
      </c>
      <c r="R586">
        <v>2</v>
      </c>
      <c r="S586" t="b">
        <v>0</v>
      </c>
      <c r="T586" t="s">
        <v>8270</v>
      </c>
      <c r="U586" t="str">
        <f t="shared" si="66"/>
        <v>techn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20">
        <f t="shared" si="67"/>
        <v>9</v>
      </c>
      <c r="F587" s="6" t="str">
        <f t="shared" si="69"/>
        <v>Cat 3</v>
      </c>
      <c r="G587" s="8">
        <v>0</v>
      </c>
      <c r="H587" t="s">
        <v>8220</v>
      </c>
      <c r="I587" t="s">
        <v>8224</v>
      </c>
      <c r="J587" t="s">
        <v>8246</v>
      </c>
      <c r="K587">
        <v>1448928000</v>
      </c>
      <c r="L587" s="12">
        <f t="shared" si="63"/>
        <v>42339</v>
      </c>
      <c r="M587">
        <v>1444123377</v>
      </c>
      <c r="N587" s="12">
        <f t="shared" si="64"/>
        <v>42283.3909375</v>
      </c>
      <c r="O587" s="16">
        <f t="shared" si="65"/>
        <v>10</v>
      </c>
      <c r="P587" s="16">
        <f t="shared" si="68"/>
        <v>2015</v>
      </c>
      <c r="Q587" t="b">
        <v>0</v>
      </c>
      <c r="R587">
        <v>0</v>
      </c>
      <c r="S587" t="b">
        <v>0</v>
      </c>
      <c r="T587" t="s">
        <v>8270</v>
      </c>
      <c r="U587" t="str">
        <f t="shared" si="66"/>
        <v>techn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20">
        <f t="shared" si="67"/>
        <v>10</v>
      </c>
      <c r="F588" s="6" t="str">
        <f t="shared" si="69"/>
        <v>Cat 4</v>
      </c>
      <c r="G588" s="8">
        <v>56</v>
      </c>
      <c r="H588" t="s">
        <v>8220</v>
      </c>
      <c r="I588" t="s">
        <v>8223</v>
      </c>
      <c r="J588" t="s">
        <v>8245</v>
      </c>
      <c r="K588">
        <v>1424032207</v>
      </c>
      <c r="L588" s="12">
        <f t="shared" si="63"/>
        <v>42050.854247685187</v>
      </c>
      <c r="M588">
        <v>1421440207</v>
      </c>
      <c r="N588" s="12">
        <f t="shared" si="64"/>
        <v>42020.854247685187</v>
      </c>
      <c r="O588" s="16">
        <f t="shared" si="65"/>
        <v>1</v>
      </c>
      <c r="P588" s="16">
        <f t="shared" si="68"/>
        <v>2015</v>
      </c>
      <c r="Q588" t="b">
        <v>0</v>
      </c>
      <c r="R588">
        <v>4</v>
      </c>
      <c r="S588" t="b">
        <v>0</v>
      </c>
      <c r="T588" t="s">
        <v>8270</v>
      </c>
      <c r="U588" t="str">
        <f t="shared" si="66"/>
        <v>techn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20">
        <f t="shared" si="67"/>
        <v>30</v>
      </c>
      <c r="F589" s="6" t="str">
        <f t="shared" si="69"/>
        <v>Cat 8</v>
      </c>
      <c r="G589" s="8">
        <v>2725</v>
      </c>
      <c r="H589" t="s">
        <v>8220</v>
      </c>
      <c r="I589" t="s">
        <v>8228</v>
      </c>
      <c r="J589" t="s">
        <v>8250</v>
      </c>
      <c r="K589">
        <v>1429207833</v>
      </c>
      <c r="L589" s="12">
        <f t="shared" si="63"/>
        <v>42110.757326388892</v>
      </c>
      <c r="M589">
        <v>1426615833</v>
      </c>
      <c r="N589" s="12">
        <f t="shared" si="64"/>
        <v>42080.757326388892</v>
      </c>
      <c r="O589" s="16">
        <f t="shared" si="65"/>
        <v>3</v>
      </c>
      <c r="P589" s="16">
        <f t="shared" si="68"/>
        <v>2015</v>
      </c>
      <c r="Q589" t="b">
        <v>0</v>
      </c>
      <c r="R589">
        <v>7</v>
      </c>
      <c r="S589" t="b">
        <v>0</v>
      </c>
      <c r="T589" t="s">
        <v>8270</v>
      </c>
      <c r="U589" t="str">
        <f t="shared" si="66"/>
        <v>techn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20">
        <f t="shared" si="67"/>
        <v>9</v>
      </c>
      <c r="F590" s="6" t="str">
        <f t="shared" si="69"/>
        <v>Cat 3</v>
      </c>
      <c r="G590" s="8">
        <v>301</v>
      </c>
      <c r="H590" t="s">
        <v>8220</v>
      </c>
      <c r="I590" t="s">
        <v>8236</v>
      </c>
      <c r="J590" t="s">
        <v>8248</v>
      </c>
      <c r="K590">
        <v>1479410886</v>
      </c>
      <c r="L590" s="12">
        <f t="shared" si="63"/>
        <v>42691.811180555553</v>
      </c>
      <c r="M590">
        <v>1474223286</v>
      </c>
      <c r="N590" s="12">
        <f t="shared" si="64"/>
        <v>42631.769513888896</v>
      </c>
      <c r="O590" s="16">
        <f t="shared" si="65"/>
        <v>9</v>
      </c>
      <c r="P590" s="16">
        <f t="shared" si="68"/>
        <v>2016</v>
      </c>
      <c r="Q590" t="b">
        <v>0</v>
      </c>
      <c r="R590">
        <v>2</v>
      </c>
      <c r="S590" t="b">
        <v>0</v>
      </c>
      <c r="T590" t="s">
        <v>8270</v>
      </c>
      <c r="U590" t="str">
        <f t="shared" si="66"/>
        <v>techn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20">
        <f t="shared" si="67"/>
        <v>7.5</v>
      </c>
      <c r="F591" s="6" t="str">
        <f t="shared" si="69"/>
        <v>Cat 3</v>
      </c>
      <c r="G591" s="8">
        <v>1</v>
      </c>
      <c r="H591" t="s">
        <v>8220</v>
      </c>
      <c r="I591" t="s">
        <v>8223</v>
      </c>
      <c r="J591" t="s">
        <v>8245</v>
      </c>
      <c r="K591">
        <v>1436366699</v>
      </c>
      <c r="L591" s="12">
        <f t="shared" si="63"/>
        <v>42193.614571759259</v>
      </c>
      <c r="M591">
        <v>1435070699</v>
      </c>
      <c r="N591" s="12">
        <f t="shared" si="64"/>
        <v>42178.614571759259</v>
      </c>
      <c r="O591" s="16">
        <f t="shared" si="65"/>
        <v>6</v>
      </c>
      <c r="P591" s="16">
        <f t="shared" si="68"/>
        <v>2015</v>
      </c>
      <c r="Q591" t="b">
        <v>0</v>
      </c>
      <c r="R591">
        <v>1</v>
      </c>
      <c r="S591" t="b">
        <v>0</v>
      </c>
      <c r="T591" t="s">
        <v>8270</v>
      </c>
      <c r="U591" t="str">
        <f t="shared" si="66"/>
        <v>techn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20">
        <f t="shared" si="67"/>
        <v>5</v>
      </c>
      <c r="F592" s="6" t="str">
        <f t="shared" si="69"/>
        <v>Cat 3</v>
      </c>
      <c r="G592" s="8">
        <v>223</v>
      </c>
      <c r="H592" t="s">
        <v>8220</v>
      </c>
      <c r="I592" t="s">
        <v>8224</v>
      </c>
      <c r="J592" t="s">
        <v>8246</v>
      </c>
      <c r="K592">
        <v>1454936460</v>
      </c>
      <c r="L592" s="12">
        <f t="shared" si="63"/>
        <v>42408.542361111111</v>
      </c>
      <c r="M592">
        <v>1452259131</v>
      </c>
      <c r="N592" s="12">
        <f t="shared" si="64"/>
        <v>42377.554756944446</v>
      </c>
      <c r="O592" s="16">
        <f t="shared" si="65"/>
        <v>1</v>
      </c>
      <c r="P592" s="16">
        <f t="shared" si="68"/>
        <v>2016</v>
      </c>
      <c r="Q592" t="b">
        <v>0</v>
      </c>
      <c r="R592">
        <v>9</v>
      </c>
      <c r="S592" t="b">
        <v>0</v>
      </c>
      <c r="T592" t="s">
        <v>8270</v>
      </c>
      <c r="U592" t="str">
        <f t="shared" si="66"/>
        <v>techn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20">
        <f t="shared" si="67"/>
        <v>100</v>
      </c>
      <c r="F593" s="6" t="str">
        <f t="shared" si="69"/>
        <v>Cat 12</v>
      </c>
      <c r="G593" s="8">
        <v>61</v>
      </c>
      <c r="H593" t="s">
        <v>8220</v>
      </c>
      <c r="I593" t="s">
        <v>8223</v>
      </c>
      <c r="J593" t="s">
        <v>8245</v>
      </c>
      <c r="K593">
        <v>1437570130</v>
      </c>
      <c r="L593" s="12">
        <f t="shared" si="63"/>
        <v>42207.543171296296</v>
      </c>
      <c r="M593">
        <v>1434978130</v>
      </c>
      <c r="N593" s="12">
        <f t="shared" si="64"/>
        <v>42177.543171296296</v>
      </c>
      <c r="O593" s="16">
        <f t="shared" si="65"/>
        <v>6</v>
      </c>
      <c r="P593" s="16">
        <f t="shared" si="68"/>
        <v>2015</v>
      </c>
      <c r="Q593" t="b">
        <v>0</v>
      </c>
      <c r="R593">
        <v>2</v>
      </c>
      <c r="S593" t="b">
        <v>0</v>
      </c>
      <c r="T593" t="s">
        <v>8270</v>
      </c>
      <c r="U593" t="str">
        <f t="shared" si="66"/>
        <v>techn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20">
        <f t="shared" si="67"/>
        <v>7.5</v>
      </c>
      <c r="F594" s="6" t="str">
        <f t="shared" si="69"/>
        <v>Cat 3</v>
      </c>
      <c r="G594" s="8">
        <v>250</v>
      </c>
      <c r="H594" t="s">
        <v>8220</v>
      </c>
      <c r="I594" t="s">
        <v>8223</v>
      </c>
      <c r="J594" t="s">
        <v>8245</v>
      </c>
      <c r="K594">
        <v>1417584860</v>
      </c>
      <c r="L594" s="12">
        <f t="shared" si="63"/>
        <v>41976.232175925921</v>
      </c>
      <c r="M594">
        <v>1414992860</v>
      </c>
      <c r="N594" s="12">
        <f t="shared" si="64"/>
        <v>41946.232175925928</v>
      </c>
      <c r="O594" s="16">
        <f t="shared" si="65"/>
        <v>11</v>
      </c>
      <c r="P594" s="16">
        <f t="shared" si="68"/>
        <v>2014</v>
      </c>
      <c r="Q594" t="b">
        <v>0</v>
      </c>
      <c r="R594">
        <v>1</v>
      </c>
      <c r="S594" t="b">
        <v>0</v>
      </c>
      <c r="T594" t="s">
        <v>8270</v>
      </c>
      <c r="U594" t="str">
        <f t="shared" si="66"/>
        <v>techn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20">
        <f t="shared" si="67"/>
        <v>0.5</v>
      </c>
      <c r="F595" s="6" t="str">
        <f t="shared" si="69"/>
        <v>Cat 1</v>
      </c>
      <c r="G595" s="8">
        <v>115</v>
      </c>
      <c r="H595" t="s">
        <v>8220</v>
      </c>
      <c r="I595" t="s">
        <v>8224</v>
      </c>
      <c r="J595" t="s">
        <v>8246</v>
      </c>
      <c r="K595">
        <v>1428333345</v>
      </c>
      <c r="L595" s="12">
        <f t="shared" si="63"/>
        <v>42100.635937500003</v>
      </c>
      <c r="M595">
        <v>1425744945</v>
      </c>
      <c r="N595" s="12">
        <f t="shared" si="64"/>
        <v>42070.677604166667</v>
      </c>
      <c r="O595" s="16">
        <f t="shared" si="65"/>
        <v>3</v>
      </c>
      <c r="P595" s="16">
        <f t="shared" si="68"/>
        <v>2015</v>
      </c>
      <c r="Q595" t="b">
        <v>0</v>
      </c>
      <c r="R595">
        <v>7</v>
      </c>
      <c r="S595" t="b">
        <v>0</v>
      </c>
      <c r="T595" t="s">
        <v>8270</v>
      </c>
      <c r="U595" t="str">
        <f t="shared" si="66"/>
        <v>techn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20">
        <f t="shared" si="67"/>
        <v>25</v>
      </c>
      <c r="F596" s="6" t="str">
        <f t="shared" si="69"/>
        <v>Cat 7</v>
      </c>
      <c r="G596" s="8">
        <v>26</v>
      </c>
      <c r="H596" t="s">
        <v>8220</v>
      </c>
      <c r="I596" t="s">
        <v>8223</v>
      </c>
      <c r="J596" t="s">
        <v>8245</v>
      </c>
      <c r="K596">
        <v>1460832206</v>
      </c>
      <c r="L596" s="12">
        <f t="shared" si="63"/>
        <v>42476.780162037037</v>
      </c>
      <c r="M596">
        <v>1458240206</v>
      </c>
      <c r="N596" s="12">
        <f t="shared" si="64"/>
        <v>42446.780162037037</v>
      </c>
      <c r="O596" s="16">
        <f t="shared" si="65"/>
        <v>3</v>
      </c>
      <c r="P596" s="16">
        <f t="shared" si="68"/>
        <v>2016</v>
      </c>
      <c r="Q596" t="b">
        <v>0</v>
      </c>
      <c r="R596">
        <v>2</v>
      </c>
      <c r="S596" t="b">
        <v>0</v>
      </c>
      <c r="T596" t="s">
        <v>8270</v>
      </c>
      <c r="U596" t="str">
        <f t="shared" si="66"/>
        <v>techn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20">
        <f t="shared" si="67"/>
        <v>100</v>
      </c>
      <c r="F597" s="6" t="str">
        <f t="shared" si="69"/>
        <v>Cat 12</v>
      </c>
      <c r="G597" s="8">
        <v>426</v>
      </c>
      <c r="H597" t="s">
        <v>8220</v>
      </c>
      <c r="I597" t="s">
        <v>8223</v>
      </c>
      <c r="J597" t="s">
        <v>8245</v>
      </c>
      <c r="K597">
        <v>1430703638</v>
      </c>
      <c r="L597" s="12">
        <f t="shared" si="63"/>
        <v>42128.069884259254</v>
      </c>
      <c r="M597">
        <v>1426815638</v>
      </c>
      <c r="N597" s="12">
        <f t="shared" si="64"/>
        <v>42083.069884259254</v>
      </c>
      <c r="O597" s="16">
        <f t="shared" si="65"/>
        <v>3</v>
      </c>
      <c r="P597" s="16">
        <f t="shared" si="68"/>
        <v>2015</v>
      </c>
      <c r="Q597" t="b">
        <v>0</v>
      </c>
      <c r="R597">
        <v>8</v>
      </c>
      <c r="S597" t="b">
        <v>0</v>
      </c>
      <c r="T597" t="s">
        <v>8270</v>
      </c>
      <c r="U597" t="str">
        <f t="shared" si="66"/>
        <v>techn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20">
        <f t="shared" si="67"/>
        <v>20</v>
      </c>
      <c r="F598" s="6" t="str">
        <f t="shared" si="69"/>
        <v>Cat 6</v>
      </c>
      <c r="G598" s="8">
        <v>6</v>
      </c>
      <c r="H598" t="s">
        <v>8220</v>
      </c>
      <c r="I598" t="s">
        <v>8223</v>
      </c>
      <c r="J598" t="s">
        <v>8245</v>
      </c>
      <c r="K598">
        <v>1478122292</v>
      </c>
      <c r="L598" s="12">
        <f t="shared" si="63"/>
        <v>42676.896898148145</v>
      </c>
      <c r="M598">
        <v>1475530292</v>
      </c>
      <c r="N598" s="12">
        <f t="shared" si="64"/>
        <v>42646.896898148145</v>
      </c>
      <c r="O598" s="16">
        <f t="shared" si="65"/>
        <v>10</v>
      </c>
      <c r="P598" s="16">
        <f t="shared" si="68"/>
        <v>2016</v>
      </c>
      <c r="Q598" t="b">
        <v>0</v>
      </c>
      <c r="R598">
        <v>2</v>
      </c>
      <c r="S598" t="b">
        <v>0</v>
      </c>
      <c r="T598" t="s">
        <v>8270</v>
      </c>
      <c r="U598" t="str">
        <f t="shared" si="66"/>
        <v>techn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20">
        <f t="shared" si="67"/>
        <v>7.5</v>
      </c>
      <c r="F599" s="6" t="str">
        <f t="shared" si="69"/>
        <v>Cat 3</v>
      </c>
      <c r="G599" s="8">
        <v>20</v>
      </c>
      <c r="H599" t="s">
        <v>8220</v>
      </c>
      <c r="I599" t="s">
        <v>8223</v>
      </c>
      <c r="J599" t="s">
        <v>8245</v>
      </c>
      <c r="K599">
        <v>1469980800</v>
      </c>
      <c r="L599" s="12">
        <f t="shared" si="63"/>
        <v>42582.666666666672</v>
      </c>
      <c r="M599">
        <v>1466787335</v>
      </c>
      <c r="N599" s="12">
        <f t="shared" si="64"/>
        <v>42545.705266203702</v>
      </c>
      <c r="O599" s="16">
        <f t="shared" si="65"/>
        <v>6</v>
      </c>
      <c r="P599" s="16">
        <f t="shared" si="68"/>
        <v>2016</v>
      </c>
      <c r="Q599" t="b">
        <v>0</v>
      </c>
      <c r="R599">
        <v>2</v>
      </c>
      <c r="S599" t="b">
        <v>0</v>
      </c>
      <c r="T599" t="s">
        <v>8270</v>
      </c>
      <c r="U599" t="str">
        <f t="shared" si="66"/>
        <v>techn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20">
        <f t="shared" si="67"/>
        <v>2.5</v>
      </c>
      <c r="F600" s="6" t="str">
        <f t="shared" si="69"/>
        <v>Cat 2</v>
      </c>
      <c r="G600" s="8">
        <v>850</v>
      </c>
      <c r="H600" t="s">
        <v>8220</v>
      </c>
      <c r="I600" t="s">
        <v>8223</v>
      </c>
      <c r="J600" t="s">
        <v>8245</v>
      </c>
      <c r="K600">
        <v>1417737781</v>
      </c>
      <c r="L600" s="12">
        <f t="shared" si="63"/>
        <v>41978.00209490741</v>
      </c>
      <c r="M600">
        <v>1415145781</v>
      </c>
      <c r="N600" s="12">
        <f t="shared" si="64"/>
        <v>41948.00209490741</v>
      </c>
      <c r="O600" s="16">
        <f t="shared" si="65"/>
        <v>11</v>
      </c>
      <c r="P600" s="16">
        <f t="shared" si="68"/>
        <v>2014</v>
      </c>
      <c r="Q600" t="b">
        <v>0</v>
      </c>
      <c r="R600">
        <v>7</v>
      </c>
      <c r="S600" t="b">
        <v>0</v>
      </c>
      <c r="T600" t="s">
        <v>8270</v>
      </c>
      <c r="U600" t="str">
        <f t="shared" si="66"/>
        <v>techn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20">
        <f t="shared" si="67"/>
        <v>50</v>
      </c>
      <c r="F601" s="6" t="str">
        <f t="shared" si="69"/>
        <v>Cat 12</v>
      </c>
      <c r="G601" s="8">
        <v>31</v>
      </c>
      <c r="H601" t="s">
        <v>8220</v>
      </c>
      <c r="I601" t="s">
        <v>8223</v>
      </c>
      <c r="J601" t="s">
        <v>8245</v>
      </c>
      <c r="K601">
        <v>1425827760</v>
      </c>
      <c r="L601" s="12">
        <f t="shared" si="63"/>
        <v>42071.636111111111</v>
      </c>
      <c r="M601">
        <v>1423769402</v>
      </c>
      <c r="N601" s="12">
        <f t="shared" si="64"/>
        <v>42047.812523148154</v>
      </c>
      <c r="O601" s="16">
        <f t="shared" si="65"/>
        <v>2</v>
      </c>
      <c r="P601" s="16">
        <f t="shared" si="68"/>
        <v>2015</v>
      </c>
      <c r="Q601" t="b">
        <v>0</v>
      </c>
      <c r="R601">
        <v>2</v>
      </c>
      <c r="S601" t="b">
        <v>0</v>
      </c>
      <c r="T601" t="s">
        <v>8270</v>
      </c>
      <c r="U601" t="str">
        <f t="shared" si="66"/>
        <v>techn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20">
        <f t="shared" si="67"/>
        <v>5</v>
      </c>
      <c r="F602" s="6" t="str">
        <f t="shared" si="69"/>
        <v>Cat 3</v>
      </c>
      <c r="G602" s="8">
        <v>100</v>
      </c>
      <c r="H602" t="s">
        <v>8219</v>
      </c>
      <c r="I602" t="s">
        <v>8223</v>
      </c>
      <c r="J602" t="s">
        <v>8245</v>
      </c>
      <c r="K602">
        <v>1431198562</v>
      </c>
      <c r="L602" s="12">
        <f t="shared" si="63"/>
        <v>42133.798171296294</v>
      </c>
      <c r="M602">
        <v>1426014562</v>
      </c>
      <c r="N602" s="12">
        <f t="shared" si="64"/>
        <v>42073.798171296294</v>
      </c>
      <c r="O602" s="16">
        <f t="shared" si="65"/>
        <v>3</v>
      </c>
      <c r="P602" s="16">
        <f t="shared" si="68"/>
        <v>2015</v>
      </c>
      <c r="Q602" t="b">
        <v>0</v>
      </c>
      <c r="R602">
        <v>1</v>
      </c>
      <c r="S602" t="b">
        <v>0</v>
      </c>
      <c r="T602" t="s">
        <v>8270</v>
      </c>
      <c r="U602" t="str">
        <f t="shared" si="66"/>
        <v>techn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20">
        <f t="shared" si="67"/>
        <v>10</v>
      </c>
      <c r="F603" s="6" t="str">
        <f t="shared" si="69"/>
        <v>Cat 4</v>
      </c>
      <c r="G603" s="8">
        <v>140</v>
      </c>
      <c r="H603" t="s">
        <v>8219</v>
      </c>
      <c r="I603" t="s">
        <v>8228</v>
      </c>
      <c r="J603" t="s">
        <v>8250</v>
      </c>
      <c r="K603">
        <v>1419626139</v>
      </c>
      <c r="L603" s="12">
        <f t="shared" si="63"/>
        <v>41999.858090277776</v>
      </c>
      <c r="M603">
        <v>1417034139</v>
      </c>
      <c r="N603" s="12">
        <f t="shared" si="64"/>
        <v>41969.858090277776</v>
      </c>
      <c r="O603" s="16">
        <f t="shared" si="65"/>
        <v>11</v>
      </c>
      <c r="P603" s="16">
        <f t="shared" si="68"/>
        <v>2014</v>
      </c>
      <c r="Q603" t="b">
        <v>0</v>
      </c>
      <c r="R603">
        <v>6</v>
      </c>
      <c r="S603" t="b">
        <v>0</v>
      </c>
      <c r="T603" t="s">
        <v>8270</v>
      </c>
      <c r="U603" t="str">
        <f t="shared" si="66"/>
        <v>techn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20">
        <f t="shared" si="67"/>
        <v>70</v>
      </c>
      <c r="F604" s="6" t="str">
        <f t="shared" si="69"/>
        <v>Cat 12</v>
      </c>
      <c r="G604" s="8">
        <v>0</v>
      </c>
      <c r="H604" t="s">
        <v>8219</v>
      </c>
      <c r="I604" t="s">
        <v>8223</v>
      </c>
      <c r="J604" t="s">
        <v>8245</v>
      </c>
      <c r="K604">
        <v>1434654215</v>
      </c>
      <c r="L604" s="12">
        <f t="shared" si="63"/>
        <v>42173.79415509259</v>
      </c>
      <c r="M604">
        <v>1432062215</v>
      </c>
      <c r="N604" s="12">
        <f t="shared" si="64"/>
        <v>42143.79415509259</v>
      </c>
      <c r="O604" s="16">
        <f t="shared" si="65"/>
        <v>5</v>
      </c>
      <c r="P604" s="16">
        <f t="shared" si="68"/>
        <v>2015</v>
      </c>
      <c r="Q604" t="b">
        <v>0</v>
      </c>
      <c r="R604">
        <v>0</v>
      </c>
      <c r="S604" t="b">
        <v>0</v>
      </c>
      <c r="T604" t="s">
        <v>8270</v>
      </c>
      <c r="U604" t="str">
        <f t="shared" si="66"/>
        <v>techn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20">
        <f t="shared" si="67"/>
        <v>15</v>
      </c>
      <c r="F605" s="6" t="str">
        <f t="shared" si="69"/>
        <v>Cat 5</v>
      </c>
      <c r="G605" s="8">
        <v>590.02</v>
      </c>
      <c r="H605" t="s">
        <v>8219</v>
      </c>
      <c r="I605" t="s">
        <v>8223</v>
      </c>
      <c r="J605" t="s">
        <v>8245</v>
      </c>
      <c r="K605">
        <v>1408029623</v>
      </c>
      <c r="L605" s="12">
        <f t="shared" si="63"/>
        <v>41865.639155092591</v>
      </c>
      <c r="M605">
        <v>1405437623</v>
      </c>
      <c r="N605" s="12">
        <f t="shared" si="64"/>
        <v>41835.639155092591</v>
      </c>
      <c r="O605" s="16">
        <f t="shared" si="65"/>
        <v>7</v>
      </c>
      <c r="P605" s="16">
        <f t="shared" si="68"/>
        <v>2014</v>
      </c>
      <c r="Q605" t="b">
        <v>0</v>
      </c>
      <c r="R605">
        <v>13</v>
      </c>
      <c r="S605" t="b">
        <v>0</v>
      </c>
      <c r="T605" t="s">
        <v>8270</v>
      </c>
      <c r="U605" t="str">
        <f t="shared" si="66"/>
        <v>techn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20">
        <f t="shared" si="67"/>
        <v>1.5</v>
      </c>
      <c r="F606" s="6" t="str">
        <f t="shared" si="69"/>
        <v>Cat 2</v>
      </c>
      <c r="G606" s="8">
        <v>0</v>
      </c>
      <c r="H606" t="s">
        <v>8219</v>
      </c>
      <c r="I606" t="s">
        <v>8223</v>
      </c>
      <c r="J606" t="s">
        <v>8245</v>
      </c>
      <c r="K606">
        <v>1409187056</v>
      </c>
      <c r="L606" s="12">
        <f t="shared" si="63"/>
        <v>41879.035370370373</v>
      </c>
      <c r="M606">
        <v>1406595056</v>
      </c>
      <c r="N606" s="12">
        <f t="shared" si="64"/>
        <v>41849.035370370373</v>
      </c>
      <c r="O606" s="16">
        <f t="shared" si="65"/>
        <v>7</v>
      </c>
      <c r="P606" s="16">
        <f t="shared" si="68"/>
        <v>2014</v>
      </c>
      <c r="Q606" t="b">
        <v>0</v>
      </c>
      <c r="R606">
        <v>0</v>
      </c>
      <c r="S606" t="b">
        <v>0</v>
      </c>
      <c r="T606" t="s">
        <v>8270</v>
      </c>
      <c r="U606" t="str">
        <f t="shared" si="66"/>
        <v>techn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20">
        <f t="shared" si="67"/>
        <v>5</v>
      </c>
      <c r="F607" s="6" t="str">
        <f t="shared" si="69"/>
        <v>Cat 3</v>
      </c>
      <c r="G607" s="8">
        <v>131</v>
      </c>
      <c r="H607" t="s">
        <v>8219</v>
      </c>
      <c r="I607" t="s">
        <v>8223</v>
      </c>
      <c r="J607" t="s">
        <v>8245</v>
      </c>
      <c r="K607">
        <v>1440318908</v>
      </c>
      <c r="L607" s="12">
        <f t="shared" si="63"/>
        <v>42239.357731481476</v>
      </c>
      <c r="M607">
        <v>1436430908</v>
      </c>
      <c r="N607" s="12">
        <f t="shared" si="64"/>
        <v>42194.357731481476</v>
      </c>
      <c r="O607" s="16">
        <f t="shared" si="65"/>
        <v>7</v>
      </c>
      <c r="P607" s="16">
        <f t="shared" si="68"/>
        <v>2015</v>
      </c>
      <c r="Q607" t="b">
        <v>0</v>
      </c>
      <c r="R607">
        <v>8</v>
      </c>
      <c r="S607" t="b">
        <v>0</v>
      </c>
      <c r="T607" t="s">
        <v>8270</v>
      </c>
      <c r="U607" t="str">
        <f t="shared" si="66"/>
        <v>techn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20">
        <f t="shared" si="67"/>
        <v>5</v>
      </c>
      <c r="F608" s="6" t="str">
        <f t="shared" si="69"/>
        <v>Cat 3</v>
      </c>
      <c r="G608" s="8">
        <v>10</v>
      </c>
      <c r="H608" t="s">
        <v>8219</v>
      </c>
      <c r="I608" t="s">
        <v>8232</v>
      </c>
      <c r="J608" t="s">
        <v>8248</v>
      </c>
      <c r="K608">
        <v>1432479600</v>
      </c>
      <c r="L608" s="12">
        <f t="shared" si="63"/>
        <v>42148.625</v>
      </c>
      <c r="M608">
        <v>1428507409</v>
      </c>
      <c r="N608" s="12">
        <f t="shared" si="64"/>
        <v>42102.650567129633</v>
      </c>
      <c r="O608" s="16">
        <f t="shared" si="65"/>
        <v>4</v>
      </c>
      <c r="P608" s="16">
        <f t="shared" si="68"/>
        <v>2015</v>
      </c>
      <c r="Q608" t="b">
        <v>0</v>
      </c>
      <c r="R608">
        <v>1</v>
      </c>
      <c r="S608" t="b">
        <v>0</v>
      </c>
      <c r="T608" t="s">
        <v>8270</v>
      </c>
      <c r="U608" t="str">
        <f t="shared" si="66"/>
        <v>techn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20">
        <f t="shared" si="67"/>
        <v>0.25</v>
      </c>
      <c r="F609" s="6" t="str">
        <f t="shared" si="69"/>
        <v>Cat 1</v>
      </c>
      <c r="G609" s="8">
        <v>0</v>
      </c>
      <c r="H609" t="s">
        <v>8219</v>
      </c>
      <c r="I609" t="s">
        <v>8223</v>
      </c>
      <c r="J609" t="s">
        <v>8245</v>
      </c>
      <c r="K609">
        <v>1448225336</v>
      </c>
      <c r="L609" s="12">
        <f t="shared" si="63"/>
        <v>42330.867314814815</v>
      </c>
      <c r="M609">
        <v>1445629736</v>
      </c>
      <c r="N609" s="12">
        <f t="shared" si="64"/>
        <v>42300.825648148151</v>
      </c>
      <c r="O609" s="16">
        <f t="shared" si="65"/>
        <v>10</v>
      </c>
      <c r="P609" s="16">
        <f t="shared" si="68"/>
        <v>2015</v>
      </c>
      <c r="Q609" t="b">
        <v>0</v>
      </c>
      <c r="R609">
        <v>0</v>
      </c>
      <c r="S609" t="b">
        <v>0</v>
      </c>
      <c r="T609" t="s">
        <v>8270</v>
      </c>
      <c r="U609" t="str">
        <f t="shared" si="66"/>
        <v>techn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20">
        <f t="shared" si="67"/>
        <v>150</v>
      </c>
      <c r="F610" s="6" t="str">
        <f t="shared" si="69"/>
        <v>Cat 12</v>
      </c>
      <c r="G610" s="8">
        <v>1461</v>
      </c>
      <c r="H610" t="s">
        <v>8219</v>
      </c>
      <c r="I610" t="s">
        <v>8223</v>
      </c>
      <c r="J610" t="s">
        <v>8245</v>
      </c>
      <c r="K610">
        <v>1434405980</v>
      </c>
      <c r="L610" s="12">
        <f t="shared" si="63"/>
        <v>42170.921064814815</v>
      </c>
      <c r="M610">
        <v>1431813980</v>
      </c>
      <c r="N610" s="12">
        <f t="shared" si="64"/>
        <v>42140.921064814815</v>
      </c>
      <c r="O610" s="16">
        <f t="shared" si="65"/>
        <v>5</v>
      </c>
      <c r="P610" s="16">
        <f t="shared" si="68"/>
        <v>2015</v>
      </c>
      <c r="Q610" t="b">
        <v>0</v>
      </c>
      <c r="R610">
        <v>5</v>
      </c>
      <c r="S610" t="b">
        <v>0</v>
      </c>
      <c r="T610" t="s">
        <v>8270</v>
      </c>
      <c r="U610" t="str">
        <f t="shared" si="66"/>
        <v>techn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20">
        <f t="shared" si="67"/>
        <v>0.78</v>
      </c>
      <c r="F611" s="6" t="str">
        <f t="shared" si="69"/>
        <v>Cat 1</v>
      </c>
      <c r="G611" s="8">
        <v>5</v>
      </c>
      <c r="H611" t="s">
        <v>8219</v>
      </c>
      <c r="I611" t="s">
        <v>8224</v>
      </c>
      <c r="J611" t="s">
        <v>8246</v>
      </c>
      <c r="K611">
        <v>1448761744</v>
      </c>
      <c r="L611" s="12">
        <f t="shared" si="63"/>
        <v>42337.075740740736</v>
      </c>
      <c r="M611">
        <v>1446166144</v>
      </c>
      <c r="N611" s="12">
        <f t="shared" si="64"/>
        <v>42307.034074074079</v>
      </c>
      <c r="O611" s="16">
        <f t="shared" si="65"/>
        <v>10</v>
      </c>
      <c r="P611" s="16">
        <f t="shared" si="68"/>
        <v>2015</v>
      </c>
      <c r="Q611" t="b">
        <v>0</v>
      </c>
      <c r="R611">
        <v>1</v>
      </c>
      <c r="S611" t="b">
        <v>0</v>
      </c>
      <c r="T611" t="s">
        <v>8270</v>
      </c>
      <c r="U611" t="str">
        <f t="shared" si="66"/>
        <v>techn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20">
        <f t="shared" si="67"/>
        <v>13.803000000000001</v>
      </c>
      <c r="F612" s="6" t="str">
        <f t="shared" si="69"/>
        <v>Cat 4</v>
      </c>
      <c r="G612" s="8">
        <v>0</v>
      </c>
      <c r="H612" t="s">
        <v>8219</v>
      </c>
      <c r="I612" t="s">
        <v>8223</v>
      </c>
      <c r="J612" t="s">
        <v>8245</v>
      </c>
      <c r="K612">
        <v>1429732586</v>
      </c>
      <c r="L612" s="12">
        <f t="shared" si="63"/>
        <v>42116.83085648148</v>
      </c>
      <c r="M612">
        <v>1427140586</v>
      </c>
      <c r="N612" s="12">
        <f t="shared" si="64"/>
        <v>42086.83085648148</v>
      </c>
      <c r="O612" s="16">
        <f t="shared" si="65"/>
        <v>3</v>
      </c>
      <c r="P612" s="16">
        <f t="shared" si="68"/>
        <v>2015</v>
      </c>
      <c r="Q612" t="b">
        <v>0</v>
      </c>
      <c r="R612">
        <v>0</v>
      </c>
      <c r="S612" t="b">
        <v>0</v>
      </c>
      <c r="T612" t="s">
        <v>8270</v>
      </c>
      <c r="U612" t="str">
        <f t="shared" si="66"/>
        <v>techn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20">
        <f t="shared" si="67"/>
        <v>80</v>
      </c>
      <c r="F613" s="6" t="str">
        <f t="shared" si="69"/>
        <v>Cat 12</v>
      </c>
      <c r="G613" s="8">
        <v>0</v>
      </c>
      <c r="H613" t="s">
        <v>8219</v>
      </c>
      <c r="I613" t="s">
        <v>8229</v>
      </c>
      <c r="J613" t="s">
        <v>8248</v>
      </c>
      <c r="K613">
        <v>1453210037</v>
      </c>
      <c r="L613" s="12">
        <f t="shared" si="63"/>
        <v>42388.560613425929</v>
      </c>
      <c r="M613">
        <v>1448026037</v>
      </c>
      <c r="N613" s="12">
        <f t="shared" si="64"/>
        <v>42328.560613425929</v>
      </c>
      <c r="O613" s="16">
        <f t="shared" si="65"/>
        <v>11</v>
      </c>
      <c r="P613" s="16">
        <f t="shared" si="68"/>
        <v>2015</v>
      </c>
      <c r="Q613" t="b">
        <v>0</v>
      </c>
      <c r="R613">
        <v>0</v>
      </c>
      <c r="S613" t="b">
        <v>0</v>
      </c>
      <c r="T613" t="s">
        <v>8270</v>
      </c>
      <c r="U613" t="str">
        <f t="shared" si="66"/>
        <v>techn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20">
        <f t="shared" si="67"/>
        <v>10</v>
      </c>
      <c r="F614" s="6" t="str">
        <f t="shared" si="69"/>
        <v>Cat 4</v>
      </c>
      <c r="G614" s="8">
        <v>0</v>
      </c>
      <c r="H614" t="s">
        <v>8219</v>
      </c>
      <c r="I614" t="s">
        <v>8236</v>
      </c>
      <c r="J614" t="s">
        <v>8248</v>
      </c>
      <c r="K614">
        <v>1472777146</v>
      </c>
      <c r="L614" s="12">
        <f t="shared" si="63"/>
        <v>42615.031782407401</v>
      </c>
      <c r="M614">
        <v>1470185146</v>
      </c>
      <c r="N614" s="12">
        <f t="shared" si="64"/>
        <v>42585.031782407401</v>
      </c>
      <c r="O614" s="16">
        <f t="shared" si="65"/>
        <v>8</v>
      </c>
      <c r="P614" s="16">
        <f t="shared" si="68"/>
        <v>2016</v>
      </c>
      <c r="Q614" t="b">
        <v>0</v>
      </c>
      <c r="R614">
        <v>0</v>
      </c>
      <c r="S614" t="b">
        <v>0</v>
      </c>
      <c r="T614" t="s">
        <v>8270</v>
      </c>
      <c r="U614" t="str">
        <f t="shared" si="66"/>
        <v>techn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20">
        <f t="shared" si="67"/>
        <v>60</v>
      </c>
      <c r="F615" s="6" t="str">
        <f t="shared" si="69"/>
        <v>Cat 12</v>
      </c>
      <c r="G615" s="8">
        <v>12818</v>
      </c>
      <c r="H615" t="s">
        <v>8219</v>
      </c>
      <c r="I615" t="s">
        <v>8223</v>
      </c>
      <c r="J615" t="s">
        <v>8245</v>
      </c>
      <c r="K615">
        <v>1443675540</v>
      </c>
      <c r="L615" s="12">
        <f t="shared" si="63"/>
        <v>42278.207638888889</v>
      </c>
      <c r="M615">
        <v>1441022120</v>
      </c>
      <c r="N615" s="12">
        <f t="shared" si="64"/>
        <v>42247.496759259258</v>
      </c>
      <c r="O615" s="16">
        <f t="shared" si="65"/>
        <v>8</v>
      </c>
      <c r="P615" s="16">
        <f t="shared" si="68"/>
        <v>2015</v>
      </c>
      <c r="Q615" t="b">
        <v>0</v>
      </c>
      <c r="R615">
        <v>121</v>
      </c>
      <c r="S615" t="b">
        <v>0</v>
      </c>
      <c r="T615" t="s">
        <v>8270</v>
      </c>
      <c r="U615" t="str">
        <f t="shared" si="66"/>
        <v>techn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20">
        <f t="shared" si="67"/>
        <v>10</v>
      </c>
      <c r="F616" s="6" t="str">
        <f t="shared" si="69"/>
        <v>Cat 4</v>
      </c>
      <c r="G616" s="8">
        <v>0</v>
      </c>
      <c r="H616" t="s">
        <v>8219</v>
      </c>
      <c r="I616" t="s">
        <v>8223</v>
      </c>
      <c r="J616" t="s">
        <v>8245</v>
      </c>
      <c r="K616">
        <v>1466731740</v>
      </c>
      <c r="L616" s="12">
        <f t="shared" si="63"/>
        <v>42545.061805555553</v>
      </c>
      <c r="M616">
        <v>1464139740</v>
      </c>
      <c r="N616" s="12">
        <f t="shared" si="64"/>
        <v>42515.061805555553</v>
      </c>
      <c r="O616" s="16">
        <f t="shared" si="65"/>
        <v>5</v>
      </c>
      <c r="P616" s="16">
        <f t="shared" si="68"/>
        <v>2016</v>
      </c>
      <c r="Q616" t="b">
        <v>0</v>
      </c>
      <c r="R616">
        <v>0</v>
      </c>
      <c r="S616" t="b">
        <v>0</v>
      </c>
      <c r="T616" t="s">
        <v>8270</v>
      </c>
      <c r="U616" t="str">
        <f t="shared" si="66"/>
        <v>techn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20">
        <f t="shared" si="67"/>
        <v>0.51500000000000001</v>
      </c>
      <c r="F617" s="6" t="str">
        <f t="shared" si="69"/>
        <v>Cat 1</v>
      </c>
      <c r="G617" s="8">
        <v>0</v>
      </c>
      <c r="H617" t="s">
        <v>8219</v>
      </c>
      <c r="I617" t="s">
        <v>8227</v>
      </c>
      <c r="J617" t="s">
        <v>8249</v>
      </c>
      <c r="K617">
        <v>1443149759</v>
      </c>
      <c r="L617" s="12">
        <f t="shared" si="63"/>
        <v>42272.122210648144</v>
      </c>
      <c r="M617">
        <v>1440557759</v>
      </c>
      <c r="N617" s="12">
        <f t="shared" si="64"/>
        <v>42242.122210648144</v>
      </c>
      <c r="O617" s="16">
        <f t="shared" si="65"/>
        <v>8</v>
      </c>
      <c r="P617" s="16">
        <f t="shared" si="68"/>
        <v>2015</v>
      </c>
      <c r="Q617" t="b">
        <v>0</v>
      </c>
      <c r="R617">
        <v>0</v>
      </c>
      <c r="S617" t="b">
        <v>0</v>
      </c>
      <c r="T617" t="s">
        <v>8270</v>
      </c>
      <c r="U617" t="str">
        <f t="shared" si="66"/>
        <v>techn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20">
        <f t="shared" si="67"/>
        <v>5</v>
      </c>
      <c r="F618" s="6" t="str">
        <f t="shared" si="69"/>
        <v>Cat 3</v>
      </c>
      <c r="G618" s="8">
        <v>0</v>
      </c>
      <c r="H618" t="s">
        <v>8219</v>
      </c>
      <c r="I618" t="s">
        <v>8229</v>
      </c>
      <c r="J618" t="s">
        <v>8248</v>
      </c>
      <c r="K618">
        <v>1488013307</v>
      </c>
      <c r="L618" s="12">
        <f t="shared" si="63"/>
        <v>42791.376238425932</v>
      </c>
      <c r="M618">
        <v>1485421307</v>
      </c>
      <c r="N618" s="12">
        <f t="shared" si="64"/>
        <v>42761.376238425932</v>
      </c>
      <c r="O618" s="16">
        <f t="shared" si="65"/>
        <v>1</v>
      </c>
      <c r="P618" s="16">
        <f t="shared" si="68"/>
        <v>2017</v>
      </c>
      <c r="Q618" t="b">
        <v>0</v>
      </c>
      <c r="R618">
        <v>0</v>
      </c>
      <c r="S618" t="b">
        <v>0</v>
      </c>
      <c r="T618" t="s">
        <v>8270</v>
      </c>
      <c r="U618" t="str">
        <f t="shared" si="66"/>
        <v>techn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20">
        <f t="shared" si="67"/>
        <v>2</v>
      </c>
      <c r="F619" s="6" t="str">
        <f t="shared" si="69"/>
        <v>Cat 2</v>
      </c>
      <c r="G619" s="8">
        <v>60</v>
      </c>
      <c r="H619" t="s">
        <v>8219</v>
      </c>
      <c r="I619" t="s">
        <v>8224</v>
      </c>
      <c r="J619" t="s">
        <v>8246</v>
      </c>
      <c r="K619">
        <v>1431072843</v>
      </c>
      <c r="L619" s="12">
        <f t="shared" si="63"/>
        <v>42132.343090277776</v>
      </c>
      <c r="M619">
        <v>1427184843</v>
      </c>
      <c r="N619" s="12">
        <f t="shared" si="64"/>
        <v>42087.343090277776</v>
      </c>
      <c r="O619" s="16">
        <f t="shared" si="65"/>
        <v>3</v>
      </c>
      <c r="P619" s="16">
        <f t="shared" si="68"/>
        <v>2015</v>
      </c>
      <c r="Q619" t="b">
        <v>0</v>
      </c>
      <c r="R619">
        <v>3</v>
      </c>
      <c r="S619" t="b">
        <v>0</v>
      </c>
      <c r="T619" t="s">
        <v>8270</v>
      </c>
      <c r="U619" t="str">
        <f t="shared" si="66"/>
        <v>techn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20">
        <f t="shared" si="67"/>
        <v>0.4</v>
      </c>
      <c r="F620" s="6" t="str">
        <f t="shared" si="69"/>
        <v>Cat 1</v>
      </c>
      <c r="G620" s="8">
        <v>0</v>
      </c>
      <c r="H620" t="s">
        <v>8219</v>
      </c>
      <c r="I620" t="s">
        <v>8223</v>
      </c>
      <c r="J620" t="s">
        <v>8245</v>
      </c>
      <c r="K620">
        <v>1449689203</v>
      </c>
      <c r="L620" s="12">
        <f t="shared" si="63"/>
        <v>42347.810219907406</v>
      </c>
      <c r="M620">
        <v>1447097203</v>
      </c>
      <c r="N620" s="12">
        <f t="shared" si="64"/>
        <v>42317.810219907406</v>
      </c>
      <c r="O620" s="16">
        <f t="shared" si="65"/>
        <v>11</v>
      </c>
      <c r="P620" s="16">
        <f t="shared" si="68"/>
        <v>2015</v>
      </c>
      <c r="Q620" t="b">
        <v>0</v>
      </c>
      <c r="R620">
        <v>0</v>
      </c>
      <c r="S620" t="b">
        <v>0</v>
      </c>
      <c r="T620" t="s">
        <v>8270</v>
      </c>
      <c r="U620" t="str">
        <f t="shared" si="66"/>
        <v>techn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20">
        <f t="shared" si="67"/>
        <v>2500</v>
      </c>
      <c r="F621" s="6" t="str">
        <f t="shared" si="69"/>
        <v>Cat 12</v>
      </c>
      <c r="G621" s="8">
        <v>1</v>
      </c>
      <c r="H621" t="s">
        <v>8219</v>
      </c>
      <c r="I621" t="s">
        <v>8223</v>
      </c>
      <c r="J621" t="s">
        <v>8245</v>
      </c>
      <c r="K621">
        <v>1416933390</v>
      </c>
      <c r="L621" s="12">
        <f t="shared" si="63"/>
        <v>41968.692013888889</v>
      </c>
      <c r="M621">
        <v>1411745790</v>
      </c>
      <c r="N621" s="12">
        <f t="shared" si="64"/>
        <v>41908.650347222225</v>
      </c>
      <c r="O621" s="16">
        <f t="shared" si="65"/>
        <v>9</v>
      </c>
      <c r="P621" s="16">
        <f t="shared" si="68"/>
        <v>2014</v>
      </c>
      <c r="Q621" t="b">
        <v>0</v>
      </c>
      <c r="R621">
        <v>1</v>
      </c>
      <c r="S621" t="b">
        <v>0</v>
      </c>
      <c r="T621" t="s">
        <v>8270</v>
      </c>
      <c r="U621" t="str">
        <f t="shared" si="66"/>
        <v>techn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20">
        <f t="shared" si="67"/>
        <v>30</v>
      </c>
      <c r="F622" s="6" t="str">
        <f t="shared" si="69"/>
        <v>Cat 8</v>
      </c>
      <c r="G622" s="8">
        <v>300</v>
      </c>
      <c r="H622" t="s">
        <v>8219</v>
      </c>
      <c r="I622" t="s">
        <v>8228</v>
      </c>
      <c r="J622" t="s">
        <v>8250</v>
      </c>
      <c r="K622">
        <v>1408986738</v>
      </c>
      <c r="L622" s="12">
        <f t="shared" si="63"/>
        <v>41876.716874999998</v>
      </c>
      <c r="M622">
        <v>1405098738</v>
      </c>
      <c r="N622" s="12">
        <f t="shared" si="64"/>
        <v>41831.716874999998</v>
      </c>
      <c r="O622" s="16">
        <f t="shared" si="65"/>
        <v>7</v>
      </c>
      <c r="P622" s="16">
        <f t="shared" si="68"/>
        <v>2014</v>
      </c>
      <c r="Q622" t="b">
        <v>0</v>
      </c>
      <c r="R622">
        <v>1</v>
      </c>
      <c r="S622" t="b">
        <v>0</v>
      </c>
      <c r="T622" t="s">
        <v>8270</v>
      </c>
      <c r="U622" t="str">
        <f t="shared" si="66"/>
        <v>techn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20">
        <f t="shared" si="67"/>
        <v>25</v>
      </c>
      <c r="F623" s="6" t="str">
        <f t="shared" si="69"/>
        <v>Cat 7</v>
      </c>
      <c r="G623" s="8">
        <v>261</v>
      </c>
      <c r="H623" t="s">
        <v>8219</v>
      </c>
      <c r="I623" t="s">
        <v>8223</v>
      </c>
      <c r="J623" t="s">
        <v>8245</v>
      </c>
      <c r="K623">
        <v>1467934937</v>
      </c>
      <c r="L623" s="12">
        <f t="shared" si="63"/>
        <v>42558.987696759257</v>
      </c>
      <c r="M623">
        <v>1465342937</v>
      </c>
      <c r="N623" s="12">
        <f t="shared" si="64"/>
        <v>42528.987696759257</v>
      </c>
      <c r="O623" s="16">
        <f t="shared" si="65"/>
        <v>6</v>
      </c>
      <c r="P623" s="16">
        <f t="shared" si="68"/>
        <v>2016</v>
      </c>
      <c r="Q623" t="b">
        <v>0</v>
      </c>
      <c r="R623">
        <v>3</v>
      </c>
      <c r="S623" t="b">
        <v>0</v>
      </c>
      <c r="T623" t="s">
        <v>8270</v>
      </c>
      <c r="U623" t="str">
        <f t="shared" si="66"/>
        <v>techn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20">
        <f t="shared" si="67"/>
        <v>6</v>
      </c>
      <c r="F624" s="6" t="str">
        <f t="shared" si="69"/>
        <v>Cat 3</v>
      </c>
      <c r="G624" s="8">
        <v>341</v>
      </c>
      <c r="H624" t="s">
        <v>8219</v>
      </c>
      <c r="I624" t="s">
        <v>8223</v>
      </c>
      <c r="J624" t="s">
        <v>8245</v>
      </c>
      <c r="K624">
        <v>1467398138</v>
      </c>
      <c r="L624" s="12">
        <f t="shared" si="63"/>
        <v>42552.774745370371</v>
      </c>
      <c r="M624">
        <v>1465670138</v>
      </c>
      <c r="N624" s="12">
        <f t="shared" si="64"/>
        <v>42532.774745370371</v>
      </c>
      <c r="O624" s="16">
        <f t="shared" si="65"/>
        <v>6</v>
      </c>
      <c r="P624" s="16">
        <f t="shared" si="68"/>
        <v>2016</v>
      </c>
      <c r="Q624" t="b">
        <v>0</v>
      </c>
      <c r="R624">
        <v>9</v>
      </c>
      <c r="S624" t="b">
        <v>0</v>
      </c>
      <c r="T624" t="s">
        <v>8270</v>
      </c>
      <c r="U624" t="str">
        <f t="shared" si="66"/>
        <v>techn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20">
        <f t="shared" si="67"/>
        <v>75</v>
      </c>
      <c r="F625" s="6" t="str">
        <f t="shared" si="69"/>
        <v>Cat 12</v>
      </c>
      <c r="G625" s="8">
        <v>0</v>
      </c>
      <c r="H625" t="s">
        <v>8219</v>
      </c>
      <c r="I625" t="s">
        <v>8225</v>
      </c>
      <c r="J625" t="s">
        <v>8247</v>
      </c>
      <c r="K625">
        <v>1432771997</v>
      </c>
      <c r="L625" s="12">
        <f t="shared" si="63"/>
        <v>42152.009224537032</v>
      </c>
      <c r="M625">
        <v>1430179997</v>
      </c>
      <c r="N625" s="12">
        <f t="shared" si="64"/>
        <v>42122.009224537032</v>
      </c>
      <c r="O625" s="16">
        <f t="shared" si="65"/>
        <v>4</v>
      </c>
      <c r="P625" s="16">
        <f t="shared" si="68"/>
        <v>2015</v>
      </c>
      <c r="Q625" t="b">
        <v>0</v>
      </c>
      <c r="R625">
        <v>0</v>
      </c>
      <c r="S625" t="b">
        <v>0</v>
      </c>
      <c r="T625" t="s">
        <v>8270</v>
      </c>
      <c r="U625" t="str">
        <f t="shared" si="66"/>
        <v>techn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20">
        <f t="shared" si="67"/>
        <v>5</v>
      </c>
      <c r="F626" s="6" t="str">
        <f t="shared" si="69"/>
        <v>Cat 3</v>
      </c>
      <c r="G626" s="8">
        <v>0</v>
      </c>
      <c r="H626" t="s">
        <v>8219</v>
      </c>
      <c r="I626" t="s">
        <v>8223</v>
      </c>
      <c r="J626" t="s">
        <v>8245</v>
      </c>
      <c r="K626">
        <v>1431647041</v>
      </c>
      <c r="L626" s="12">
        <f t="shared" si="63"/>
        <v>42138.988900462966</v>
      </c>
      <c r="M626">
        <v>1429055041</v>
      </c>
      <c r="N626" s="12">
        <f t="shared" si="64"/>
        <v>42108.988900462966</v>
      </c>
      <c r="O626" s="16">
        <f t="shared" si="65"/>
        <v>4</v>
      </c>
      <c r="P626" s="16">
        <f t="shared" si="68"/>
        <v>2015</v>
      </c>
      <c r="Q626" t="b">
        <v>0</v>
      </c>
      <c r="R626">
        <v>0</v>
      </c>
      <c r="S626" t="b">
        <v>0</v>
      </c>
      <c r="T626" t="s">
        <v>8270</v>
      </c>
      <c r="U626" t="str">
        <f t="shared" si="66"/>
        <v>techn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20">
        <f t="shared" si="67"/>
        <v>25</v>
      </c>
      <c r="F627" s="6" t="str">
        <f t="shared" si="69"/>
        <v>Cat 7</v>
      </c>
      <c r="G627" s="8">
        <v>0</v>
      </c>
      <c r="H627" t="s">
        <v>8219</v>
      </c>
      <c r="I627" t="s">
        <v>8228</v>
      </c>
      <c r="J627" t="s">
        <v>8250</v>
      </c>
      <c r="K627">
        <v>1490560177</v>
      </c>
      <c r="L627" s="12">
        <f t="shared" si="63"/>
        <v>42820.853900462964</v>
      </c>
      <c r="M627">
        <v>1487971777</v>
      </c>
      <c r="N627" s="12">
        <f t="shared" si="64"/>
        <v>42790.895567129628</v>
      </c>
      <c r="O627" s="16">
        <f t="shared" si="65"/>
        <v>2</v>
      </c>
      <c r="P627" s="16">
        <f t="shared" si="68"/>
        <v>2017</v>
      </c>
      <c r="Q627" t="b">
        <v>0</v>
      </c>
      <c r="R627">
        <v>0</v>
      </c>
      <c r="S627" t="b">
        <v>0</v>
      </c>
      <c r="T627" t="s">
        <v>8270</v>
      </c>
      <c r="U627" t="str">
        <f t="shared" si="66"/>
        <v>techn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20">
        <f t="shared" si="67"/>
        <v>25</v>
      </c>
      <c r="F628" s="6" t="str">
        <f t="shared" si="69"/>
        <v>Cat 7</v>
      </c>
      <c r="G628" s="8">
        <v>4345</v>
      </c>
      <c r="H628" t="s">
        <v>8219</v>
      </c>
      <c r="I628" t="s">
        <v>8223</v>
      </c>
      <c r="J628" t="s">
        <v>8245</v>
      </c>
      <c r="K628">
        <v>1439644920</v>
      </c>
      <c r="L628" s="12">
        <f t="shared" si="63"/>
        <v>42231.556944444441</v>
      </c>
      <c r="M628">
        <v>1436793939</v>
      </c>
      <c r="N628" s="12">
        <f t="shared" si="64"/>
        <v>42198.559479166666</v>
      </c>
      <c r="O628" s="16">
        <f t="shared" si="65"/>
        <v>7</v>
      </c>
      <c r="P628" s="16">
        <f t="shared" si="68"/>
        <v>2015</v>
      </c>
      <c r="Q628" t="b">
        <v>0</v>
      </c>
      <c r="R628">
        <v>39</v>
      </c>
      <c r="S628" t="b">
        <v>0</v>
      </c>
      <c r="T628" t="s">
        <v>8270</v>
      </c>
      <c r="U628" t="str">
        <f t="shared" si="66"/>
        <v>techn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20">
        <f t="shared" si="67"/>
        <v>450</v>
      </c>
      <c r="F629" s="6" t="str">
        <f t="shared" si="69"/>
        <v>Cat 12</v>
      </c>
      <c r="G629" s="8">
        <v>90</v>
      </c>
      <c r="H629" t="s">
        <v>8219</v>
      </c>
      <c r="I629" t="s">
        <v>8234</v>
      </c>
      <c r="J629" t="s">
        <v>8254</v>
      </c>
      <c r="K629">
        <v>1457996400</v>
      </c>
      <c r="L629" s="12">
        <f t="shared" si="63"/>
        <v>42443.958333333328</v>
      </c>
      <c r="M629">
        <v>1452842511</v>
      </c>
      <c r="N629" s="12">
        <f t="shared" si="64"/>
        <v>42384.306840277779</v>
      </c>
      <c r="O629" s="16">
        <f t="shared" si="65"/>
        <v>1</v>
      </c>
      <c r="P629" s="16">
        <f t="shared" si="68"/>
        <v>2016</v>
      </c>
      <c r="Q629" t="b">
        <v>0</v>
      </c>
      <c r="R629">
        <v>1</v>
      </c>
      <c r="S629" t="b">
        <v>0</v>
      </c>
      <c r="T629" t="s">
        <v>8270</v>
      </c>
      <c r="U629" t="str">
        <f t="shared" si="66"/>
        <v>techn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20">
        <f t="shared" si="67"/>
        <v>5</v>
      </c>
      <c r="F630" s="6" t="str">
        <f t="shared" si="69"/>
        <v>Cat 3</v>
      </c>
      <c r="G630" s="8">
        <v>0</v>
      </c>
      <c r="H630" t="s">
        <v>8219</v>
      </c>
      <c r="I630" t="s">
        <v>8223</v>
      </c>
      <c r="J630" t="s">
        <v>8245</v>
      </c>
      <c r="K630">
        <v>1405269457</v>
      </c>
      <c r="L630" s="12">
        <f t="shared" si="63"/>
        <v>41833.692789351851</v>
      </c>
      <c r="M630">
        <v>1402677457</v>
      </c>
      <c r="N630" s="12">
        <f t="shared" si="64"/>
        <v>41803.692789351851</v>
      </c>
      <c r="O630" s="16">
        <f t="shared" si="65"/>
        <v>6</v>
      </c>
      <c r="P630" s="16">
        <f t="shared" si="68"/>
        <v>2014</v>
      </c>
      <c r="Q630" t="b">
        <v>0</v>
      </c>
      <c r="R630">
        <v>0</v>
      </c>
      <c r="S630" t="b">
        <v>0</v>
      </c>
      <c r="T630" t="s">
        <v>8270</v>
      </c>
      <c r="U630" t="str">
        <f t="shared" si="66"/>
        <v>techn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20">
        <f t="shared" si="67"/>
        <v>200</v>
      </c>
      <c r="F631" s="6" t="str">
        <f t="shared" si="69"/>
        <v>Cat 12</v>
      </c>
      <c r="G631" s="8">
        <v>350</v>
      </c>
      <c r="H631" t="s">
        <v>8219</v>
      </c>
      <c r="I631" t="s">
        <v>8225</v>
      </c>
      <c r="J631" t="s">
        <v>8247</v>
      </c>
      <c r="K631">
        <v>1463239108</v>
      </c>
      <c r="L631" s="12">
        <f t="shared" si="63"/>
        <v>42504.637824074074</v>
      </c>
      <c r="M631">
        <v>1460647108</v>
      </c>
      <c r="N631" s="12">
        <f t="shared" si="64"/>
        <v>42474.637824074074</v>
      </c>
      <c r="O631" s="16">
        <f t="shared" si="65"/>
        <v>4</v>
      </c>
      <c r="P631" s="16">
        <f t="shared" si="68"/>
        <v>2016</v>
      </c>
      <c r="Q631" t="b">
        <v>0</v>
      </c>
      <c r="R631">
        <v>3</v>
      </c>
      <c r="S631" t="b">
        <v>0</v>
      </c>
      <c r="T631" t="s">
        <v>8270</v>
      </c>
      <c r="U631" t="str">
        <f t="shared" si="66"/>
        <v>techn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20">
        <f t="shared" si="67"/>
        <v>11.999000000000001</v>
      </c>
      <c r="F632" s="6" t="str">
        <f t="shared" si="69"/>
        <v>Cat 4</v>
      </c>
      <c r="G632" s="8">
        <v>10</v>
      </c>
      <c r="H632" t="s">
        <v>8219</v>
      </c>
      <c r="I632" t="s">
        <v>8223</v>
      </c>
      <c r="J632" t="s">
        <v>8245</v>
      </c>
      <c r="K632">
        <v>1441516200</v>
      </c>
      <c r="L632" s="12">
        <f t="shared" si="63"/>
        <v>42253.215277777781</v>
      </c>
      <c r="M632">
        <v>1438959121</v>
      </c>
      <c r="N632" s="12">
        <f t="shared" si="64"/>
        <v>42223.619456018518</v>
      </c>
      <c r="O632" s="16">
        <f t="shared" si="65"/>
        <v>8</v>
      </c>
      <c r="P632" s="16">
        <f t="shared" si="68"/>
        <v>2015</v>
      </c>
      <c r="Q632" t="b">
        <v>0</v>
      </c>
      <c r="R632">
        <v>1</v>
      </c>
      <c r="S632" t="b">
        <v>0</v>
      </c>
      <c r="T632" t="s">
        <v>8270</v>
      </c>
      <c r="U632" t="str">
        <f t="shared" si="66"/>
        <v>techn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20">
        <f t="shared" si="67"/>
        <v>50</v>
      </c>
      <c r="F633" s="6" t="str">
        <f t="shared" si="69"/>
        <v>Cat 12</v>
      </c>
      <c r="G633" s="8">
        <v>690</v>
      </c>
      <c r="H633" t="s">
        <v>8219</v>
      </c>
      <c r="I633" t="s">
        <v>8228</v>
      </c>
      <c r="J633" t="s">
        <v>8250</v>
      </c>
      <c r="K633">
        <v>1464460329</v>
      </c>
      <c r="L633" s="12">
        <f t="shared" si="63"/>
        <v>42518.772326388891</v>
      </c>
      <c r="M633">
        <v>1461954729</v>
      </c>
      <c r="N633" s="12">
        <f t="shared" si="64"/>
        <v>42489.772326388891</v>
      </c>
      <c r="O633" s="16">
        <f t="shared" si="65"/>
        <v>4</v>
      </c>
      <c r="P633" s="16">
        <f t="shared" si="68"/>
        <v>2016</v>
      </c>
      <c r="Q633" t="b">
        <v>0</v>
      </c>
      <c r="R633">
        <v>9</v>
      </c>
      <c r="S633" t="b">
        <v>0</v>
      </c>
      <c r="T633" t="s">
        <v>8270</v>
      </c>
      <c r="U633" t="str">
        <f t="shared" si="66"/>
        <v>techn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20">
        <f t="shared" si="67"/>
        <v>20</v>
      </c>
      <c r="F634" s="6" t="str">
        <f t="shared" si="69"/>
        <v>Cat 6</v>
      </c>
      <c r="G634" s="8">
        <v>0</v>
      </c>
      <c r="H634" t="s">
        <v>8219</v>
      </c>
      <c r="I634" t="s">
        <v>8232</v>
      </c>
      <c r="J634" t="s">
        <v>8248</v>
      </c>
      <c r="K634">
        <v>1448470165</v>
      </c>
      <c r="L634" s="12">
        <f t="shared" si="63"/>
        <v>42333.700983796298</v>
      </c>
      <c r="M634">
        <v>1445874565</v>
      </c>
      <c r="N634" s="12">
        <f t="shared" si="64"/>
        <v>42303.659317129626</v>
      </c>
      <c r="O634" s="16">
        <f t="shared" si="65"/>
        <v>10</v>
      </c>
      <c r="P634" s="16">
        <f t="shared" si="68"/>
        <v>2015</v>
      </c>
      <c r="Q634" t="b">
        <v>0</v>
      </c>
      <c r="R634">
        <v>0</v>
      </c>
      <c r="S634" t="b">
        <v>0</v>
      </c>
      <c r="T634" t="s">
        <v>8270</v>
      </c>
      <c r="U634" t="str">
        <f t="shared" si="66"/>
        <v>techn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20">
        <f t="shared" si="67"/>
        <v>10</v>
      </c>
      <c r="F635" s="6" t="str">
        <f t="shared" si="69"/>
        <v>Cat 4</v>
      </c>
      <c r="G635" s="8">
        <v>1245</v>
      </c>
      <c r="H635" t="s">
        <v>8219</v>
      </c>
      <c r="I635" t="s">
        <v>8223</v>
      </c>
      <c r="J635" t="s">
        <v>8245</v>
      </c>
      <c r="K635">
        <v>1466204400</v>
      </c>
      <c r="L635" s="12">
        <f t="shared" si="63"/>
        <v>42538.958333333328</v>
      </c>
      <c r="M635">
        <v>1463469062</v>
      </c>
      <c r="N635" s="12">
        <f t="shared" si="64"/>
        <v>42507.29932870371</v>
      </c>
      <c r="O635" s="16">
        <f t="shared" si="65"/>
        <v>5</v>
      </c>
      <c r="P635" s="16">
        <f t="shared" si="68"/>
        <v>2016</v>
      </c>
      <c r="Q635" t="b">
        <v>0</v>
      </c>
      <c r="R635">
        <v>25</v>
      </c>
      <c r="S635" t="b">
        <v>0</v>
      </c>
      <c r="T635" t="s">
        <v>8270</v>
      </c>
      <c r="U635" t="str">
        <f t="shared" si="66"/>
        <v>techn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20">
        <f t="shared" si="67"/>
        <v>5</v>
      </c>
      <c r="F636" s="6" t="str">
        <f t="shared" si="69"/>
        <v>Cat 3</v>
      </c>
      <c r="G636" s="8">
        <v>1</v>
      </c>
      <c r="H636" t="s">
        <v>8219</v>
      </c>
      <c r="I636" t="s">
        <v>8223</v>
      </c>
      <c r="J636" t="s">
        <v>8245</v>
      </c>
      <c r="K636">
        <v>1424989029</v>
      </c>
      <c r="L636" s="12">
        <f t="shared" si="63"/>
        <v>42061.928576388891</v>
      </c>
      <c r="M636">
        <v>1422397029</v>
      </c>
      <c r="N636" s="12">
        <f t="shared" si="64"/>
        <v>42031.928576388891</v>
      </c>
      <c r="O636" s="16">
        <f t="shared" si="65"/>
        <v>1</v>
      </c>
      <c r="P636" s="16">
        <f t="shared" si="68"/>
        <v>2015</v>
      </c>
      <c r="Q636" t="b">
        <v>0</v>
      </c>
      <c r="R636">
        <v>1</v>
      </c>
      <c r="S636" t="b">
        <v>0</v>
      </c>
      <c r="T636" t="s">
        <v>8270</v>
      </c>
      <c r="U636" t="str">
        <f t="shared" si="66"/>
        <v>techn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20">
        <f t="shared" si="67"/>
        <v>25</v>
      </c>
      <c r="F637" s="6" t="str">
        <f t="shared" si="69"/>
        <v>Cat 7</v>
      </c>
      <c r="G637" s="8">
        <v>2</v>
      </c>
      <c r="H637" t="s">
        <v>8219</v>
      </c>
      <c r="I637" t="s">
        <v>8223</v>
      </c>
      <c r="J637" t="s">
        <v>8245</v>
      </c>
      <c r="K637">
        <v>1428804762</v>
      </c>
      <c r="L637" s="12">
        <f t="shared" si="63"/>
        <v>42106.092152777783</v>
      </c>
      <c r="M637">
        <v>1426212762</v>
      </c>
      <c r="N637" s="12">
        <f t="shared" si="64"/>
        <v>42076.092152777783</v>
      </c>
      <c r="O637" s="16">
        <f t="shared" si="65"/>
        <v>3</v>
      </c>
      <c r="P637" s="16">
        <f t="shared" si="68"/>
        <v>2015</v>
      </c>
      <c r="Q637" t="b">
        <v>0</v>
      </c>
      <c r="R637">
        <v>1</v>
      </c>
      <c r="S637" t="b">
        <v>0</v>
      </c>
      <c r="T637" t="s">
        <v>8270</v>
      </c>
      <c r="U637" t="str">
        <f t="shared" si="66"/>
        <v>techn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20">
        <f t="shared" si="67"/>
        <v>2</v>
      </c>
      <c r="F638" s="6" t="str">
        <f t="shared" si="69"/>
        <v>Cat 2</v>
      </c>
      <c r="G638" s="8">
        <v>4</v>
      </c>
      <c r="H638" t="s">
        <v>8219</v>
      </c>
      <c r="I638" t="s">
        <v>8224</v>
      </c>
      <c r="J638" t="s">
        <v>8246</v>
      </c>
      <c r="K638">
        <v>1433587620</v>
      </c>
      <c r="L638" s="12">
        <f t="shared" si="63"/>
        <v>42161.44930555555</v>
      </c>
      <c r="M638">
        <v>1430996150</v>
      </c>
      <c r="N638" s="12">
        <f t="shared" si="64"/>
        <v>42131.455439814818</v>
      </c>
      <c r="O638" s="16">
        <f t="shared" si="65"/>
        <v>5</v>
      </c>
      <c r="P638" s="16">
        <f t="shared" si="68"/>
        <v>2015</v>
      </c>
      <c r="Q638" t="b">
        <v>0</v>
      </c>
      <c r="R638">
        <v>1</v>
      </c>
      <c r="S638" t="b">
        <v>0</v>
      </c>
      <c r="T638" t="s">
        <v>8270</v>
      </c>
      <c r="U638" t="str">
        <f t="shared" si="66"/>
        <v>techn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20">
        <f t="shared" si="67"/>
        <v>100</v>
      </c>
      <c r="F639" s="6" t="str">
        <f t="shared" si="69"/>
        <v>Cat 12</v>
      </c>
      <c r="G639" s="8">
        <v>0</v>
      </c>
      <c r="H639" t="s">
        <v>8219</v>
      </c>
      <c r="I639" t="s">
        <v>8224</v>
      </c>
      <c r="J639" t="s">
        <v>8246</v>
      </c>
      <c r="K639">
        <v>1488063840</v>
      </c>
      <c r="L639" s="12">
        <f t="shared" si="63"/>
        <v>42791.961111111115</v>
      </c>
      <c r="M639">
        <v>1485558318</v>
      </c>
      <c r="N639" s="12">
        <f t="shared" si="64"/>
        <v>42762.962013888886</v>
      </c>
      <c r="O639" s="16">
        <f t="shared" si="65"/>
        <v>1</v>
      </c>
      <c r="P639" s="16">
        <f t="shared" si="68"/>
        <v>2017</v>
      </c>
      <c r="Q639" t="b">
        <v>0</v>
      </c>
      <c r="R639">
        <v>0</v>
      </c>
      <c r="S639" t="b">
        <v>0</v>
      </c>
      <c r="T639" t="s">
        <v>8270</v>
      </c>
      <c r="U639" t="str">
        <f t="shared" si="66"/>
        <v>techn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20">
        <f t="shared" si="67"/>
        <v>200</v>
      </c>
      <c r="F640" s="6" t="str">
        <f t="shared" si="69"/>
        <v>Cat 12</v>
      </c>
      <c r="G640" s="8">
        <v>18</v>
      </c>
      <c r="H640" t="s">
        <v>8219</v>
      </c>
      <c r="I640" t="s">
        <v>8235</v>
      </c>
      <c r="J640" t="s">
        <v>8248</v>
      </c>
      <c r="K640">
        <v>1490447662</v>
      </c>
      <c r="L640" s="12">
        <f t="shared" si="63"/>
        <v>42819.55164351852</v>
      </c>
      <c r="M640">
        <v>1485267262</v>
      </c>
      <c r="N640" s="12">
        <f t="shared" si="64"/>
        <v>42759.593310185184</v>
      </c>
      <c r="O640" s="16">
        <f t="shared" si="65"/>
        <v>1</v>
      </c>
      <c r="P640" s="16">
        <f t="shared" si="68"/>
        <v>2017</v>
      </c>
      <c r="Q640" t="b">
        <v>0</v>
      </c>
      <c r="R640">
        <v>6</v>
      </c>
      <c r="S640" t="b">
        <v>0</v>
      </c>
      <c r="T640" t="s">
        <v>8270</v>
      </c>
      <c r="U640" t="str">
        <f t="shared" si="66"/>
        <v>techn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20">
        <f t="shared" si="67"/>
        <v>1000</v>
      </c>
      <c r="F641" s="6" t="str">
        <f t="shared" si="69"/>
        <v>Cat 12</v>
      </c>
      <c r="G641" s="8">
        <v>1</v>
      </c>
      <c r="H641" t="s">
        <v>8219</v>
      </c>
      <c r="I641" t="s">
        <v>8223</v>
      </c>
      <c r="J641" t="s">
        <v>8245</v>
      </c>
      <c r="K641">
        <v>1413208795</v>
      </c>
      <c r="L641" s="12">
        <f t="shared" si="63"/>
        <v>41925.583275462966</v>
      </c>
      <c r="M641">
        <v>1408024795</v>
      </c>
      <c r="N641" s="12">
        <f t="shared" si="64"/>
        <v>41865.583275462966</v>
      </c>
      <c r="O641" s="16">
        <f t="shared" si="65"/>
        <v>8</v>
      </c>
      <c r="P641" s="16">
        <f t="shared" si="68"/>
        <v>2014</v>
      </c>
      <c r="Q641" t="b">
        <v>0</v>
      </c>
      <c r="R641">
        <v>1</v>
      </c>
      <c r="S641" t="b">
        <v>0</v>
      </c>
      <c r="T641" t="s">
        <v>8270</v>
      </c>
      <c r="U641" t="str">
        <f t="shared" si="66"/>
        <v>techn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20">
        <f t="shared" si="67"/>
        <v>7.0000000000000007E-2</v>
      </c>
      <c r="F642" s="6" t="str">
        <f t="shared" si="69"/>
        <v>Cat 1</v>
      </c>
      <c r="G642" s="8">
        <v>101</v>
      </c>
      <c r="H642" t="s">
        <v>8218</v>
      </c>
      <c r="I642" t="s">
        <v>8229</v>
      </c>
      <c r="J642" t="s">
        <v>8248</v>
      </c>
      <c r="K642">
        <v>1480028400</v>
      </c>
      <c r="L642" s="12">
        <f t="shared" si="63"/>
        <v>42698.958333333328</v>
      </c>
      <c r="M642">
        <v>1478685915</v>
      </c>
      <c r="N642" s="12">
        <f t="shared" si="64"/>
        <v>42683.420312500006</v>
      </c>
      <c r="O642" s="16">
        <f t="shared" si="65"/>
        <v>11</v>
      </c>
      <c r="P642" s="16">
        <f t="shared" si="68"/>
        <v>2016</v>
      </c>
      <c r="Q642" t="b">
        <v>0</v>
      </c>
      <c r="R642">
        <v>2</v>
      </c>
      <c r="S642" t="b">
        <v>1</v>
      </c>
      <c r="T642" t="s">
        <v>8271</v>
      </c>
      <c r="U642" t="str">
        <f t="shared" si="66"/>
        <v>techn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20">
        <f t="shared" si="67"/>
        <v>40</v>
      </c>
      <c r="F643" s="6" t="str">
        <f t="shared" si="69"/>
        <v>Cat 10</v>
      </c>
      <c r="G643" s="8">
        <v>47665</v>
      </c>
      <c r="H643" t="s">
        <v>8218</v>
      </c>
      <c r="I643" t="s">
        <v>8223</v>
      </c>
      <c r="J643" t="s">
        <v>8245</v>
      </c>
      <c r="K643">
        <v>1439473248</v>
      </c>
      <c r="L643" s="12">
        <f t="shared" ref="L643:L706" si="70">(((K643/60)/60)/24)+DATE(1970,1,1)</f>
        <v>42229.57</v>
      </c>
      <c r="M643">
        <v>1436881248</v>
      </c>
      <c r="N643" s="12">
        <f t="shared" ref="N643:N706" si="71">(((M643/60)/60)/24)+DATE(1970,1,1)</f>
        <v>42199.57</v>
      </c>
      <c r="O643" s="16">
        <f t="shared" ref="O643:O706" si="72">MONTH(N643)</f>
        <v>7</v>
      </c>
      <c r="P643" s="16">
        <f t="shared" si="68"/>
        <v>2015</v>
      </c>
      <c r="Q643" t="b">
        <v>0</v>
      </c>
      <c r="R643">
        <v>315</v>
      </c>
      <c r="S643" t="b">
        <v>1</v>
      </c>
      <c r="T643" t="s">
        <v>8271</v>
      </c>
      <c r="U643" t="str">
        <f t="shared" ref="U643:U706" si="73">LEFT(T643,5)</f>
        <v>techn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20">
        <f t="shared" ref="E644:E707" si="74">D644/1000</f>
        <v>20</v>
      </c>
      <c r="F644" s="6" t="str">
        <f t="shared" si="69"/>
        <v>Cat 6</v>
      </c>
      <c r="G644" s="8">
        <v>292097</v>
      </c>
      <c r="H644" t="s">
        <v>8218</v>
      </c>
      <c r="I644" t="s">
        <v>8235</v>
      </c>
      <c r="J644" t="s">
        <v>8248</v>
      </c>
      <c r="K644">
        <v>1439998674</v>
      </c>
      <c r="L644" s="12">
        <f t="shared" si="70"/>
        <v>42235.651319444441</v>
      </c>
      <c r="M644">
        <v>1436888274</v>
      </c>
      <c r="N644" s="12">
        <f t="shared" si="71"/>
        <v>42199.651319444441</v>
      </c>
      <c r="O644" s="16">
        <f t="shared" si="72"/>
        <v>7</v>
      </c>
      <c r="P644" s="16">
        <f t="shared" ref="P644:P707" si="75">YEAR(N644)</f>
        <v>2015</v>
      </c>
      <c r="Q644" t="b">
        <v>0</v>
      </c>
      <c r="R644">
        <v>2174</v>
      </c>
      <c r="S644" t="b">
        <v>1</v>
      </c>
      <c r="T644" t="s">
        <v>8271</v>
      </c>
      <c r="U644" t="str">
        <f t="shared" si="73"/>
        <v>techn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20">
        <f t="shared" si="74"/>
        <v>25</v>
      </c>
      <c r="F645" s="6" t="str">
        <f t="shared" ref="F645:F708" si="76">IF(E645&lt;1,"Cat 1",IF(E645&lt;5,"Cat 2",IF(E645&lt;10,"Cat 3",IF(E645&lt;15,"Cat 4",IF(E645&lt;20,"Cat 5",IF(E645&lt;25,"Cat 6",IF(E645&lt;30,"Cat 7",IF(E645&lt;35,"Cat 8",IF(E645&lt;40,"Cat 9",IF(E645&lt;45,"Cat 10",IF(E645&lt;50,"Cat 11","Cat 12")))))))))))</f>
        <v>Cat 7</v>
      </c>
      <c r="G645" s="8">
        <v>26452</v>
      </c>
      <c r="H645" t="s">
        <v>8218</v>
      </c>
      <c r="I645" t="s">
        <v>8223</v>
      </c>
      <c r="J645" t="s">
        <v>8245</v>
      </c>
      <c r="K645">
        <v>1433085875</v>
      </c>
      <c r="L645" s="12">
        <f t="shared" si="70"/>
        <v>42155.642071759255</v>
      </c>
      <c r="M645">
        <v>1428333875</v>
      </c>
      <c r="N645" s="12">
        <f t="shared" si="71"/>
        <v>42100.642071759255</v>
      </c>
      <c r="O645" s="16">
        <f t="shared" si="72"/>
        <v>4</v>
      </c>
      <c r="P645" s="16">
        <f t="shared" si="75"/>
        <v>2015</v>
      </c>
      <c r="Q645" t="b">
        <v>0</v>
      </c>
      <c r="R645">
        <v>152</v>
      </c>
      <c r="S645" t="b">
        <v>1</v>
      </c>
      <c r="T645" t="s">
        <v>8271</v>
      </c>
      <c r="U645" t="str">
        <f t="shared" si="73"/>
        <v>techn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20">
        <f t="shared" si="74"/>
        <v>25</v>
      </c>
      <c r="F646" s="6" t="str">
        <f t="shared" si="76"/>
        <v>Cat 7</v>
      </c>
      <c r="G646" s="8">
        <v>75029.48</v>
      </c>
      <c r="H646" t="s">
        <v>8218</v>
      </c>
      <c r="I646" t="s">
        <v>8223</v>
      </c>
      <c r="J646" t="s">
        <v>8245</v>
      </c>
      <c r="K646">
        <v>1414544400</v>
      </c>
      <c r="L646" s="12">
        <f t="shared" si="70"/>
        <v>41941.041666666664</v>
      </c>
      <c r="M646">
        <v>1410883139</v>
      </c>
      <c r="N646" s="12">
        <f t="shared" si="71"/>
        <v>41898.665960648148</v>
      </c>
      <c r="O646" s="16">
        <f t="shared" si="72"/>
        <v>9</v>
      </c>
      <c r="P646" s="16">
        <f t="shared" si="75"/>
        <v>2014</v>
      </c>
      <c r="Q646" t="b">
        <v>0</v>
      </c>
      <c r="R646">
        <v>1021</v>
      </c>
      <c r="S646" t="b">
        <v>1</v>
      </c>
      <c r="T646" t="s">
        <v>8271</v>
      </c>
      <c r="U646" t="str">
        <f t="shared" si="73"/>
        <v>techn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20">
        <f t="shared" si="74"/>
        <v>2</v>
      </c>
      <c r="F647" s="6" t="str">
        <f t="shared" si="76"/>
        <v>Cat 2</v>
      </c>
      <c r="G647" s="8">
        <v>5574</v>
      </c>
      <c r="H647" t="s">
        <v>8218</v>
      </c>
      <c r="I647" t="s">
        <v>8223</v>
      </c>
      <c r="J647" t="s">
        <v>8245</v>
      </c>
      <c r="K647">
        <v>1470962274</v>
      </c>
      <c r="L647" s="12">
        <f t="shared" si="70"/>
        <v>42594.026319444441</v>
      </c>
      <c r="M647">
        <v>1468370274</v>
      </c>
      <c r="N647" s="12">
        <f t="shared" si="71"/>
        <v>42564.026319444441</v>
      </c>
      <c r="O647" s="16">
        <f t="shared" si="72"/>
        <v>7</v>
      </c>
      <c r="P647" s="16">
        <f t="shared" si="75"/>
        <v>2016</v>
      </c>
      <c r="Q647" t="b">
        <v>0</v>
      </c>
      <c r="R647">
        <v>237</v>
      </c>
      <c r="S647" t="b">
        <v>1</v>
      </c>
      <c r="T647" t="s">
        <v>8271</v>
      </c>
      <c r="U647" t="str">
        <f t="shared" si="73"/>
        <v>techn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20">
        <f t="shared" si="74"/>
        <v>0.8</v>
      </c>
      <c r="F648" s="6" t="str">
        <f t="shared" si="76"/>
        <v>Cat 1</v>
      </c>
      <c r="G648" s="8">
        <v>1055.01</v>
      </c>
      <c r="H648" t="s">
        <v>8218</v>
      </c>
      <c r="I648" t="s">
        <v>8223</v>
      </c>
      <c r="J648" t="s">
        <v>8245</v>
      </c>
      <c r="K648">
        <v>1407788867</v>
      </c>
      <c r="L648" s="12">
        <f t="shared" si="70"/>
        <v>41862.852627314816</v>
      </c>
      <c r="M648">
        <v>1405196867</v>
      </c>
      <c r="N648" s="12">
        <f t="shared" si="71"/>
        <v>41832.852627314816</v>
      </c>
      <c r="O648" s="16">
        <f t="shared" si="72"/>
        <v>7</v>
      </c>
      <c r="P648" s="16">
        <f t="shared" si="75"/>
        <v>2014</v>
      </c>
      <c r="Q648" t="b">
        <v>0</v>
      </c>
      <c r="R648">
        <v>27</v>
      </c>
      <c r="S648" t="b">
        <v>1</v>
      </c>
      <c r="T648" t="s">
        <v>8271</v>
      </c>
      <c r="U648" t="str">
        <f t="shared" si="73"/>
        <v>techn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20">
        <f t="shared" si="74"/>
        <v>2</v>
      </c>
      <c r="F649" s="6" t="str">
        <f t="shared" si="76"/>
        <v>Cat 2</v>
      </c>
      <c r="G649" s="8">
        <v>2141</v>
      </c>
      <c r="H649" t="s">
        <v>8218</v>
      </c>
      <c r="I649" t="s">
        <v>8228</v>
      </c>
      <c r="J649" t="s">
        <v>8250</v>
      </c>
      <c r="K649">
        <v>1458235549</v>
      </c>
      <c r="L649" s="12">
        <f t="shared" si="70"/>
        <v>42446.726261574076</v>
      </c>
      <c r="M649">
        <v>1455647149</v>
      </c>
      <c r="N649" s="12">
        <f t="shared" si="71"/>
        <v>42416.767928240741</v>
      </c>
      <c r="O649" s="16">
        <f t="shared" si="72"/>
        <v>2</v>
      </c>
      <c r="P649" s="16">
        <f t="shared" si="75"/>
        <v>2016</v>
      </c>
      <c r="Q649" t="b">
        <v>0</v>
      </c>
      <c r="R649">
        <v>17</v>
      </c>
      <c r="S649" t="b">
        <v>1</v>
      </c>
      <c r="T649" t="s">
        <v>8271</v>
      </c>
      <c r="U649" t="str">
        <f t="shared" si="73"/>
        <v>techn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20">
        <f t="shared" si="74"/>
        <v>35</v>
      </c>
      <c r="F650" s="6" t="str">
        <f t="shared" si="76"/>
        <v>Cat 9</v>
      </c>
      <c r="G650" s="8">
        <v>44388</v>
      </c>
      <c r="H650" t="s">
        <v>8218</v>
      </c>
      <c r="I650" t="s">
        <v>8223</v>
      </c>
      <c r="J650" t="s">
        <v>8245</v>
      </c>
      <c r="K650">
        <v>1413304708</v>
      </c>
      <c r="L650" s="12">
        <f t="shared" si="70"/>
        <v>41926.693379629629</v>
      </c>
      <c r="M650">
        <v>1410280708</v>
      </c>
      <c r="N650" s="12">
        <f t="shared" si="71"/>
        <v>41891.693379629629</v>
      </c>
      <c r="O650" s="16">
        <f t="shared" si="72"/>
        <v>9</v>
      </c>
      <c r="P650" s="16">
        <f t="shared" si="75"/>
        <v>2014</v>
      </c>
      <c r="Q650" t="b">
        <v>0</v>
      </c>
      <c r="R650">
        <v>27</v>
      </c>
      <c r="S650" t="b">
        <v>1</v>
      </c>
      <c r="T650" t="s">
        <v>8271</v>
      </c>
      <c r="U650" t="str">
        <f t="shared" si="73"/>
        <v>techn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20">
        <f t="shared" si="74"/>
        <v>2.5</v>
      </c>
      <c r="F651" s="6" t="str">
        <f t="shared" si="76"/>
        <v>Cat 2</v>
      </c>
      <c r="G651" s="8">
        <v>3499</v>
      </c>
      <c r="H651" t="s">
        <v>8218</v>
      </c>
      <c r="I651" t="s">
        <v>8223</v>
      </c>
      <c r="J651" t="s">
        <v>8245</v>
      </c>
      <c r="K651">
        <v>1410904413</v>
      </c>
      <c r="L651" s="12">
        <f t="shared" si="70"/>
        <v>41898.912187499998</v>
      </c>
      <c r="M651">
        <v>1409090013</v>
      </c>
      <c r="N651" s="12">
        <f t="shared" si="71"/>
        <v>41877.912187499998</v>
      </c>
      <c r="O651" s="16">
        <f t="shared" si="72"/>
        <v>8</v>
      </c>
      <c r="P651" s="16">
        <f t="shared" si="75"/>
        <v>2014</v>
      </c>
      <c r="Q651" t="b">
        <v>0</v>
      </c>
      <c r="R651">
        <v>82</v>
      </c>
      <c r="S651" t="b">
        <v>1</v>
      </c>
      <c r="T651" t="s">
        <v>8271</v>
      </c>
      <c r="U651" t="str">
        <f t="shared" si="73"/>
        <v>techn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20">
        <f t="shared" si="74"/>
        <v>1.5</v>
      </c>
      <c r="F652" s="6" t="str">
        <f t="shared" si="76"/>
        <v>Cat 2</v>
      </c>
      <c r="G652" s="8">
        <v>1686</v>
      </c>
      <c r="H652" t="s">
        <v>8218</v>
      </c>
      <c r="I652" t="s">
        <v>8223</v>
      </c>
      <c r="J652" t="s">
        <v>8245</v>
      </c>
      <c r="K652">
        <v>1418953984</v>
      </c>
      <c r="L652" s="12">
        <f t="shared" si="70"/>
        <v>41992.078518518523</v>
      </c>
      <c r="M652">
        <v>1413766384</v>
      </c>
      <c r="N652" s="12">
        <f t="shared" si="71"/>
        <v>41932.036851851852</v>
      </c>
      <c r="O652" s="16">
        <f t="shared" si="72"/>
        <v>10</v>
      </c>
      <c r="P652" s="16">
        <f t="shared" si="75"/>
        <v>2014</v>
      </c>
      <c r="Q652" t="b">
        <v>0</v>
      </c>
      <c r="R652">
        <v>48</v>
      </c>
      <c r="S652" t="b">
        <v>1</v>
      </c>
      <c r="T652" t="s">
        <v>8271</v>
      </c>
      <c r="U652" t="str">
        <f t="shared" si="73"/>
        <v>techn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20">
        <f t="shared" si="74"/>
        <v>25</v>
      </c>
      <c r="F653" s="6" t="str">
        <f t="shared" si="76"/>
        <v>Cat 7</v>
      </c>
      <c r="G653" s="8">
        <v>25132</v>
      </c>
      <c r="H653" t="s">
        <v>8218</v>
      </c>
      <c r="I653" t="s">
        <v>8223</v>
      </c>
      <c r="J653" t="s">
        <v>8245</v>
      </c>
      <c r="K653">
        <v>1418430311</v>
      </c>
      <c r="L653" s="12">
        <f t="shared" si="70"/>
        <v>41986.017488425925</v>
      </c>
      <c r="M653">
        <v>1415838311</v>
      </c>
      <c r="N653" s="12">
        <f t="shared" si="71"/>
        <v>41956.017488425925</v>
      </c>
      <c r="O653" s="16">
        <f t="shared" si="72"/>
        <v>11</v>
      </c>
      <c r="P653" s="16">
        <f t="shared" si="75"/>
        <v>2014</v>
      </c>
      <c r="Q653" t="b">
        <v>0</v>
      </c>
      <c r="R653">
        <v>105</v>
      </c>
      <c r="S653" t="b">
        <v>1</v>
      </c>
      <c r="T653" t="s">
        <v>8271</v>
      </c>
      <c r="U653" t="str">
        <f t="shared" si="73"/>
        <v>techn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20">
        <f t="shared" si="74"/>
        <v>3</v>
      </c>
      <c r="F654" s="6" t="str">
        <f t="shared" si="76"/>
        <v>Cat 2</v>
      </c>
      <c r="G654" s="8">
        <v>3014</v>
      </c>
      <c r="H654" t="s">
        <v>8218</v>
      </c>
      <c r="I654" t="s">
        <v>8223</v>
      </c>
      <c r="J654" t="s">
        <v>8245</v>
      </c>
      <c r="K654">
        <v>1480613650</v>
      </c>
      <c r="L654" s="12">
        <f t="shared" si="70"/>
        <v>42705.732060185182</v>
      </c>
      <c r="M654">
        <v>1478018050</v>
      </c>
      <c r="N654" s="12">
        <f t="shared" si="71"/>
        <v>42675.690393518518</v>
      </c>
      <c r="O654" s="16">
        <f t="shared" si="72"/>
        <v>11</v>
      </c>
      <c r="P654" s="16">
        <f t="shared" si="75"/>
        <v>2016</v>
      </c>
      <c r="Q654" t="b">
        <v>0</v>
      </c>
      <c r="R654">
        <v>28</v>
      </c>
      <c r="S654" t="b">
        <v>1</v>
      </c>
      <c r="T654" t="s">
        <v>8271</v>
      </c>
      <c r="U654" t="str">
        <f t="shared" si="73"/>
        <v>techn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20">
        <f t="shared" si="74"/>
        <v>75</v>
      </c>
      <c r="F655" s="6" t="str">
        <f t="shared" si="76"/>
        <v>Cat 12</v>
      </c>
      <c r="G655" s="8">
        <v>106084.5</v>
      </c>
      <c r="H655" t="s">
        <v>8218</v>
      </c>
      <c r="I655" t="s">
        <v>8223</v>
      </c>
      <c r="J655" t="s">
        <v>8245</v>
      </c>
      <c r="K655">
        <v>1440082240</v>
      </c>
      <c r="L655" s="12">
        <f t="shared" si="70"/>
        <v>42236.618518518517</v>
      </c>
      <c r="M655">
        <v>1436885440</v>
      </c>
      <c r="N655" s="12">
        <f t="shared" si="71"/>
        <v>42199.618518518517</v>
      </c>
      <c r="O655" s="16">
        <f t="shared" si="72"/>
        <v>7</v>
      </c>
      <c r="P655" s="16">
        <f t="shared" si="75"/>
        <v>2015</v>
      </c>
      <c r="Q655" t="b">
        <v>0</v>
      </c>
      <c r="R655">
        <v>1107</v>
      </c>
      <c r="S655" t="b">
        <v>1</v>
      </c>
      <c r="T655" t="s">
        <v>8271</v>
      </c>
      <c r="U655" t="str">
        <f t="shared" si="73"/>
        <v>techn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20">
        <f t="shared" si="74"/>
        <v>12</v>
      </c>
      <c r="F656" s="6" t="str">
        <f t="shared" si="76"/>
        <v>Cat 4</v>
      </c>
      <c r="G656" s="8">
        <v>32075</v>
      </c>
      <c r="H656" t="s">
        <v>8218</v>
      </c>
      <c r="I656" t="s">
        <v>8223</v>
      </c>
      <c r="J656" t="s">
        <v>8245</v>
      </c>
      <c r="K656">
        <v>1436396313</v>
      </c>
      <c r="L656" s="12">
        <f t="shared" si="70"/>
        <v>42193.957326388889</v>
      </c>
      <c r="M656">
        <v>1433804313</v>
      </c>
      <c r="N656" s="12">
        <f t="shared" si="71"/>
        <v>42163.957326388889</v>
      </c>
      <c r="O656" s="16">
        <f t="shared" si="72"/>
        <v>6</v>
      </c>
      <c r="P656" s="16">
        <f t="shared" si="75"/>
        <v>2015</v>
      </c>
      <c r="Q656" t="b">
        <v>0</v>
      </c>
      <c r="R656">
        <v>1013</v>
      </c>
      <c r="S656" t="b">
        <v>1</v>
      </c>
      <c r="T656" t="s">
        <v>8271</v>
      </c>
      <c r="U656" t="str">
        <f t="shared" si="73"/>
        <v>techn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20">
        <f t="shared" si="74"/>
        <v>8</v>
      </c>
      <c r="F657" s="6" t="str">
        <f t="shared" si="76"/>
        <v>Cat 3</v>
      </c>
      <c r="G657" s="8">
        <v>11751</v>
      </c>
      <c r="H657" t="s">
        <v>8218</v>
      </c>
      <c r="I657" t="s">
        <v>8223</v>
      </c>
      <c r="J657" t="s">
        <v>8245</v>
      </c>
      <c r="K657">
        <v>1426197512</v>
      </c>
      <c r="L657" s="12">
        <f t="shared" si="70"/>
        <v>42075.915648148148</v>
      </c>
      <c r="M657">
        <v>1423609112</v>
      </c>
      <c r="N657" s="12">
        <f t="shared" si="71"/>
        <v>42045.957314814819</v>
      </c>
      <c r="O657" s="16">
        <f t="shared" si="72"/>
        <v>2</v>
      </c>
      <c r="P657" s="16">
        <f t="shared" si="75"/>
        <v>2015</v>
      </c>
      <c r="Q657" t="b">
        <v>0</v>
      </c>
      <c r="R657">
        <v>274</v>
      </c>
      <c r="S657" t="b">
        <v>1</v>
      </c>
      <c r="T657" t="s">
        <v>8271</v>
      </c>
      <c r="U657" t="str">
        <f t="shared" si="73"/>
        <v>techn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20">
        <f t="shared" si="74"/>
        <v>5</v>
      </c>
      <c r="F658" s="6" t="str">
        <f t="shared" si="76"/>
        <v>Cat 3</v>
      </c>
      <c r="G658" s="8">
        <v>10678</v>
      </c>
      <c r="H658" t="s">
        <v>8218</v>
      </c>
      <c r="I658" t="s">
        <v>8223</v>
      </c>
      <c r="J658" t="s">
        <v>8245</v>
      </c>
      <c r="K658">
        <v>1460917119</v>
      </c>
      <c r="L658" s="12">
        <f t="shared" si="70"/>
        <v>42477.762951388882</v>
      </c>
      <c r="M658">
        <v>1455736719</v>
      </c>
      <c r="N658" s="12">
        <f t="shared" si="71"/>
        <v>42417.804618055554</v>
      </c>
      <c r="O658" s="16">
        <f t="shared" si="72"/>
        <v>2</v>
      </c>
      <c r="P658" s="16">
        <f t="shared" si="75"/>
        <v>2016</v>
      </c>
      <c r="Q658" t="b">
        <v>0</v>
      </c>
      <c r="R658">
        <v>87</v>
      </c>
      <c r="S658" t="b">
        <v>1</v>
      </c>
      <c r="T658" t="s">
        <v>8271</v>
      </c>
      <c r="U658" t="str">
        <f t="shared" si="73"/>
        <v>techn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20">
        <f t="shared" si="74"/>
        <v>15</v>
      </c>
      <c r="F659" s="6" t="str">
        <f t="shared" si="76"/>
        <v>Cat 5</v>
      </c>
      <c r="G659" s="8">
        <v>18855</v>
      </c>
      <c r="H659" t="s">
        <v>8218</v>
      </c>
      <c r="I659" t="s">
        <v>8223</v>
      </c>
      <c r="J659" t="s">
        <v>8245</v>
      </c>
      <c r="K659">
        <v>1450901872</v>
      </c>
      <c r="L659" s="12">
        <f t="shared" si="70"/>
        <v>42361.84574074074</v>
      </c>
      <c r="M659">
        <v>1448309872</v>
      </c>
      <c r="N659" s="12">
        <f t="shared" si="71"/>
        <v>42331.84574074074</v>
      </c>
      <c r="O659" s="16">
        <f t="shared" si="72"/>
        <v>11</v>
      </c>
      <c r="P659" s="16">
        <f t="shared" si="75"/>
        <v>2015</v>
      </c>
      <c r="Q659" t="b">
        <v>0</v>
      </c>
      <c r="R659">
        <v>99</v>
      </c>
      <c r="S659" t="b">
        <v>1</v>
      </c>
      <c r="T659" t="s">
        <v>8271</v>
      </c>
      <c r="U659" t="str">
        <f t="shared" si="73"/>
        <v>techn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20">
        <f t="shared" si="74"/>
        <v>28.888000000000002</v>
      </c>
      <c r="F660" s="6" t="str">
        <f t="shared" si="76"/>
        <v>Cat 7</v>
      </c>
      <c r="G660" s="8">
        <v>30177</v>
      </c>
      <c r="H660" t="s">
        <v>8218</v>
      </c>
      <c r="I660" t="s">
        <v>8223</v>
      </c>
      <c r="J660" t="s">
        <v>8245</v>
      </c>
      <c r="K660">
        <v>1437933600</v>
      </c>
      <c r="L660" s="12">
        <f t="shared" si="70"/>
        <v>42211.75</v>
      </c>
      <c r="M660">
        <v>1435117889</v>
      </c>
      <c r="N660" s="12">
        <f t="shared" si="71"/>
        <v>42179.160752314812</v>
      </c>
      <c r="O660" s="16">
        <f t="shared" si="72"/>
        <v>6</v>
      </c>
      <c r="P660" s="16">
        <f t="shared" si="75"/>
        <v>2015</v>
      </c>
      <c r="Q660" t="b">
        <v>0</v>
      </c>
      <c r="R660">
        <v>276</v>
      </c>
      <c r="S660" t="b">
        <v>1</v>
      </c>
      <c r="T660" t="s">
        <v>8271</v>
      </c>
      <c r="U660" t="str">
        <f t="shared" si="73"/>
        <v>techn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20">
        <f t="shared" si="74"/>
        <v>3</v>
      </c>
      <c r="F661" s="6" t="str">
        <f t="shared" si="76"/>
        <v>Cat 2</v>
      </c>
      <c r="G661" s="8">
        <v>3017</v>
      </c>
      <c r="H661" t="s">
        <v>8218</v>
      </c>
      <c r="I661" t="s">
        <v>8223</v>
      </c>
      <c r="J661" t="s">
        <v>8245</v>
      </c>
      <c r="K661">
        <v>1440339295</v>
      </c>
      <c r="L661" s="12">
        <f t="shared" si="70"/>
        <v>42239.593692129631</v>
      </c>
      <c r="M661">
        <v>1437747295</v>
      </c>
      <c r="N661" s="12">
        <f t="shared" si="71"/>
        <v>42209.593692129631</v>
      </c>
      <c r="O661" s="16">
        <f t="shared" si="72"/>
        <v>7</v>
      </c>
      <c r="P661" s="16">
        <f t="shared" si="75"/>
        <v>2015</v>
      </c>
      <c r="Q661" t="b">
        <v>0</v>
      </c>
      <c r="R661">
        <v>21</v>
      </c>
      <c r="S661" t="b">
        <v>1</v>
      </c>
      <c r="T661" t="s">
        <v>8271</v>
      </c>
      <c r="U661" t="str">
        <f t="shared" si="73"/>
        <v>techn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20">
        <f t="shared" si="74"/>
        <v>50</v>
      </c>
      <c r="F662" s="6" t="str">
        <f t="shared" si="76"/>
        <v>Cat 12</v>
      </c>
      <c r="G662" s="8">
        <v>1529</v>
      </c>
      <c r="H662" t="s">
        <v>8220</v>
      </c>
      <c r="I662" t="s">
        <v>8223</v>
      </c>
      <c r="J662" t="s">
        <v>8245</v>
      </c>
      <c r="K662">
        <v>1415558879</v>
      </c>
      <c r="L662" s="12">
        <f t="shared" si="70"/>
        <v>41952.783321759263</v>
      </c>
      <c r="M662">
        <v>1412963279</v>
      </c>
      <c r="N662" s="12">
        <f t="shared" si="71"/>
        <v>41922.741655092592</v>
      </c>
      <c r="O662" s="16">
        <f t="shared" si="72"/>
        <v>10</v>
      </c>
      <c r="P662" s="16">
        <f t="shared" si="75"/>
        <v>2014</v>
      </c>
      <c r="Q662" t="b">
        <v>0</v>
      </c>
      <c r="R662">
        <v>18</v>
      </c>
      <c r="S662" t="b">
        <v>0</v>
      </c>
      <c r="T662" t="s">
        <v>8271</v>
      </c>
      <c r="U662" t="str">
        <f t="shared" si="73"/>
        <v>techn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20">
        <f t="shared" si="74"/>
        <v>10</v>
      </c>
      <c r="F663" s="6" t="str">
        <f t="shared" si="76"/>
        <v>Cat 4</v>
      </c>
      <c r="G663" s="8">
        <v>95</v>
      </c>
      <c r="H663" t="s">
        <v>8220</v>
      </c>
      <c r="I663" t="s">
        <v>8223</v>
      </c>
      <c r="J663" t="s">
        <v>8245</v>
      </c>
      <c r="K663">
        <v>1477236559</v>
      </c>
      <c r="L663" s="12">
        <f t="shared" si="70"/>
        <v>42666.645358796297</v>
      </c>
      <c r="M663">
        <v>1474644559</v>
      </c>
      <c r="N663" s="12">
        <f t="shared" si="71"/>
        <v>42636.645358796297</v>
      </c>
      <c r="O663" s="16">
        <f t="shared" si="72"/>
        <v>9</v>
      </c>
      <c r="P663" s="16">
        <f t="shared" si="75"/>
        <v>2016</v>
      </c>
      <c r="Q663" t="b">
        <v>0</v>
      </c>
      <c r="R663">
        <v>9</v>
      </c>
      <c r="S663" t="b">
        <v>0</v>
      </c>
      <c r="T663" t="s">
        <v>8271</v>
      </c>
      <c r="U663" t="str">
        <f t="shared" si="73"/>
        <v>techn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20">
        <f t="shared" si="74"/>
        <v>39</v>
      </c>
      <c r="F664" s="6" t="str">
        <f t="shared" si="76"/>
        <v>Cat 9</v>
      </c>
      <c r="G664" s="8">
        <v>156</v>
      </c>
      <c r="H664" t="s">
        <v>8220</v>
      </c>
      <c r="I664" t="s">
        <v>8223</v>
      </c>
      <c r="J664" t="s">
        <v>8245</v>
      </c>
      <c r="K664">
        <v>1421404247</v>
      </c>
      <c r="L664" s="12">
        <f t="shared" si="70"/>
        <v>42020.438043981485</v>
      </c>
      <c r="M664">
        <v>1418812247</v>
      </c>
      <c r="N664" s="12">
        <f t="shared" si="71"/>
        <v>41990.438043981485</v>
      </c>
      <c r="O664" s="16">
        <f t="shared" si="72"/>
        <v>12</v>
      </c>
      <c r="P664" s="16">
        <f t="shared" si="75"/>
        <v>2014</v>
      </c>
      <c r="Q664" t="b">
        <v>0</v>
      </c>
      <c r="R664">
        <v>4</v>
      </c>
      <c r="S664" t="b">
        <v>0</v>
      </c>
      <c r="T664" t="s">
        <v>8271</v>
      </c>
      <c r="U664" t="str">
        <f t="shared" si="73"/>
        <v>techn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20">
        <f t="shared" si="74"/>
        <v>200</v>
      </c>
      <c r="F665" s="6" t="str">
        <f t="shared" si="76"/>
        <v>Cat 12</v>
      </c>
      <c r="G665" s="8">
        <v>700</v>
      </c>
      <c r="H665" t="s">
        <v>8220</v>
      </c>
      <c r="I665" t="s">
        <v>8231</v>
      </c>
      <c r="J665" t="s">
        <v>8252</v>
      </c>
      <c r="K665">
        <v>1437250456</v>
      </c>
      <c r="L665" s="12">
        <f t="shared" si="70"/>
        <v>42203.843240740738</v>
      </c>
      <c r="M665">
        <v>1434658456</v>
      </c>
      <c r="N665" s="12">
        <f t="shared" si="71"/>
        <v>42173.843240740738</v>
      </c>
      <c r="O665" s="16">
        <f t="shared" si="72"/>
        <v>6</v>
      </c>
      <c r="P665" s="16">
        <f t="shared" si="75"/>
        <v>2015</v>
      </c>
      <c r="Q665" t="b">
        <v>0</v>
      </c>
      <c r="R665">
        <v>7</v>
      </c>
      <c r="S665" t="b">
        <v>0</v>
      </c>
      <c r="T665" t="s">
        <v>8271</v>
      </c>
      <c r="U665" t="str">
        <f t="shared" si="73"/>
        <v>techn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20">
        <f t="shared" si="74"/>
        <v>12</v>
      </c>
      <c r="F666" s="6" t="str">
        <f t="shared" si="76"/>
        <v>Cat 4</v>
      </c>
      <c r="G666" s="8">
        <v>904</v>
      </c>
      <c r="H666" t="s">
        <v>8220</v>
      </c>
      <c r="I666" t="s">
        <v>8223</v>
      </c>
      <c r="J666" t="s">
        <v>8245</v>
      </c>
      <c r="K666">
        <v>1428940775</v>
      </c>
      <c r="L666" s="12">
        <f t="shared" si="70"/>
        <v>42107.666377314818</v>
      </c>
      <c r="M666">
        <v>1426348775</v>
      </c>
      <c r="N666" s="12">
        <f t="shared" si="71"/>
        <v>42077.666377314818</v>
      </c>
      <c r="O666" s="16">
        <f t="shared" si="72"/>
        <v>3</v>
      </c>
      <c r="P666" s="16">
        <f t="shared" si="75"/>
        <v>2015</v>
      </c>
      <c r="Q666" t="b">
        <v>0</v>
      </c>
      <c r="R666">
        <v>29</v>
      </c>
      <c r="S666" t="b">
        <v>0</v>
      </c>
      <c r="T666" t="s">
        <v>8271</v>
      </c>
      <c r="U666" t="str">
        <f t="shared" si="73"/>
        <v>techn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20">
        <f t="shared" si="74"/>
        <v>10</v>
      </c>
      <c r="F667" s="6" t="str">
        <f t="shared" si="76"/>
        <v>Cat 4</v>
      </c>
      <c r="G667" s="8">
        <v>1864</v>
      </c>
      <c r="H667" t="s">
        <v>8220</v>
      </c>
      <c r="I667" t="s">
        <v>8223</v>
      </c>
      <c r="J667" t="s">
        <v>8245</v>
      </c>
      <c r="K667">
        <v>1484327061</v>
      </c>
      <c r="L667" s="12">
        <f t="shared" si="70"/>
        <v>42748.711354166662</v>
      </c>
      <c r="M667">
        <v>1479143061</v>
      </c>
      <c r="N667" s="12">
        <f t="shared" si="71"/>
        <v>42688.711354166662</v>
      </c>
      <c r="O667" s="16">
        <f t="shared" si="72"/>
        <v>11</v>
      </c>
      <c r="P667" s="16">
        <f t="shared" si="75"/>
        <v>2016</v>
      </c>
      <c r="Q667" t="b">
        <v>0</v>
      </c>
      <c r="R667">
        <v>12</v>
      </c>
      <c r="S667" t="b">
        <v>0</v>
      </c>
      <c r="T667" t="s">
        <v>8271</v>
      </c>
      <c r="U667" t="str">
        <f t="shared" si="73"/>
        <v>techn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20">
        <f t="shared" si="74"/>
        <v>200</v>
      </c>
      <c r="F668" s="6" t="str">
        <f t="shared" si="76"/>
        <v>Cat 12</v>
      </c>
      <c r="G668" s="8">
        <v>8</v>
      </c>
      <c r="H668" t="s">
        <v>8220</v>
      </c>
      <c r="I668" t="s">
        <v>8223</v>
      </c>
      <c r="J668" t="s">
        <v>8245</v>
      </c>
      <c r="K668">
        <v>1408305498</v>
      </c>
      <c r="L668" s="12">
        <f t="shared" si="70"/>
        <v>41868.832152777781</v>
      </c>
      <c r="M668">
        <v>1405713498</v>
      </c>
      <c r="N668" s="12">
        <f t="shared" si="71"/>
        <v>41838.832152777781</v>
      </c>
      <c r="O668" s="16">
        <f t="shared" si="72"/>
        <v>7</v>
      </c>
      <c r="P668" s="16">
        <f t="shared" si="75"/>
        <v>2014</v>
      </c>
      <c r="Q668" t="b">
        <v>0</v>
      </c>
      <c r="R668">
        <v>4</v>
      </c>
      <c r="S668" t="b">
        <v>0</v>
      </c>
      <c r="T668" t="s">
        <v>8271</v>
      </c>
      <c r="U668" t="str">
        <f t="shared" si="73"/>
        <v>techn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20">
        <f t="shared" si="74"/>
        <v>50</v>
      </c>
      <c r="F669" s="6" t="str">
        <f t="shared" si="76"/>
        <v>Cat 12</v>
      </c>
      <c r="G669" s="8">
        <v>5010</v>
      </c>
      <c r="H669" t="s">
        <v>8220</v>
      </c>
      <c r="I669" t="s">
        <v>8236</v>
      </c>
      <c r="J669" t="s">
        <v>8248</v>
      </c>
      <c r="K669">
        <v>1477731463</v>
      </c>
      <c r="L669" s="12">
        <f t="shared" si="70"/>
        <v>42672.373414351852</v>
      </c>
      <c r="M669">
        <v>1474275463</v>
      </c>
      <c r="N669" s="12">
        <f t="shared" si="71"/>
        <v>42632.373414351852</v>
      </c>
      <c r="O669" s="16">
        <f t="shared" si="72"/>
        <v>9</v>
      </c>
      <c r="P669" s="16">
        <f t="shared" si="75"/>
        <v>2016</v>
      </c>
      <c r="Q669" t="b">
        <v>0</v>
      </c>
      <c r="R669">
        <v>28</v>
      </c>
      <c r="S669" t="b">
        <v>0</v>
      </c>
      <c r="T669" t="s">
        <v>8271</v>
      </c>
      <c r="U669" t="str">
        <f t="shared" si="73"/>
        <v>techn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20">
        <f t="shared" si="74"/>
        <v>15</v>
      </c>
      <c r="F670" s="6" t="str">
        <f t="shared" si="76"/>
        <v>Cat 5</v>
      </c>
      <c r="G670" s="8">
        <v>684</v>
      </c>
      <c r="H670" t="s">
        <v>8220</v>
      </c>
      <c r="I670" t="s">
        <v>8223</v>
      </c>
      <c r="J670" t="s">
        <v>8245</v>
      </c>
      <c r="K670">
        <v>1431374222</v>
      </c>
      <c r="L670" s="12">
        <f t="shared" si="70"/>
        <v>42135.831273148149</v>
      </c>
      <c r="M670">
        <v>1427486222</v>
      </c>
      <c r="N670" s="12">
        <f t="shared" si="71"/>
        <v>42090.831273148149</v>
      </c>
      <c r="O670" s="16">
        <f t="shared" si="72"/>
        <v>3</v>
      </c>
      <c r="P670" s="16">
        <f t="shared" si="75"/>
        <v>2015</v>
      </c>
      <c r="Q670" t="b">
        <v>0</v>
      </c>
      <c r="R670">
        <v>25</v>
      </c>
      <c r="S670" t="b">
        <v>0</v>
      </c>
      <c r="T670" t="s">
        <v>8271</v>
      </c>
      <c r="U670" t="str">
        <f t="shared" si="73"/>
        <v>techn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20">
        <f t="shared" si="74"/>
        <v>200</v>
      </c>
      <c r="F671" s="6" t="str">
        <f t="shared" si="76"/>
        <v>Cat 12</v>
      </c>
      <c r="G671" s="8">
        <v>43015</v>
      </c>
      <c r="H671" t="s">
        <v>8220</v>
      </c>
      <c r="I671" t="s">
        <v>8234</v>
      </c>
      <c r="J671" t="s">
        <v>8254</v>
      </c>
      <c r="K671">
        <v>1467817258</v>
      </c>
      <c r="L671" s="12">
        <f t="shared" si="70"/>
        <v>42557.625671296293</v>
      </c>
      <c r="M671">
        <v>1465225258</v>
      </c>
      <c r="N671" s="12">
        <f t="shared" si="71"/>
        <v>42527.625671296293</v>
      </c>
      <c r="O671" s="16">
        <f t="shared" si="72"/>
        <v>6</v>
      </c>
      <c r="P671" s="16">
        <f t="shared" si="75"/>
        <v>2016</v>
      </c>
      <c r="Q671" t="b">
        <v>0</v>
      </c>
      <c r="R671">
        <v>28</v>
      </c>
      <c r="S671" t="b">
        <v>0</v>
      </c>
      <c r="T671" t="s">
        <v>8271</v>
      </c>
      <c r="U671" t="str">
        <f t="shared" si="73"/>
        <v>techn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20">
        <f t="shared" si="74"/>
        <v>90</v>
      </c>
      <c r="F672" s="6" t="str">
        <f t="shared" si="76"/>
        <v>Cat 12</v>
      </c>
      <c r="G672" s="8">
        <v>26349</v>
      </c>
      <c r="H672" t="s">
        <v>8220</v>
      </c>
      <c r="I672" t="s">
        <v>8236</v>
      </c>
      <c r="J672" t="s">
        <v>8248</v>
      </c>
      <c r="K672">
        <v>1466323800</v>
      </c>
      <c r="L672" s="12">
        <f t="shared" si="70"/>
        <v>42540.340277777781</v>
      </c>
      <c r="M672">
        <v>1463418120</v>
      </c>
      <c r="N672" s="12">
        <f t="shared" si="71"/>
        <v>42506.709722222222</v>
      </c>
      <c r="O672" s="16">
        <f t="shared" si="72"/>
        <v>5</v>
      </c>
      <c r="P672" s="16">
        <f t="shared" si="75"/>
        <v>2016</v>
      </c>
      <c r="Q672" t="b">
        <v>0</v>
      </c>
      <c r="R672">
        <v>310</v>
      </c>
      <c r="S672" t="b">
        <v>0</v>
      </c>
      <c r="T672" t="s">
        <v>8271</v>
      </c>
      <c r="U672" t="str">
        <f t="shared" si="73"/>
        <v>techn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20">
        <f t="shared" si="74"/>
        <v>30</v>
      </c>
      <c r="F673" s="6" t="str">
        <f t="shared" si="76"/>
        <v>Cat 8</v>
      </c>
      <c r="G673" s="8">
        <v>11828</v>
      </c>
      <c r="H673" t="s">
        <v>8220</v>
      </c>
      <c r="I673" t="s">
        <v>8223</v>
      </c>
      <c r="J673" t="s">
        <v>8245</v>
      </c>
      <c r="K673">
        <v>1421208000</v>
      </c>
      <c r="L673" s="12">
        <f t="shared" si="70"/>
        <v>42018.166666666672</v>
      </c>
      <c r="M673">
        <v>1418315852</v>
      </c>
      <c r="N673" s="12">
        <f t="shared" si="71"/>
        <v>41984.692731481482</v>
      </c>
      <c r="O673" s="16">
        <f t="shared" si="72"/>
        <v>12</v>
      </c>
      <c r="P673" s="16">
        <f t="shared" si="75"/>
        <v>2014</v>
      </c>
      <c r="Q673" t="b">
        <v>0</v>
      </c>
      <c r="R673">
        <v>15</v>
      </c>
      <c r="S673" t="b">
        <v>0</v>
      </c>
      <c r="T673" t="s">
        <v>8271</v>
      </c>
      <c r="U673" t="str">
        <f t="shared" si="73"/>
        <v>techn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20">
        <f t="shared" si="74"/>
        <v>50</v>
      </c>
      <c r="F674" s="6" t="str">
        <f t="shared" si="76"/>
        <v>Cat 12</v>
      </c>
      <c r="G674" s="8">
        <v>10814</v>
      </c>
      <c r="H674" t="s">
        <v>8220</v>
      </c>
      <c r="I674" t="s">
        <v>8223</v>
      </c>
      <c r="J674" t="s">
        <v>8245</v>
      </c>
      <c r="K674">
        <v>1420088340</v>
      </c>
      <c r="L674" s="12">
        <f t="shared" si="70"/>
        <v>42005.207638888889</v>
      </c>
      <c r="M674">
        <v>1417410964</v>
      </c>
      <c r="N674" s="12">
        <f t="shared" si="71"/>
        <v>41974.219490740739</v>
      </c>
      <c r="O674" s="16">
        <f t="shared" si="72"/>
        <v>12</v>
      </c>
      <c r="P674" s="16">
        <f t="shared" si="75"/>
        <v>2014</v>
      </c>
      <c r="Q674" t="b">
        <v>0</v>
      </c>
      <c r="R674">
        <v>215</v>
      </c>
      <c r="S674" t="b">
        <v>0</v>
      </c>
      <c r="T674" t="s">
        <v>8271</v>
      </c>
      <c r="U674" t="str">
        <f t="shared" si="73"/>
        <v>techn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20">
        <f t="shared" si="74"/>
        <v>100</v>
      </c>
      <c r="F675" s="6" t="str">
        <f t="shared" si="76"/>
        <v>Cat 12</v>
      </c>
      <c r="G675" s="8">
        <v>205</v>
      </c>
      <c r="H675" t="s">
        <v>8220</v>
      </c>
      <c r="I675" t="s">
        <v>8223</v>
      </c>
      <c r="J675" t="s">
        <v>8245</v>
      </c>
      <c r="K675">
        <v>1409602217</v>
      </c>
      <c r="L675" s="12">
        <f t="shared" si="70"/>
        <v>41883.840474537035</v>
      </c>
      <c r="M675">
        <v>1405714217</v>
      </c>
      <c r="N675" s="12">
        <f t="shared" si="71"/>
        <v>41838.840474537035</v>
      </c>
      <c r="O675" s="16">
        <f t="shared" si="72"/>
        <v>7</v>
      </c>
      <c r="P675" s="16">
        <f t="shared" si="75"/>
        <v>2014</v>
      </c>
      <c r="Q675" t="b">
        <v>0</v>
      </c>
      <c r="R675">
        <v>3</v>
      </c>
      <c r="S675" t="b">
        <v>0</v>
      </c>
      <c r="T675" t="s">
        <v>8271</v>
      </c>
      <c r="U675" t="str">
        <f t="shared" si="73"/>
        <v>techn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20">
        <f t="shared" si="74"/>
        <v>50</v>
      </c>
      <c r="F676" s="6" t="str">
        <f t="shared" si="76"/>
        <v>Cat 12</v>
      </c>
      <c r="G676" s="8">
        <v>15</v>
      </c>
      <c r="H676" t="s">
        <v>8220</v>
      </c>
      <c r="I676" t="s">
        <v>8223</v>
      </c>
      <c r="J676" t="s">
        <v>8245</v>
      </c>
      <c r="K676">
        <v>1407811627</v>
      </c>
      <c r="L676" s="12">
        <f t="shared" si="70"/>
        <v>41863.116053240738</v>
      </c>
      <c r="M676">
        <v>1402627627</v>
      </c>
      <c r="N676" s="12">
        <f t="shared" si="71"/>
        <v>41803.116053240738</v>
      </c>
      <c r="O676" s="16">
        <f t="shared" si="72"/>
        <v>6</v>
      </c>
      <c r="P676" s="16">
        <f t="shared" si="75"/>
        <v>2014</v>
      </c>
      <c r="Q676" t="b">
        <v>0</v>
      </c>
      <c r="R676">
        <v>2</v>
      </c>
      <c r="S676" t="b">
        <v>0</v>
      </c>
      <c r="T676" t="s">
        <v>8271</v>
      </c>
      <c r="U676" t="str">
        <f t="shared" si="73"/>
        <v>techn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20">
        <f t="shared" si="74"/>
        <v>6</v>
      </c>
      <c r="F677" s="6" t="str">
        <f t="shared" si="76"/>
        <v>Cat 3</v>
      </c>
      <c r="G677" s="8">
        <v>891</v>
      </c>
      <c r="H677" t="s">
        <v>8220</v>
      </c>
      <c r="I677" t="s">
        <v>8223</v>
      </c>
      <c r="J677" t="s">
        <v>8245</v>
      </c>
      <c r="K677">
        <v>1420095540</v>
      </c>
      <c r="L677" s="12">
        <f t="shared" si="70"/>
        <v>42005.290972222225</v>
      </c>
      <c r="M677">
        <v>1417558804</v>
      </c>
      <c r="N677" s="12">
        <f t="shared" si="71"/>
        <v>41975.930601851855</v>
      </c>
      <c r="O677" s="16">
        <f t="shared" si="72"/>
        <v>12</v>
      </c>
      <c r="P677" s="16">
        <f t="shared" si="75"/>
        <v>2014</v>
      </c>
      <c r="Q677" t="b">
        <v>0</v>
      </c>
      <c r="R677">
        <v>26</v>
      </c>
      <c r="S677" t="b">
        <v>0</v>
      </c>
      <c r="T677" t="s">
        <v>8271</v>
      </c>
      <c r="U677" t="str">
        <f t="shared" si="73"/>
        <v>techn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20">
        <f t="shared" si="74"/>
        <v>100</v>
      </c>
      <c r="F678" s="6" t="str">
        <f t="shared" si="76"/>
        <v>Cat 12</v>
      </c>
      <c r="G678" s="8">
        <v>1471</v>
      </c>
      <c r="H678" t="s">
        <v>8220</v>
      </c>
      <c r="I678" t="s">
        <v>8228</v>
      </c>
      <c r="J678" t="s">
        <v>8250</v>
      </c>
      <c r="K678">
        <v>1423333581</v>
      </c>
      <c r="L678" s="12">
        <f t="shared" si="70"/>
        <v>42042.768298611118</v>
      </c>
      <c r="M678">
        <v>1420741581</v>
      </c>
      <c r="N678" s="12">
        <f t="shared" si="71"/>
        <v>42012.768298611118</v>
      </c>
      <c r="O678" s="16">
        <f t="shared" si="72"/>
        <v>1</v>
      </c>
      <c r="P678" s="16">
        <f t="shared" si="75"/>
        <v>2015</v>
      </c>
      <c r="Q678" t="b">
        <v>0</v>
      </c>
      <c r="R678">
        <v>24</v>
      </c>
      <c r="S678" t="b">
        <v>0</v>
      </c>
      <c r="T678" t="s">
        <v>8271</v>
      </c>
      <c r="U678" t="str">
        <f t="shared" si="73"/>
        <v>techn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20">
        <f t="shared" si="74"/>
        <v>50</v>
      </c>
      <c r="F679" s="6" t="str">
        <f t="shared" si="76"/>
        <v>Cat 12</v>
      </c>
      <c r="G679" s="8">
        <v>12792</v>
      </c>
      <c r="H679" t="s">
        <v>8220</v>
      </c>
      <c r="I679" t="s">
        <v>8236</v>
      </c>
      <c r="J679" t="s">
        <v>8248</v>
      </c>
      <c r="K679">
        <v>1467106895</v>
      </c>
      <c r="L679" s="12">
        <f t="shared" si="70"/>
        <v>42549.403877314813</v>
      </c>
      <c r="M679">
        <v>1463218895</v>
      </c>
      <c r="N679" s="12">
        <f t="shared" si="71"/>
        <v>42504.403877314813</v>
      </c>
      <c r="O679" s="16">
        <f t="shared" si="72"/>
        <v>5</v>
      </c>
      <c r="P679" s="16">
        <f t="shared" si="75"/>
        <v>2016</v>
      </c>
      <c r="Q679" t="b">
        <v>0</v>
      </c>
      <c r="R679">
        <v>96</v>
      </c>
      <c r="S679" t="b">
        <v>0</v>
      </c>
      <c r="T679" t="s">
        <v>8271</v>
      </c>
      <c r="U679" t="str">
        <f t="shared" si="73"/>
        <v>techn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20">
        <f t="shared" si="74"/>
        <v>29</v>
      </c>
      <c r="F680" s="6" t="str">
        <f t="shared" si="76"/>
        <v>Cat 7</v>
      </c>
      <c r="G680" s="8">
        <v>1108</v>
      </c>
      <c r="H680" t="s">
        <v>8220</v>
      </c>
      <c r="I680" t="s">
        <v>8223</v>
      </c>
      <c r="J680" t="s">
        <v>8245</v>
      </c>
      <c r="K680">
        <v>1463821338</v>
      </c>
      <c r="L680" s="12">
        <f t="shared" si="70"/>
        <v>42511.376597222217</v>
      </c>
      <c r="M680">
        <v>1461229338</v>
      </c>
      <c r="N680" s="12">
        <f t="shared" si="71"/>
        <v>42481.376597222217</v>
      </c>
      <c r="O680" s="16">
        <f t="shared" si="72"/>
        <v>4</v>
      </c>
      <c r="P680" s="16">
        <f t="shared" si="75"/>
        <v>2016</v>
      </c>
      <c r="Q680" t="b">
        <v>0</v>
      </c>
      <c r="R680">
        <v>17</v>
      </c>
      <c r="S680" t="b">
        <v>0</v>
      </c>
      <c r="T680" t="s">
        <v>8271</v>
      </c>
      <c r="U680" t="str">
        <f t="shared" si="73"/>
        <v>techn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20">
        <f t="shared" si="74"/>
        <v>57</v>
      </c>
      <c r="F681" s="6" t="str">
        <f t="shared" si="76"/>
        <v>Cat 12</v>
      </c>
      <c r="G681" s="8">
        <v>8827</v>
      </c>
      <c r="H681" t="s">
        <v>8220</v>
      </c>
      <c r="I681" t="s">
        <v>8223</v>
      </c>
      <c r="J681" t="s">
        <v>8245</v>
      </c>
      <c r="K681">
        <v>1472920909</v>
      </c>
      <c r="L681" s="12">
        <f t="shared" si="70"/>
        <v>42616.695706018523</v>
      </c>
      <c r="M681">
        <v>1467736909</v>
      </c>
      <c r="N681" s="12">
        <f t="shared" si="71"/>
        <v>42556.695706018523</v>
      </c>
      <c r="O681" s="16">
        <f t="shared" si="72"/>
        <v>7</v>
      </c>
      <c r="P681" s="16">
        <f t="shared" si="75"/>
        <v>2016</v>
      </c>
      <c r="Q681" t="b">
        <v>0</v>
      </c>
      <c r="R681">
        <v>94</v>
      </c>
      <c r="S681" t="b">
        <v>0</v>
      </c>
      <c r="T681" t="s">
        <v>8271</v>
      </c>
      <c r="U681" t="str">
        <f t="shared" si="73"/>
        <v>techn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20">
        <f t="shared" si="74"/>
        <v>75</v>
      </c>
      <c r="F682" s="6" t="str">
        <f t="shared" si="76"/>
        <v>Cat 12</v>
      </c>
      <c r="G682" s="8">
        <v>19434</v>
      </c>
      <c r="H682" t="s">
        <v>8220</v>
      </c>
      <c r="I682" t="s">
        <v>8223</v>
      </c>
      <c r="J682" t="s">
        <v>8245</v>
      </c>
      <c r="K682">
        <v>1410955331</v>
      </c>
      <c r="L682" s="12">
        <f t="shared" si="70"/>
        <v>41899.501516203702</v>
      </c>
      <c r="M682">
        <v>1407931331</v>
      </c>
      <c r="N682" s="12">
        <f t="shared" si="71"/>
        <v>41864.501516203702</v>
      </c>
      <c r="O682" s="16">
        <f t="shared" si="72"/>
        <v>8</v>
      </c>
      <c r="P682" s="16">
        <f t="shared" si="75"/>
        <v>2014</v>
      </c>
      <c r="Q682" t="b">
        <v>0</v>
      </c>
      <c r="R682">
        <v>129</v>
      </c>
      <c r="S682" t="b">
        <v>0</v>
      </c>
      <c r="T682" t="s">
        <v>8271</v>
      </c>
      <c r="U682" t="str">
        <f t="shared" si="73"/>
        <v>techn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20">
        <f t="shared" si="74"/>
        <v>2.5</v>
      </c>
      <c r="F683" s="6" t="str">
        <f t="shared" si="76"/>
        <v>Cat 2</v>
      </c>
      <c r="G683" s="8">
        <v>1</v>
      </c>
      <c r="H683" t="s">
        <v>8220</v>
      </c>
      <c r="I683" t="s">
        <v>8223</v>
      </c>
      <c r="J683" t="s">
        <v>8245</v>
      </c>
      <c r="K683">
        <v>1477509604</v>
      </c>
      <c r="L683" s="12">
        <f t="shared" si="70"/>
        <v>42669.805601851855</v>
      </c>
      <c r="M683">
        <v>1474917604</v>
      </c>
      <c r="N683" s="12">
        <f t="shared" si="71"/>
        <v>42639.805601851855</v>
      </c>
      <c r="O683" s="16">
        <f t="shared" si="72"/>
        <v>9</v>
      </c>
      <c r="P683" s="16">
        <f t="shared" si="75"/>
        <v>2016</v>
      </c>
      <c r="Q683" t="b">
        <v>0</v>
      </c>
      <c r="R683">
        <v>1</v>
      </c>
      <c r="S683" t="b">
        <v>0</v>
      </c>
      <c r="T683" t="s">
        <v>8271</v>
      </c>
      <c r="U683" t="str">
        <f t="shared" si="73"/>
        <v>techn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20">
        <f t="shared" si="74"/>
        <v>50</v>
      </c>
      <c r="F684" s="6" t="str">
        <f t="shared" si="76"/>
        <v>Cat 12</v>
      </c>
      <c r="G684" s="8">
        <v>53</v>
      </c>
      <c r="H684" t="s">
        <v>8220</v>
      </c>
      <c r="I684" t="s">
        <v>8223</v>
      </c>
      <c r="J684" t="s">
        <v>8245</v>
      </c>
      <c r="K684">
        <v>1489512122</v>
      </c>
      <c r="L684" s="12">
        <f t="shared" si="70"/>
        <v>42808.723634259266</v>
      </c>
      <c r="M684">
        <v>1486923722</v>
      </c>
      <c r="N684" s="12">
        <f t="shared" si="71"/>
        <v>42778.765300925923</v>
      </c>
      <c r="O684" s="16">
        <f t="shared" si="72"/>
        <v>2</v>
      </c>
      <c r="P684" s="16">
        <f t="shared" si="75"/>
        <v>2017</v>
      </c>
      <c r="Q684" t="b">
        <v>0</v>
      </c>
      <c r="R684">
        <v>4</v>
      </c>
      <c r="S684" t="b">
        <v>0</v>
      </c>
      <c r="T684" t="s">
        <v>8271</v>
      </c>
      <c r="U684" t="str">
        <f t="shared" si="73"/>
        <v>techn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20">
        <f t="shared" si="74"/>
        <v>35</v>
      </c>
      <c r="F685" s="6" t="str">
        <f t="shared" si="76"/>
        <v>Cat 9</v>
      </c>
      <c r="G685" s="8">
        <v>298</v>
      </c>
      <c r="H685" t="s">
        <v>8220</v>
      </c>
      <c r="I685" t="s">
        <v>8223</v>
      </c>
      <c r="J685" t="s">
        <v>8245</v>
      </c>
      <c r="K685">
        <v>1477949764</v>
      </c>
      <c r="L685" s="12">
        <f t="shared" si="70"/>
        <v>42674.900046296301</v>
      </c>
      <c r="M685">
        <v>1474493764</v>
      </c>
      <c r="N685" s="12">
        <f t="shared" si="71"/>
        <v>42634.900046296301</v>
      </c>
      <c r="O685" s="16">
        <f t="shared" si="72"/>
        <v>9</v>
      </c>
      <c r="P685" s="16">
        <f t="shared" si="75"/>
        <v>2016</v>
      </c>
      <c r="Q685" t="b">
        <v>0</v>
      </c>
      <c r="R685">
        <v>3</v>
      </c>
      <c r="S685" t="b">
        <v>0</v>
      </c>
      <c r="T685" t="s">
        <v>8271</v>
      </c>
      <c r="U685" t="str">
        <f t="shared" si="73"/>
        <v>techn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20">
        <f t="shared" si="74"/>
        <v>320</v>
      </c>
      <c r="F686" s="6" t="str">
        <f t="shared" si="76"/>
        <v>Cat 12</v>
      </c>
      <c r="G686" s="8">
        <v>23948</v>
      </c>
      <c r="H686" t="s">
        <v>8220</v>
      </c>
      <c r="I686" t="s">
        <v>8223</v>
      </c>
      <c r="J686" t="s">
        <v>8245</v>
      </c>
      <c r="K686">
        <v>1406257200</v>
      </c>
      <c r="L686" s="12">
        <f t="shared" si="70"/>
        <v>41845.125</v>
      </c>
      <c r="M686">
        <v>1403176891</v>
      </c>
      <c r="N686" s="12">
        <f t="shared" si="71"/>
        <v>41809.473275462966</v>
      </c>
      <c r="O686" s="16">
        <f t="shared" si="72"/>
        <v>6</v>
      </c>
      <c r="P686" s="16">
        <f t="shared" si="75"/>
        <v>2014</v>
      </c>
      <c r="Q686" t="b">
        <v>0</v>
      </c>
      <c r="R686">
        <v>135</v>
      </c>
      <c r="S686" t="b">
        <v>0</v>
      </c>
      <c r="T686" t="s">
        <v>8271</v>
      </c>
      <c r="U686" t="str">
        <f t="shared" si="73"/>
        <v>techn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20">
        <f t="shared" si="74"/>
        <v>2</v>
      </c>
      <c r="F687" s="6" t="str">
        <f t="shared" si="76"/>
        <v>Cat 2</v>
      </c>
      <c r="G687" s="8">
        <v>553</v>
      </c>
      <c r="H687" t="s">
        <v>8220</v>
      </c>
      <c r="I687" t="s">
        <v>8223</v>
      </c>
      <c r="J687" t="s">
        <v>8245</v>
      </c>
      <c r="K687">
        <v>1421095672</v>
      </c>
      <c r="L687" s="12">
        <f t="shared" si="70"/>
        <v>42016.866574074069</v>
      </c>
      <c r="M687">
        <v>1417207672</v>
      </c>
      <c r="N687" s="12">
        <f t="shared" si="71"/>
        <v>41971.866574074069</v>
      </c>
      <c r="O687" s="16">
        <f t="shared" si="72"/>
        <v>11</v>
      </c>
      <c r="P687" s="16">
        <f t="shared" si="75"/>
        <v>2014</v>
      </c>
      <c r="Q687" t="b">
        <v>0</v>
      </c>
      <c r="R687">
        <v>10</v>
      </c>
      <c r="S687" t="b">
        <v>0</v>
      </c>
      <c r="T687" t="s">
        <v>8271</v>
      </c>
      <c r="U687" t="str">
        <f t="shared" si="73"/>
        <v>techn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20">
        <f t="shared" si="74"/>
        <v>500</v>
      </c>
      <c r="F688" s="6" t="str">
        <f t="shared" si="76"/>
        <v>Cat 12</v>
      </c>
      <c r="G688" s="8">
        <v>0</v>
      </c>
      <c r="H688" t="s">
        <v>8220</v>
      </c>
      <c r="I688" t="s">
        <v>8236</v>
      </c>
      <c r="J688" t="s">
        <v>8248</v>
      </c>
      <c r="K688">
        <v>1438618170</v>
      </c>
      <c r="L688" s="12">
        <f t="shared" si="70"/>
        <v>42219.673263888893</v>
      </c>
      <c r="M688">
        <v>1436026170</v>
      </c>
      <c r="N688" s="12">
        <f t="shared" si="71"/>
        <v>42189.673263888893</v>
      </c>
      <c r="O688" s="16">
        <f t="shared" si="72"/>
        <v>7</v>
      </c>
      <c r="P688" s="16">
        <f t="shared" si="75"/>
        <v>2015</v>
      </c>
      <c r="Q688" t="b">
        <v>0</v>
      </c>
      <c r="R688">
        <v>0</v>
      </c>
      <c r="S688" t="b">
        <v>0</v>
      </c>
      <c r="T688" t="s">
        <v>8271</v>
      </c>
      <c r="U688" t="str">
        <f t="shared" si="73"/>
        <v>techn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20">
        <f t="shared" si="74"/>
        <v>100</v>
      </c>
      <c r="F689" s="6" t="str">
        <f t="shared" si="76"/>
        <v>Cat 12</v>
      </c>
      <c r="G689" s="8">
        <v>3550</v>
      </c>
      <c r="H689" t="s">
        <v>8220</v>
      </c>
      <c r="I689" t="s">
        <v>8237</v>
      </c>
      <c r="J689" t="s">
        <v>8255</v>
      </c>
      <c r="K689">
        <v>1486317653</v>
      </c>
      <c r="L689" s="12">
        <f t="shared" si="70"/>
        <v>42771.750613425931</v>
      </c>
      <c r="M689">
        <v>1481133653</v>
      </c>
      <c r="N689" s="12">
        <f t="shared" si="71"/>
        <v>42711.750613425931</v>
      </c>
      <c r="O689" s="16">
        <f t="shared" si="72"/>
        <v>12</v>
      </c>
      <c r="P689" s="16">
        <f t="shared" si="75"/>
        <v>2016</v>
      </c>
      <c r="Q689" t="b">
        <v>0</v>
      </c>
      <c r="R689">
        <v>6</v>
      </c>
      <c r="S689" t="b">
        <v>0</v>
      </c>
      <c r="T689" t="s">
        <v>8271</v>
      </c>
      <c r="U689" t="str">
        <f t="shared" si="73"/>
        <v>techn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20">
        <f t="shared" si="74"/>
        <v>20</v>
      </c>
      <c r="F690" s="6" t="str">
        <f t="shared" si="76"/>
        <v>Cat 6</v>
      </c>
      <c r="G690" s="8">
        <v>14598</v>
      </c>
      <c r="H690" t="s">
        <v>8220</v>
      </c>
      <c r="I690" t="s">
        <v>8223</v>
      </c>
      <c r="J690" t="s">
        <v>8245</v>
      </c>
      <c r="K690">
        <v>1444876253</v>
      </c>
      <c r="L690" s="12">
        <f t="shared" si="70"/>
        <v>42292.104780092588</v>
      </c>
      <c r="M690">
        <v>1442284253</v>
      </c>
      <c r="N690" s="12">
        <f t="shared" si="71"/>
        <v>42262.104780092588</v>
      </c>
      <c r="O690" s="16">
        <f t="shared" si="72"/>
        <v>9</v>
      </c>
      <c r="P690" s="16">
        <f t="shared" si="75"/>
        <v>2015</v>
      </c>
      <c r="Q690" t="b">
        <v>0</v>
      </c>
      <c r="R690">
        <v>36</v>
      </c>
      <c r="S690" t="b">
        <v>0</v>
      </c>
      <c r="T690" t="s">
        <v>8271</v>
      </c>
      <c r="U690" t="str">
        <f t="shared" si="73"/>
        <v>techn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20">
        <f t="shared" si="74"/>
        <v>200</v>
      </c>
      <c r="F691" s="6" t="str">
        <f t="shared" si="76"/>
        <v>Cat 12</v>
      </c>
      <c r="G691" s="8">
        <v>115297.5</v>
      </c>
      <c r="H691" t="s">
        <v>8220</v>
      </c>
      <c r="I691" t="s">
        <v>8223</v>
      </c>
      <c r="J691" t="s">
        <v>8245</v>
      </c>
      <c r="K691">
        <v>1481173140</v>
      </c>
      <c r="L691" s="12">
        <f t="shared" si="70"/>
        <v>42712.207638888889</v>
      </c>
      <c r="M691">
        <v>1478016097</v>
      </c>
      <c r="N691" s="12">
        <f t="shared" si="71"/>
        <v>42675.66778935185</v>
      </c>
      <c r="O691" s="16">
        <f t="shared" si="72"/>
        <v>11</v>
      </c>
      <c r="P691" s="16">
        <f t="shared" si="75"/>
        <v>2016</v>
      </c>
      <c r="Q691" t="b">
        <v>0</v>
      </c>
      <c r="R691">
        <v>336</v>
      </c>
      <c r="S691" t="b">
        <v>0</v>
      </c>
      <c r="T691" t="s">
        <v>8271</v>
      </c>
      <c r="U691" t="str">
        <f t="shared" si="73"/>
        <v>techn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20">
        <f t="shared" si="74"/>
        <v>20</v>
      </c>
      <c r="F692" s="6" t="str">
        <f t="shared" si="76"/>
        <v>Cat 6</v>
      </c>
      <c r="G692" s="8">
        <v>2468</v>
      </c>
      <c r="H692" t="s">
        <v>8220</v>
      </c>
      <c r="I692" t="s">
        <v>8223</v>
      </c>
      <c r="J692" t="s">
        <v>8245</v>
      </c>
      <c r="K692">
        <v>1473400800</v>
      </c>
      <c r="L692" s="12">
        <f t="shared" si="70"/>
        <v>42622.25</v>
      </c>
      <c r="M692">
        <v>1469718841</v>
      </c>
      <c r="N692" s="12">
        <f t="shared" si="71"/>
        <v>42579.634733796294</v>
      </c>
      <c r="O692" s="16">
        <f t="shared" si="72"/>
        <v>7</v>
      </c>
      <c r="P692" s="16">
        <f t="shared" si="75"/>
        <v>2016</v>
      </c>
      <c r="Q692" t="b">
        <v>0</v>
      </c>
      <c r="R692">
        <v>34</v>
      </c>
      <c r="S692" t="b">
        <v>0</v>
      </c>
      <c r="T692" t="s">
        <v>8271</v>
      </c>
      <c r="U692" t="str">
        <f t="shared" si="73"/>
        <v>techn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20">
        <f t="shared" si="74"/>
        <v>50</v>
      </c>
      <c r="F693" s="6" t="str">
        <f t="shared" si="76"/>
        <v>Cat 12</v>
      </c>
      <c r="G693" s="8">
        <v>260</v>
      </c>
      <c r="H693" t="s">
        <v>8220</v>
      </c>
      <c r="I693" t="s">
        <v>8223</v>
      </c>
      <c r="J693" t="s">
        <v>8245</v>
      </c>
      <c r="K693">
        <v>1435711246</v>
      </c>
      <c r="L693" s="12">
        <f t="shared" si="70"/>
        <v>42186.028310185182</v>
      </c>
      <c r="M693">
        <v>1433292046</v>
      </c>
      <c r="N693" s="12">
        <f t="shared" si="71"/>
        <v>42158.028310185182</v>
      </c>
      <c r="O693" s="16">
        <f t="shared" si="72"/>
        <v>6</v>
      </c>
      <c r="P693" s="16">
        <f t="shared" si="75"/>
        <v>2015</v>
      </c>
      <c r="Q693" t="b">
        <v>0</v>
      </c>
      <c r="R693">
        <v>10</v>
      </c>
      <c r="S693" t="b">
        <v>0</v>
      </c>
      <c r="T693" t="s">
        <v>8271</v>
      </c>
      <c r="U693" t="str">
        <f t="shared" si="73"/>
        <v>techn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20">
        <f t="shared" si="74"/>
        <v>20</v>
      </c>
      <c r="F694" s="6" t="str">
        <f t="shared" si="76"/>
        <v>Cat 6</v>
      </c>
      <c r="G694" s="8">
        <v>1306</v>
      </c>
      <c r="H694" t="s">
        <v>8220</v>
      </c>
      <c r="I694" t="s">
        <v>8224</v>
      </c>
      <c r="J694" t="s">
        <v>8246</v>
      </c>
      <c r="K694">
        <v>1482397263</v>
      </c>
      <c r="L694" s="12">
        <f t="shared" si="70"/>
        <v>42726.37572916667</v>
      </c>
      <c r="M694">
        <v>1479805263</v>
      </c>
      <c r="N694" s="12">
        <f t="shared" si="71"/>
        <v>42696.37572916667</v>
      </c>
      <c r="O694" s="16">
        <f t="shared" si="72"/>
        <v>11</v>
      </c>
      <c r="P694" s="16">
        <f t="shared" si="75"/>
        <v>2016</v>
      </c>
      <c r="Q694" t="b">
        <v>0</v>
      </c>
      <c r="R694">
        <v>201</v>
      </c>
      <c r="S694" t="b">
        <v>0</v>
      </c>
      <c r="T694" t="s">
        <v>8271</v>
      </c>
      <c r="U694" t="str">
        <f t="shared" si="73"/>
        <v>techn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20">
        <f t="shared" si="74"/>
        <v>100</v>
      </c>
      <c r="F695" s="6" t="str">
        <f t="shared" si="76"/>
        <v>Cat 12</v>
      </c>
      <c r="G695" s="8">
        <v>35338</v>
      </c>
      <c r="H695" t="s">
        <v>8220</v>
      </c>
      <c r="I695" t="s">
        <v>8223</v>
      </c>
      <c r="J695" t="s">
        <v>8245</v>
      </c>
      <c r="K695">
        <v>1430421827</v>
      </c>
      <c r="L695" s="12">
        <f t="shared" si="70"/>
        <v>42124.808182870373</v>
      </c>
      <c r="M695">
        <v>1427829827</v>
      </c>
      <c r="N695" s="12">
        <f t="shared" si="71"/>
        <v>42094.808182870373</v>
      </c>
      <c r="O695" s="16">
        <f t="shared" si="72"/>
        <v>3</v>
      </c>
      <c r="P695" s="16">
        <f t="shared" si="75"/>
        <v>2015</v>
      </c>
      <c r="Q695" t="b">
        <v>0</v>
      </c>
      <c r="R695">
        <v>296</v>
      </c>
      <c r="S695" t="b">
        <v>0</v>
      </c>
      <c r="T695" t="s">
        <v>8271</v>
      </c>
      <c r="U695" t="str">
        <f t="shared" si="73"/>
        <v>techn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20">
        <f t="shared" si="74"/>
        <v>150</v>
      </c>
      <c r="F696" s="6" t="str">
        <f t="shared" si="76"/>
        <v>Cat 12</v>
      </c>
      <c r="G696" s="8">
        <v>590</v>
      </c>
      <c r="H696" t="s">
        <v>8220</v>
      </c>
      <c r="I696" t="s">
        <v>8223</v>
      </c>
      <c r="J696" t="s">
        <v>8245</v>
      </c>
      <c r="K696">
        <v>1485964559</v>
      </c>
      <c r="L696" s="12">
        <f t="shared" si="70"/>
        <v>42767.663877314815</v>
      </c>
      <c r="M696">
        <v>1483372559</v>
      </c>
      <c r="N696" s="12">
        <f t="shared" si="71"/>
        <v>42737.663877314815</v>
      </c>
      <c r="O696" s="16">
        <f t="shared" si="72"/>
        <v>1</v>
      </c>
      <c r="P696" s="16">
        <f t="shared" si="75"/>
        <v>2017</v>
      </c>
      <c r="Q696" t="b">
        <v>0</v>
      </c>
      <c r="R696">
        <v>7</v>
      </c>
      <c r="S696" t="b">
        <v>0</v>
      </c>
      <c r="T696" t="s">
        <v>8271</v>
      </c>
      <c r="U696" t="str">
        <f t="shared" si="73"/>
        <v>techn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20">
        <f t="shared" si="74"/>
        <v>60</v>
      </c>
      <c r="F697" s="6" t="str">
        <f t="shared" si="76"/>
        <v>Cat 12</v>
      </c>
      <c r="G697" s="8">
        <v>636</v>
      </c>
      <c r="H697" t="s">
        <v>8220</v>
      </c>
      <c r="I697" t="s">
        <v>8223</v>
      </c>
      <c r="J697" t="s">
        <v>8245</v>
      </c>
      <c r="K697">
        <v>1414758620</v>
      </c>
      <c r="L697" s="12">
        <f t="shared" si="70"/>
        <v>41943.521064814813</v>
      </c>
      <c r="M697">
        <v>1412166620</v>
      </c>
      <c r="N697" s="12">
        <f t="shared" si="71"/>
        <v>41913.521064814813</v>
      </c>
      <c r="O697" s="16">
        <f t="shared" si="72"/>
        <v>10</v>
      </c>
      <c r="P697" s="16">
        <f t="shared" si="75"/>
        <v>2014</v>
      </c>
      <c r="Q697" t="b">
        <v>0</v>
      </c>
      <c r="R697">
        <v>7</v>
      </c>
      <c r="S697" t="b">
        <v>0</v>
      </c>
      <c r="T697" t="s">
        <v>8271</v>
      </c>
      <c r="U697" t="str">
        <f t="shared" si="73"/>
        <v>techn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20">
        <f t="shared" si="74"/>
        <v>175</v>
      </c>
      <c r="F698" s="6" t="str">
        <f t="shared" si="76"/>
        <v>Cat 12</v>
      </c>
      <c r="G698" s="8">
        <v>1</v>
      </c>
      <c r="H698" t="s">
        <v>8220</v>
      </c>
      <c r="I698" t="s">
        <v>8232</v>
      </c>
      <c r="J698" t="s">
        <v>8248</v>
      </c>
      <c r="K698">
        <v>1406326502</v>
      </c>
      <c r="L698" s="12">
        <f t="shared" si="70"/>
        <v>41845.927106481482</v>
      </c>
      <c r="M698">
        <v>1403734502</v>
      </c>
      <c r="N698" s="12">
        <f t="shared" si="71"/>
        <v>41815.927106481482</v>
      </c>
      <c r="O698" s="16">
        <f t="shared" si="72"/>
        <v>6</v>
      </c>
      <c r="P698" s="16">
        <f t="shared" si="75"/>
        <v>2014</v>
      </c>
      <c r="Q698" t="b">
        <v>0</v>
      </c>
      <c r="R698">
        <v>1</v>
      </c>
      <c r="S698" t="b">
        <v>0</v>
      </c>
      <c r="T698" t="s">
        <v>8271</v>
      </c>
      <c r="U698" t="str">
        <f t="shared" si="73"/>
        <v>techn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20">
        <f t="shared" si="74"/>
        <v>5</v>
      </c>
      <c r="F699" s="6" t="str">
        <f t="shared" si="76"/>
        <v>Cat 3</v>
      </c>
      <c r="G699" s="8">
        <v>2319</v>
      </c>
      <c r="H699" t="s">
        <v>8220</v>
      </c>
      <c r="I699" t="s">
        <v>8235</v>
      </c>
      <c r="J699" t="s">
        <v>8248</v>
      </c>
      <c r="K699">
        <v>1454502789</v>
      </c>
      <c r="L699" s="12">
        <f t="shared" si="70"/>
        <v>42403.523020833338</v>
      </c>
      <c r="M699">
        <v>1453206789</v>
      </c>
      <c r="N699" s="12">
        <f t="shared" si="71"/>
        <v>42388.523020833338</v>
      </c>
      <c r="O699" s="16">
        <f t="shared" si="72"/>
        <v>1</v>
      </c>
      <c r="P699" s="16">
        <f t="shared" si="75"/>
        <v>2016</v>
      </c>
      <c r="Q699" t="b">
        <v>0</v>
      </c>
      <c r="R699">
        <v>114</v>
      </c>
      <c r="S699" t="b">
        <v>0</v>
      </c>
      <c r="T699" t="s">
        <v>8271</v>
      </c>
      <c r="U699" t="str">
        <f t="shared" si="73"/>
        <v>techn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20">
        <f t="shared" si="74"/>
        <v>100</v>
      </c>
      <c r="F700" s="6" t="str">
        <f t="shared" si="76"/>
        <v>Cat 12</v>
      </c>
      <c r="G700" s="8">
        <v>15390</v>
      </c>
      <c r="H700" t="s">
        <v>8220</v>
      </c>
      <c r="I700" t="s">
        <v>8223</v>
      </c>
      <c r="J700" t="s">
        <v>8245</v>
      </c>
      <c r="K700">
        <v>1411005600</v>
      </c>
      <c r="L700" s="12">
        <f t="shared" si="70"/>
        <v>41900.083333333336</v>
      </c>
      <c r="M700">
        <v>1408141245</v>
      </c>
      <c r="N700" s="12">
        <f t="shared" si="71"/>
        <v>41866.931076388886</v>
      </c>
      <c r="O700" s="16">
        <f t="shared" si="72"/>
        <v>8</v>
      </c>
      <c r="P700" s="16">
        <f t="shared" si="75"/>
        <v>2014</v>
      </c>
      <c r="Q700" t="b">
        <v>0</v>
      </c>
      <c r="R700">
        <v>29</v>
      </c>
      <c r="S700" t="b">
        <v>0</v>
      </c>
      <c r="T700" t="s">
        <v>8271</v>
      </c>
      <c r="U700" t="str">
        <f t="shared" si="73"/>
        <v>techn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20">
        <f t="shared" si="74"/>
        <v>130</v>
      </c>
      <c r="F701" s="6" t="str">
        <f t="shared" si="76"/>
        <v>Cat 12</v>
      </c>
      <c r="G701" s="8">
        <v>107148.74</v>
      </c>
      <c r="H701" t="s">
        <v>8220</v>
      </c>
      <c r="I701" t="s">
        <v>8223</v>
      </c>
      <c r="J701" t="s">
        <v>8245</v>
      </c>
      <c r="K701">
        <v>1385136000</v>
      </c>
      <c r="L701" s="12">
        <f t="shared" si="70"/>
        <v>41600.666666666664</v>
      </c>
      <c r="M701">
        <v>1381923548</v>
      </c>
      <c r="N701" s="12">
        <f t="shared" si="71"/>
        <v>41563.485509259262</v>
      </c>
      <c r="O701" s="16">
        <f t="shared" si="72"/>
        <v>10</v>
      </c>
      <c r="P701" s="16">
        <f t="shared" si="75"/>
        <v>2013</v>
      </c>
      <c r="Q701" t="b">
        <v>0</v>
      </c>
      <c r="R701">
        <v>890</v>
      </c>
      <c r="S701" t="b">
        <v>0</v>
      </c>
      <c r="T701" t="s">
        <v>8271</v>
      </c>
      <c r="U701" t="str">
        <f t="shared" si="73"/>
        <v>techn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20">
        <f t="shared" si="74"/>
        <v>15</v>
      </c>
      <c r="F702" s="6" t="str">
        <f t="shared" si="76"/>
        <v>Cat 5</v>
      </c>
      <c r="G702" s="8">
        <v>403</v>
      </c>
      <c r="H702" t="s">
        <v>8220</v>
      </c>
      <c r="I702" t="s">
        <v>8226</v>
      </c>
      <c r="J702" t="s">
        <v>8248</v>
      </c>
      <c r="K702">
        <v>1484065881</v>
      </c>
      <c r="L702" s="12">
        <f t="shared" si="70"/>
        <v>42745.688437500001</v>
      </c>
      <c r="M702">
        <v>1481473881</v>
      </c>
      <c r="N702" s="12">
        <f t="shared" si="71"/>
        <v>42715.688437500001</v>
      </c>
      <c r="O702" s="16">
        <f t="shared" si="72"/>
        <v>12</v>
      </c>
      <c r="P702" s="16">
        <f t="shared" si="75"/>
        <v>2016</v>
      </c>
      <c r="Q702" t="b">
        <v>0</v>
      </c>
      <c r="R702">
        <v>31</v>
      </c>
      <c r="S702" t="b">
        <v>0</v>
      </c>
      <c r="T702" t="s">
        <v>8271</v>
      </c>
      <c r="U702" t="str">
        <f t="shared" si="73"/>
        <v>techn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20">
        <f t="shared" si="74"/>
        <v>23</v>
      </c>
      <c r="F703" s="6" t="str">
        <f t="shared" si="76"/>
        <v>Cat 6</v>
      </c>
      <c r="G703" s="8">
        <v>6118</v>
      </c>
      <c r="H703" t="s">
        <v>8220</v>
      </c>
      <c r="I703" t="s">
        <v>8224</v>
      </c>
      <c r="J703" t="s">
        <v>8246</v>
      </c>
      <c r="K703">
        <v>1406130880</v>
      </c>
      <c r="L703" s="12">
        <f t="shared" si="70"/>
        <v>41843.662962962961</v>
      </c>
      <c r="M703">
        <v>1403538880</v>
      </c>
      <c r="N703" s="12">
        <f t="shared" si="71"/>
        <v>41813.662962962961</v>
      </c>
      <c r="O703" s="16">
        <f t="shared" si="72"/>
        <v>6</v>
      </c>
      <c r="P703" s="16">
        <f t="shared" si="75"/>
        <v>2014</v>
      </c>
      <c r="Q703" t="b">
        <v>0</v>
      </c>
      <c r="R703">
        <v>21</v>
      </c>
      <c r="S703" t="b">
        <v>0</v>
      </c>
      <c r="T703" t="s">
        <v>8271</v>
      </c>
      <c r="U703" t="str">
        <f t="shared" si="73"/>
        <v>techn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20">
        <f t="shared" si="74"/>
        <v>15</v>
      </c>
      <c r="F704" s="6" t="str">
        <f t="shared" si="76"/>
        <v>Cat 5</v>
      </c>
      <c r="G704" s="8">
        <v>4622.01</v>
      </c>
      <c r="H704" t="s">
        <v>8220</v>
      </c>
      <c r="I704" t="s">
        <v>8223</v>
      </c>
      <c r="J704" t="s">
        <v>8245</v>
      </c>
      <c r="K704">
        <v>1480011987</v>
      </c>
      <c r="L704" s="12">
        <f t="shared" si="70"/>
        <v>42698.768368055549</v>
      </c>
      <c r="M704">
        <v>1477416387</v>
      </c>
      <c r="N704" s="12">
        <f t="shared" si="71"/>
        <v>42668.726701388892</v>
      </c>
      <c r="O704" s="16">
        <f t="shared" si="72"/>
        <v>10</v>
      </c>
      <c r="P704" s="16">
        <f t="shared" si="75"/>
        <v>2016</v>
      </c>
      <c r="Q704" t="b">
        <v>0</v>
      </c>
      <c r="R704">
        <v>37</v>
      </c>
      <c r="S704" t="b">
        <v>0</v>
      </c>
      <c r="T704" t="s">
        <v>8271</v>
      </c>
      <c r="U704" t="str">
        <f t="shared" si="73"/>
        <v>techn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20">
        <f t="shared" si="74"/>
        <v>15</v>
      </c>
      <c r="F705" s="6" t="str">
        <f t="shared" si="76"/>
        <v>Cat 5</v>
      </c>
      <c r="G705" s="8">
        <v>837</v>
      </c>
      <c r="H705" t="s">
        <v>8220</v>
      </c>
      <c r="I705" t="s">
        <v>8223</v>
      </c>
      <c r="J705" t="s">
        <v>8245</v>
      </c>
      <c r="K705">
        <v>1485905520</v>
      </c>
      <c r="L705" s="12">
        <f t="shared" si="70"/>
        <v>42766.98055555555</v>
      </c>
      <c r="M705">
        <v>1481150949</v>
      </c>
      <c r="N705" s="12">
        <f t="shared" si="71"/>
        <v>42711.950798611113</v>
      </c>
      <c r="O705" s="16">
        <f t="shared" si="72"/>
        <v>12</v>
      </c>
      <c r="P705" s="16">
        <f t="shared" si="75"/>
        <v>2016</v>
      </c>
      <c r="Q705" t="b">
        <v>0</v>
      </c>
      <c r="R705">
        <v>7</v>
      </c>
      <c r="S705" t="b">
        <v>0</v>
      </c>
      <c r="T705" t="s">
        <v>8271</v>
      </c>
      <c r="U705" t="str">
        <f t="shared" si="73"/>
        <v>techn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20">
        <f t="shared" si="74"/>
        <v>55</v>
      </c>
      <c r="F706" s="6" t="str">
        <f t="shared" si="76"/>
        <v>Cat 12</v>
      </c>
      <c r="G706" s="8">
        <v>481</v>
      </c>
      <c r="H706" t="s">
        <v>8220</v>
      </c>
      <c r="I706" t="s">
        <v>8228</v>
      </c>
      <c r="J706" t="s">
        <v>8250</v>
      </c>
      <c r="K706">
        <v>1487565468</v>
      </c>
      <c r="L706" s="12">
        <f t="shared" si="70"/>
        <v>42786.192916666667</v>
      </c>
      <c r="M706">
        <v>1482381468</v>
      </c>
      <c r="N706" s="12">
        <f t="shared" si="71"/>
        <v>42726.192916666667</v>
      </c>
      <c r="O706" s="16">
        <f t="shared" si="72"/>
        <v>12</v>
      </c>
      <c r="P706" s="16">
        <f t="shared" si="75"/>
        <v>2016</v>
      </c>
      <c r="Q706" t="b">
        <v>0</v>
      </c>
      <c r="R706">
        <v>4</v>
      </c>
      <c r="S706" t="b">
        <v>0</v>
      </c>
      <c r="T706" t="s">
        <v>8271</v>
      </c>
      <c r="U706" t="str">
        <f t="shared" si="73"/>
        <v>techn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20">
        <f t="shared" si="74"/>
        <v>100</v>
      </c>
      <c r="F707" s="6" t="str">
        <f t="shared" si="76"/>
        <v>Cat 12</v>
      </c>
      <c r="G707" s="8">
        <v>977</v>
      </c>
      <c r="H707" t="s">
        <v>8220</v>
      </c>
      <c r="I707" t="s">
        <v>8232</v>
      </c>
      <c r="J707" t="s">
        <v>8248</v>
      </c>
      <c r="K707">
        <v>1484999278</v>
      </c>
      <c r="L707" s="12">
        <f t="shared" ref="L707:L770" si="77">(((K707/60)/60)/24)+DATE(1970,1,1)</f>
        <v>42756.491643518515</v>
      </c>
      <c r="M707">
        <v>1482407278</v>
      </c>
      <c r="N707" s="12">
        <f t="shared" ref="N707:N770" si="78">(((M707/60)/60)/24)+DATE(1970,1,1)</f>
        <v>42726.491643518515</v>
      </c>
      <c r="O707" s="16">
        <f t="shared" ref="O707:O770" si="79">MONTH(N707)</f>
        <v>12</v>
      </c>
      <c r="P707" s="16">
        <f t="shared" si="75"/>
        <v>2016</v>
      </c>
      <c r="Q707" t="b">
        <v>0</v>
      </c>
      <c r="R707">
        <v>5</v>
      </c>
      <c r="S707" t="b">
        <v>0</v>
      </c>
      <c r="T707" t="s">
        <v>8271</v>
      </c>
      <c r="U707" t="str">
        <f t="shared" ref="U707:U770" si="80">LEFT(T707,5)</f>
        <v>techn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20">
        <f t="shared" ref="E708:E771" si="81">D708/1000</f>
        <v>100</v>
      </c>
      <c r="F708" s="6" t="str">
        <f t="shared" si="76"/>
        <v>Cat 12</v>
      </c>
      <c r="G708" s="8">
        <v>0</v>
      </c>
      <c r="H708" t="s">
        <v>8220</v>
      </c>
      <c r="I708" t="s">
        <v>8226</v>
      </c>
      <c r="J708" t="s">
        <v>8248</v>
      </c>
      <c r="K708">
        <v>1481740740</v>
      </c>
      <c r="L708" s="12">
        <f t="shared" si="77"/>
        <v>42718.777083333334</v>
      </c>
      <c r="M708">
        <v>1478130783</v>
      </c>
      <c r="N708" s="12">
        <f t="shared" si="78"/>
        <v>42676.995173611111</v>
      </c>
      <c r="O708" s="16">
        <f t="shared" si="79"/>
        <v>11</v>
      </c>
      <c r="P708" s="16">
        <f t="shared" ref="P708:P771" si="82">YEAR(N708)</f>
        <v>2016</v>
      </c>
      <c r="Q708" t="b">
        <v>0</v>
      </c>
      <c r="R708">
        <v>0</v>
      </c>
      <c r="S708" t="b">
        <v>0</v>
      </c>
      <c r="T708" t="s">
        <v>8271</v>
      </c>
      <c r="U708" t="str">
        <f t="shared" si="80"/>
        <v>techn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20">
        <f t="shared" si="81"/>
        <v>68</v>
      </c>
      <c r="F709" s="6" t="str">
        <f t="shared" ref="F709:F772" si="83">IF(E709&lt;1,"Cat 1",IF(E709&lt;5,"Cat 2",IF(E709&lt;10,"Cat 3",IF(E709&lt;15,"Cat 4",IF(E709&lt;20,"Cat 5",IF(E709&lt;25,"Cat 6",IF(E709&lt;30,"Cat 7",IF(E709&lt;35,"Cat 8",IF(E709&lt;40,"Cat 9",IF(E709&lt;45,"Cat 10",IF(E709&lt;50,"Cat 11","Cat 12")))))))))))</f>
        <v>Cat 12</v>
      </c>
      <c r="G709" s="8">
        <v>53670.6</v>
      </c>
      <c r="H709" t="s">
        <v>8220</v>
      </c>
      <c r="I709" t="s">
        <v>8224</v>
      </c>
      <c r="J709" t="s">
        <v>8246</v>
      </c>
      <c r="K709">
        <v>1483286127</v>
      </c>
      <c r="L709" s="12">
        <f t="shared" si="77"/>
        <v>42736.663506944446</v>
      </c>
      <c r="M709">
        <v>1479830127</v>
      </c>
      <c r="N709" s="12">
        <f t="shared" si="78"/>
        <v>42696.663506944446</v>
      </c>
      <c r="O709" s="16">
        <f t="shared" si="79"/>
        <v>11</v>
      </c>
      <c r="P709" s="16">
        <f t="shared" si="82"/>
        <v>2016</v>
      </c>
      <c r="Q709" t="b">
        <v>0</v>
      </c>
      <c r="R709">
        <v>456</v>
      </c>
      <c r="S709" t="b">
        <v>0</v>
      </c>
      <c r="T709" t="s">
        <v>8271</v>
      </c>
      <c r="U709" t="str">
        <f t="shared" si="80"/>
        <v>techn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20">
        <f t="shared" si="81"/>
        <v>40</v>
      </c>
      <c r="F710" s="6" t="str">
        <f t="shared" si="83"/>
        <v>Cat 10</v>
      </c>
      <c r="G710" s="8">
        <v>8837</v>
      </c>
      <c r="H710" t="s">
        <v>8220</v>
      </c>
      <c r="I710" t="s">
        <v>8224</v>
      </c>
      <c r="J710" t="s">
        <v>8246</v>
      </c>
      <c r="K710">
        <v>1410616600</v>
      </c>
      <c r="L710" s="12">
        <f t="shared" si="77"/>
        <v>41895.581018518518</v>
      </c>
      <c r="M710">
        <v>1405432600</v>
      </c>
      <c r="N710" s="12">
        <f t="shared" si="78"/>
        <v>41835.581018518518</v>
      </c>
      <c r="O710" s="16">
        <f t="shared" si="79"/>
        <v>7</v>
      </c>
      <c r="P710" s="16">
        <f t="shared" si="82"/>
        <v>2014</v>
      </c>
      <c r="Q710" t="b">
        <v>0</v>
      </c>
      <c r="R710">
        <v>369</v>
      </c>
      <c r="S710" t="b">
        <v>0</v>
      </c>
      <c r="T710" t="s">
        <v>8271</v>
      </c>
      <c r="U710" t="str">
        <f t="shared" si="80"/>
        <v>techn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20">
        <f t="shared" si="81"/>
        <v>15</v>
      </c>
      <c r="F711" s="6" t="str">
        <f t="shared" si="83"/>
        <v>Cat 5</v>
      </c>
      <c r="G711" s="8">
        <v>61</v>
      </c>
      <c r="H711" t="s">
        <v>8220</v>
      </c>
      <c r="I711" t="s">
        <v>8223</v>
      </c>
      <c r="J711" t="s">
        <v>8245</v>
      </c>
      <c r="K711">
        <v>1417741159</v>
      </c>
      <c r="L711" s="12">
        <f t="shared" si="77"/>
        <v>41978.041192129633</v>
      </c>
      <c r="M711">
        <v>1415149159</v>
      </c>
      <c r="N711" s="12">
        <f t="shared" si="78"/>
        <v>41948.041192129633</v>
      </c>
      <c r="O711" s="16">
        <f t="shared" si="79"/>
        <v>11</v>
      </c>
      <c r="P711" s="16">
        <f t="shared" si="82"/>
        <v>2014</v>
      </c>
      <c r="Q711" t="b">
        <v>0</v>
      </c>
      <c r="R711">
        <v>2</v>
      </c>
      <c r="S711" t="b">
        <v>0</v>
      </c>
      <c r="T711" t="s">
        <v>8271</v>
      </c>
      <c r="U711" t="str">
        <f t="shared" si="80"/>
        <v>techn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20">
        <f t="shared" si="81"/>
        <v>1.2</v>
      </c>
      <c r="F712" s="6" t="str">
        <f t="shared" si="83"/>
        <v>Cat 2</v>
      </c>
      <c r="G712" s="8">
        <v>0</v>
      </c>
      <c r="H712" t="s">
        <v>8220</v>
      </c>
      <c r="I712" t="s">
        <v>8228</v>
      </c>
      <c r="J712" t="s">
        <v>8250</v>
      </c>
      <c r="K712">
        <v>1408495440</v>
      </c>
      <c r="L712" s="12">
        <f t="shared" si="77"/>
        <v>41871.030555555553</v>
      </c>
      <c r="M712">
        <v>1405640302</v>
      </c>
      <c r="N712" s="12">
        <f t="shared" si="78"/>
        <v>41837.984976851854</v>
      </c>
      <c r="O712" s="16">
        <f t="shared" si="79"/>
        <v>7</v>
      </c>
      <c r="P712" s="16">
        <f t="shared" si="82"/>
        <v>2014</v>
      </c>
      <c r="Q712" t="b">
        <v>0</v>
      </c>
      <c r="R712">
        <v>0</v>
      </c>
      <c r="S712" t="b">
        <v>0</v>
      </c>
      <c r="T712" t="s">
        <v>8271</v>
      </c>
      <c r="U712" t="str">
        <f t="shared" si="80"/>
        <v>techn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20">
        <f t="shared" si="81"/>
        <v>100</v>
      </c>
      <c r="F713" s="6" t="str">
        <f t="shared" si="83"/>
        <v>Cat 12</v>
      </c>
      <c r="G713" s="8">
        <v>33791</v>
      </c>
      <c r="H713" t="s">
        <v>8220</v>
      </c>
      <c r="I713" t="s">
        <v>8232</v>
      </c>
      <c r="J713" t="s">
        <v>8248</v>
      </c>
      <c r="K713">
        <v>1481716868</v>
      </c>
      <c r="L713" s="12">
        <f t="shared" si="77"/>
        <v>42718.500787037032</v>
      </c>
      <c r="M713">
        <v>1478257268</v>
      </c>
      <c r="N713" s="12">
        <f t="shared" si="78"/>
        <v>42678.459120370375</v>
      </c>
      <c r="O713" s="16">
        <f t="shared" si="79"/>
        <v>11</v>
      </c>
      <c r="P713" s="16">
        <f t="shared" si="82"/>
        <v>2016</v>
      </c>
      <c r="Q713" t="b">
        <v>0</v>
      </c>
      <c r="R713">
        <v>338</v>
      </c>
      <c r="S713" t="b">
        <v>0</v>
      </c>
      <c r="T713" t="s">
        <v>8271</v>
      </c>
      <c r="U713" t="str">
        <f t="shared" si="80"/>
        <v>techn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20">
        <f t="shared" si="81"/>
        <v>48.5</v>
      </c>
      <c r="F714" s="6" t="str">
        <f t="shared" si="83"/>
        <v>Cat 11</v>
      </c>
      <c r="G714" s="8">
        <v>105</v>
      </c>
      <c r="H714" t="s">
        <v>8220</v>
      </c>
      <c r="I714" t="s">
        <v>8223</v>
      </c>
      <c r="J714" t="s">
        <v>8245</v>
      </c>
      <c r="K714">
        <v>1455466832</v>
      </c>
      <c r="L714" s="12">
        <f t="shared" si="77"/>
        <v>42414.680925925932</v>
      </c>
      <c r="M714">
        <v>1452874832</v>
      </c>
      <c r="N714" s="12">
        <f t="shared" si="78"/>
        <v>42384.680925925932</v>
      </c>
      <c r="O714" s="16">
        <f t="shared" si="79"/>
        <v>1</v>
      </c>
      <c r="P714" s="16">
        <f t="shared" si="82"/>
        <v>2016</v>
      </c>
      <c r="Q714" t="b">
        <v>0</v>
      </c>
      <c r="R714">
        <v>4</v>
      </c>
      <c r="S714" t="b">
        <v>0</v>
      </c>
      <c r="T714" t="s">
        <v>8271</v>
      </c>
      <c r="U714" t="str">
        <f t="shared" si="80"/>
        <v>techn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20">
        <f t="shared" si="81"/>
        <v>25</v>
      </c>
      <c r="F715" s="6" t="str">
        <f t="shared" si="83"/>
        <v>Cat 7</v>
      </c>
      <c r="G715" s="8">
        <v>199</v>
      </c>
      <c r="H715" t="s">
        <v>8220</v>
      </c>
      <c r="I715" t="s">
        <v>8236</v>
      </c>
      <c r="J715" t="s">
        <v>8248</v>
      </c>
      <c r="K715">
        <v>1465130532</v>
      </c>
      <c r="L715" s="12">
        <f t="shared" si="77"/>
        <v>42526.529305555552</v>
      </c>
      <c r="M715">
        <v>1462538532</v>
      </c>
      <c r="N715" s="12">
        <f t="shared" si="78"/>
        <v>42496.529305555552</v>
      </c>
      <c r="O715" s="16">
        <f t="shared" si="79"/>
        <v>5</v>
      </c>
      <c r="P715" s="16">
        <f t="shared" si="82"/>
        <v>2016</v>
      </c>
      <c r="Q715" t="b">
        <v>0</v>
      </c>
      <c r="R715">
        <v>1</v>
      </c>
      <c r="S715" t="b">
        <v>0</v>
      </c>
      <c r="T715" t="s">
        <v>8271</v>
      </c>
      <c r="U715" t="str">
        <f t="shared" si="80"/>
        <v>techn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20">
        <f t="shared" si="81"/>
        <v>15</v>
      </c>
      <c r="F716" s="6" t="str">
        <f t="shared" si="83"/>
        <v>Cat 5</v>
      </c>
      <c r="G716" s="8">
        <v>2249</v>
      </c>
      <c r="H716" t="s">
        <v>8220</v>
      </c>
      <c r="I716" t="s">
        <v>8223</v>
      </c>
      <c r="J716" t="s">
        <v>8245</v>
      </c>
      <c r="K716">
        <v>1488308082</v>
      </c>
      <c r="L716" s="12">
        <f t="shared" si="77"/>
        <v>42794.787986111114</v>
      </c>
      <c r="M716">
        <v>1483124082</v>
      </c>
      <c r="N716" s="12">
        <f t="shared" si="78"/>
        <v>42734.787986111114</v>
      </c>
      <c r="O716" s="16">
        <f t="shared" si="79"/>
        <v>12</v>
      </c>
      <c r="P716" s="16">
        <f t="shared" si="82"/>
        <v>2016</v>
      </c>
      <c r="Q716" t="b">
        <v>0</v>
      </c>
      <c r="R716">
        <v>28</v>
      </c>
      <c r="S716" t="b">
        <v>0</v>
      </c>
      <c r="T716" t="s">
        <v>8271</v>
      </c>
      <c r="U716" t="str">
        <f t="shared" si="80"/>
        <v>techn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20">
        <f t="shared" si="81"/>
        <v>27.5</v>
      </c>
      <c r="F717" s="6" t="str">
        <f t="shared" si="83"/>
        <v>Cat 7</v>
      </c>
      <c r="G717" s="8">
        <v>1389</v>
      </c>
      <c r="H717" t="s">
        <v>8220</v>
      </c>
      <c r="I717" t="s">
        <v>8223</v>
      </c>
      <c r="J717" t="s">
        <v>8245</v>
      </c>
      <c r="K717">
        <v>1446693040</v>
      </c>
      <c r="L717" s="12">
        <f t="shared" si="77"/>
        <v>42313.132407407407</v>
      </c>
      <c r="M717">
        <v>1443233440</v>
      </c>
      <c r="N717" s="12">
        <f t="shared" si="78"/>
        <v>42273.090740740736</v>
      </c>
      <c r="O717" s="16">
        <f t="shared" si="79"/>
        <v>9</v>
      </c>
      <c r="P717" s="16">
        <f t="shared" si="82"/>
        <v>2015</v>
      </c>
      <c r="Q717" t="b">
        <v>0</v>
      </c>
      <c r="R717">
        <v>12</v>
      </c>
      <c r="S717" t="b">
        <v>0</v>
      </c>
      <c r="T717" t="s">
        <v>8271</v>
      </c>
      <c r="U717" t="str">
        <f t="shared" si="80"/>
        <v>techn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20">
        <f t="shared" si="81"/>
        <v>7</v>
      </c>
      <c r="F718" s="6" t="str">
        <f t="shared" si="83"/>
        <v>Cat 3</v>
      </c>
      <c r="G718" s="8">
        <v>715</v>
      </c>
      <c r="H718" t="s">
        <v>8220</v>
      </c>
      <c r="I718" t="s">
        <v>8223</v>
      </c>
      <c r="J718" t="s">
        <v>8245</v>
      </c>
      <c r="K718">
        <v>1417392000</v>
      </c>
      <c r="L718" s="12">
        <f t="shared" si="77"/>
        <v>41974</v>
      </c>
      <c r="M718">
        <v>1414511307</v>
      </c>
      <c r="N718" s="12">
        <f t="shared" si="78"/>
        <v>41940.658645833333</v>
      </c>
      <c r="O718" s="16">
        <f t="shared" si="79"/>
        <v>10</v>
      </c>
      <c r="P718" s="16">
        <f t="shared" si="82"/>
        <v>2014</v>
      </c>
      <c r="Q718" t="b">
        <v>0</v>
      </c>
      <c r="R718">
        <v>16</v>
      </c>
      <c r="S718" t="b">
        <v>0</v>
      </c>
      <c r="T718" t="s">
        <v>8271</v>
      </c>
      <c r="U718" t="str">
        <f t="shared" si="80"/>
        <v>techn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20">
        <f t="shared" si="81"/>
        <v>100</v>
      </c>
      <c r="F719" s="6" t="str">
        <f t="shared" si="83"/>
        <v>Cat 12</v>
      </c>
      <c r="G719" s="8">
        <v>305</v>
      </c>
      <c r="H719" t="s">
        <v>8220</v>
      </c>
      <c r="I719" t="s">
        <v>8223</v>
      </c>
      <c r="J719" t="s">
        <v>8245</v>
      </c>
      <c r="K719">
        <v>1409949002</v>
      </c>
      <c r="L719" s="12">
        <f t="shared" si="77"/>
        <v>41887.854189814818</v>
      </c>
      <c r="M719">
        <v>1407357002</v>
      </c>
      <c r="N719" s="12">
        <f t="shared" si="78"/>
        <v>41857.854189814818</v>
      </c>
      <c r="O719" s="16">
        <f t="shared" si="79"/>
        <v>8</v>
      </c>
      <c r="P719" s="16">
        <f t="shared" si="82"/>
        <v>2014</v>
      </c>
      <c r="Q719" t="b">
        <v>0</v>
      </c>
      <c r="R719">
        <v>4</v>
      </c>
      <c r="S719" t="b">
        <v>0</v>
      </c>
      <c r="T719" t="s">
        <v>8271</v>
      </c>
      <c r="U719" t="str">
        <f t="shared" si="80"/>
        <v>techn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20">
        <f t="shared" si="81"/>
        <v>12</v>
      </c>
      <c r="F720" s="6" t="str">
        <f t="shared" si="83"/>
        <v>Cat 4</v>
      </c>
      <c r="G720" s="8">
        <v>90</v>
      </c>
      <c r="H720" t="s">
        <v>8220</v>
      </c>
      <c r="I720" t="s">
        <v>8223</v>
      </c>
      <c r="J720" t="s">
        <v>8245</v>
      </c>
      <c r="K720">
        <v>1487397540</v>
      </c>
      <c r="L720" s="12">
        <f t="shared" si="77"/>
        <v>42784.249305555553</v>
      </c>
      <c r="M720">
        <v>1484684247</v>
      </c>
      <c r="N720" s="12">
        <f t="shared" si="78"/>
        <v>42752.845451388886</v>
      </c>
      <c r="O720" s="16">
        <f t="shared" si="79"/>
        <v>1</v>
      </c>
      <c r="P720" s="16">
        <f t="shared" si="82"/>
        <v>2017</v>
      </c>
      <c r="Q720" t="b">
        <v>0</v>
      </c>
      <c r="R720">
        <v>4</v>
      </c>
      <c r="S720" t="b">
        <v>0</v>
      </c>
      <c r="T720" t="s">
        <v>8271</v>
      </c>
      <c r="U720" t="str">
        <f t="shared" si="80"/>
        <v>techn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20">
        <f t="shared" si="81"/>
        <v>15</v>
      </c>
      <c r="F721" s="6" t="str">
        <f t="shared" si="83"/>
        <v>Cat 5</v>
      </c>
      <c r="G721" s="8">
        <v>194</v>
      </c>
      <c r="H721" t="s">
        <v>8220</v>
      </c>
      <c r="I721" t="s">
        <v>8223</v>
      </c>
      <c r="J721" t="s">
        <v>8245</v>
      </c>
      <c r="K721">
        <v>1456189076</v>
      </c>
      <c r="L721" s="12">
        <f t="shared" si="77"/>
        <v>42423.040231481486</v>
      </c>
      <c r="M721">
        <v>1454979476</v>
      </c>
      <c r="N721" s="12">
        <f t="shared" si="78"/>
        <v>42409.040231481486</v>
      </c>
      <c r="O721" s="16">
        <f t="shared" si="79"/>
        <v>2</v>
      </c>
      <c r="P721" s="16">
        <f t="shared" si="82"/>
        <v>2016</v>
      </c>
      <c r="Q721" t="b">
        <v>0</v>
      </c>
      <c r="R721">
        <v>10</v>
      </c>
      <c r="S721" t="b">
        <v>0</v>
      </c>
      <c r="T721" t="s">
        <v>8271</v>
      </c>
      <c r="U721" t="str">
        <f t="shared" si="80"/>
        <v>techn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20">
        <f t="shared" si="81"/>
        <v>1.9</v>
      </c>
      <c r="F722" s="6" t="str">
        <f t="shared" si="83"/>
        <v>Cat 2</v>
      </c>
      <c r="G722" s="8">
        <v>2735</v>
      </c>
      <c r="H722" t="s">
        <v>8218</v>
      </c>
      <c r="I722" t="s">
        <v>8223</v>
      </c>
      <c r="J722" t="s">
        <v>8245</v>
      </c>
      <c r="K722">
        <v>1327851291</v>
      </c>
      <c r="L722" s="12">
        <f t="shared" si="77"/>
        <v>40937.649201388893</v>
      </c>
      <c r="M722">
        <v>1325432091</v>
      </c>
      <c r="N722" s="12">
        <f t="shared" si="78"/>
        <v>40909.649201388893</v>
      </c>
      <c r="O722" s="16">
        <f t="shared" si="79"/>
        <v>1</v>
      </c>
      <c r="P722" s="16">
        <f t="shared" si="82"/>
        <v>2012</v>
      </c>
      <c r="Q722" t="b">
        <v>0</v>
      </c>
      <c r="R722">
        <v>41</v>
      </c>
      <c r="S722" t="b">
        <v>1</v>
      </c>
      <c r="T722" t="s">
        <v>8272</v>
      </c>
      <c r="U722" t="str">
        <f t="shared" si="80"/>
        <v>publi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20">
        <f t="shared" si="81"/>
        <v>8.1999999999999993</v>
      </c>
      <c r="F723" s="6" t="str">
        <f t="shared" si="83"/>
        <v>Cat 3</v>
      </c>
      <c r="G723" s="8">
        <v>10013</v>
      </c>
      <c r="H723" t="s">
        <v>8218</v>
      </c>
      <c r="I723" t="s">
        <v>8223</v>
      </c>
      <c r="J723" t="s">
        <v>8245</v>
      </c>
      <c r="K723">
        <v>1406900607</v>
      </c>
      <c r="L723" s="12">
        <f t="shared" si="77"/>
        <v>41852.571840277778</v>
      </c>
      <c r="M723">
        <v>1403012607</v>
      </c>
      <c r="N723" s="12">
        <f t="shared" si="78"/>
        <v>41807.571840277778</v>
      </c>
      <c r="O723" s="16">
        <f t="shared" si="79"/>
        <v>6</v>
      </c>
      <c r="P723" s="16">
        <f t="shared" si="82"/>
        <v>2014</v>
      </c>
      <c r="Q723" t="b">
        <v>0</v>
      </c>
      <c r="R723">
        <v>119</v>
      </c>
      <c r="S723" t="b">
        <v>1</v>
      </c>
      <c r="T723" t="s">
        <v>8272</v>
      </c>
      <c r="U723" t="str">
        <f t="shared" si="80"/>
        <v>publi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20">
        <f t="shared" si="81"/>
        <v>25</v>
      </c>
      <c r="F724" s="6" t="str">
        <f t="shared" si="83"/>
        <v>Cat 7</v>
      </c>
      <c r="G724" s="8">
        <v>33006</v>
      </c>
      <c r="H724" t="s">
        <v>8218</v>
      </c>
      <c r="I724" t="s">
        <v>8223</v>
      </c>
      <c r="J724" t="s">
        <v>8245</v>
      </c>
      <c r="K724">
        <v>1333909178</v>
      </c>
      <c r="L724" s="12">
        <f t="shared" si="77"/>
        <v>41007.76363425926</v>
      </c>
      <c r="M724">
        <v>1331320778</v>
      </c>
      <c r="N724" s="12">
        <f t="shared" si="78"/>
        <v>40977.805300925924</v>
      </c>
      <c r="O724" s="16">
        <f t="shared" si="79"/>
        <v>3</v>
      </c>
      <c r="P724" s="16">
        <f t="shared" si="82"/>
        <v>2012</v>
      </c>
      <c r="Q724" t="b">
        <v>0</v>
      </c>
      <c r="R724">
        <v>153</v>
      </c>
      <c r="S724" t="b">
        <v>1</v>
      </c>
      <c r="T724" t="s">
        <v>8272</v>
      </c>
      <c r="U724" t="str">
        <f t="shared" si="80"/>
        <v>publi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20">
        <f t="shared" si="81"/>
        <v>5</v>
      </c>
      <c r="F725" s="6" t="str">
        <f t="shared" si="83"/>
        <v>Cat 3</v>
      </c>
      <c r="G725" s="8">
        <v>5469</v>
      </c>
      <c r="H725" t="s">
        <v>8218</v>
      </c>
      <c r="I725" t="s">
        <v>8223</v>
      </c>
      <c r="J725" t="s">
        <v>8245</v>
      </c>
      <c r="K725">
        <v>1438228740</v>
      </c>
      <c r="L725" s="12">
        <f t="shared" si="77"/>
        <v>42215.165972222225</v>
      </c>
      <c r="M725">
        <v>1435606549</v>
      </c>
      <c r="N725" s="12">
        <f t="shared" si="78"/>
        <v>42184.816539351858</v>
      </c>
      <c r="O725" s="16">
        <f t="shared" si="79"/>
        <v>6</v>
      </c>
      <c r="P725" s="16">
        <f t="shared" si="82"/>
        <v>2015</v>
      </c>
      <c r="Q725" t="b">
        <v>0</v>
      </c>
      <c r="R725">
        <v>100</v>
      </c>
      <c r="S725" t="b">
        <v>1</v>
      </c>
      <c r="T725" t="s">
        <v>8272</v>
      </c>
      <c r="U725" t="str">
        <f t="shared" si="80"/>
        <v>publi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20">
        <f t="shared" si="81"/>
        <v>7</v>
      </c>
      <c r="F726" s="6" t="str">
        <f t="shared" si="83"/>
        <v>Cat 3</v>
      </c>
      <c r="G726" s="8">
        <v>7383.01</v>
      </c>
      <c r="H726" t="s">
        <v>8218</v>
      </c>
      <c r="I726" t="s">
        <v>8223</v>
      </c>
      <c r="J726" t="s">
        <v>8245</v>
      </c>
      <c r="K726">
        <v>1309447163</v>
      </c>
      <c r="L726" s="12">
        <f t="shared" si="77"/>
        <v>40724.638460648144</v>
      </c>
      <c r="M726">
        <v>1306855163</v>
      </c>
      <c r="N726" s="12">
        <f t="shared" si="78"/>
        <v>40694.638460648144</v>
      </c>
      <c r="O726" s="16">
        <f t="shared" si="79"/>
        <v>5</v>
      </c>
      <c r="P726" s="16">
        <f t="shared" si="82"/>
        <v>2011</v>
      </c>
      <c r="Q726" t="b">
        <v>0</v>
      </c>
      <c r="R726">
        <v>143</v>
      </c>
      <c r="S726" t="b">
        <v>1</v>
      </c>
      <c r="T726" t="s">
        <v>8272</v>
      </c>
      <c r="U726" t="str">
        <f t="shared" si="80"/>
        <v>publi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20">
        <f t="shared" si="81"/>
        <v>20</v>
      </c>
      <c r="F727" s="6" t="str">
        <f t="shared" si="83"/>
        <v>Cat 6</v>
      </c>
      <c r="G727" s="8">
        <v>20070</v>
      </c>
      <c r="H727" t="s">
        <v>8218</v>
      </c>
      <c r="I727" t="s">
        <v>8223</v>
      </c>
      <c r="J727" t="s">
        <v>8245</v>
      </c>
      <c r="K727">
        <v>1450018912</v>
      </c>
      <c r="L727" s="12">
        <f t="shared" si="77"/>
        <v>42351.626296296294</v>
      </c>
      <c r="M727">
        <v>1447426912</v>
      </c>
      <c r="N727" s="12">
        <f t="shared" si="78"/>
        <v>42321.626296296294</v>
      </c>
      <c r="O727" s="16">
        <f t="shared" si="79"/>
        <v>11</v>
      </c>
      <c r="P727" s="16">
        <f t="shared" si="82"/>
        <v>2015</v>
      </c>
      <c r="Q727" t="b">
        <v>0</v>
      </c>
      <c r="R727">
        <v>140</v>
      </c>
      <c r="S727" t="b">
        <v>1</v>
      </c>
      <c r="T727" t="s">
        <v>8272</v>
      </c>
      <c r="U727" t="str">
        <f t="shared" si="80"/>
        <v>publi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20">
        <f t="shared" si="81"/>
        <v>2.5</v>
      </c>
      <c r="F728" s="6" t="str">
        <f t="shared" si="83"/>
        <v>Cat 2</v>
      </c>
      <c r="G728" s="8">
        <v>2535</v>
      </c>
      <c r="H728" t="s">
        <v>8218</v>
      </c>
      <c r="I728" t="s">
        <v>8223</v>
      </c>
      <c r="J728" t="s">
        <v>8245</v>
      </c>
      <c r="K728">
        <v>1365728487</v>
      </c>
      <c r="L728" s="12">
        <f t="shared" si="77"/>
        <v>41376.042673611111</v>
      </c>
      <c r="M728">
        <v>1363136487</v>
      </c>
      <c r="N728" s="12">
        <f t="shared" si="78"/>
        <v>41346.042673611111</v>
      </c>
      <c r="O728" s="16">
        <f t="shared" si="79"/>
        <v>3</v>
      </c>
      <c r="P728" s="16">
        <f t="shared" si="82"/>
        <v>2013</v>
      </c>
      <c r="Q728" t="b">
        <v>0</v>
      </c>
      <c r="R728">
        <v>35</v>
      </c>
      <c r="S728" t="b">
        <v>1</v>
      </c>
      <c r="T728" t="s">
        <v>8272</v>
      </c>
      <c r="U728" t="str">
        <f t="shared" si="80"/>
        <v>publi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20">
        <f t="shared" si="81"/>
        <v>3.5</v>
      </c>
      <c r="F729" s="6" t="str">
        <f t="shared" si="83"/>
        <v>Cat 2</v>
      </c>
      <c r="G729" s="8">
        <v>5443</v>
      </c>
      <c r="H729" t="s">
        <v>8218</v>
      </c>
      <c r="I729" t="s">
        <v>8223</v>
      </c>
      <c r="J729" t="s">
        <v>8245</v>
      </c>
      <c r="K729">
        <v>1358198400</v>
      </c>
      <c r="L729" s="12">
        <f t="shared" si="77"/>
        <v>41288.888888888891</v>
      </c>
      <c r="M729">
        <v>1354580949</v>
      </c>
      <c r="N729" s="12">
        <f t="shared" si="78"/>
        <v>41247.020243055551</v>
      </c>
      <c r="O729" s="16">
        <f t="shared" si="79"/>
        <v>12</v>
      </c>
      <c r="P729" s="16">
        <f t="shared" si="82"/>
        <v>2012</v>
      </c>
      <c r="Q729" t="b">
        <v>0</v>
      </c>
      <c r="R729">
        <v>149</v>
      </c>
      <c r="S729" t="b">
        <v>1</v>
      </c>
      <c r="T729" t="s">
        <v>8272</v>
      </c>
      <c r="U729" t="str">
        <f t="shared" si="80"/>
        <v>publi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20">
        <f t="shared" si="81"/>
        <v>7.5</v>
      </c>
      <c r="F730" s="6" t="str">
        <f t="shared" si="83"/>
        <v>Cat 3</v>
      </c>
      <c r="G730" s="8">
        <v>7917.45</v>
      </c>
      <c r="H730" t="s">
        <v>8218</v>
      </c>
      <c r="I730" t="s">
        <v>8223</v>
      </c>
      <c r="J730" t="s">
        <v>8245</v>
      </c>
      <c r="K730">
        <v>1313957157</v>
      </c>
      <c r="L730" s="12">
        <f t="shared" si="77"/>
        <v>40776.837465277778</v>
      </c>
      <c r="M730">
        <v>1310069157</v>
      </c>
      <c r="N730" s="12">
        <f t="shared" si="78"/>
        <v>40731.837465277778</v>
      </c>
      <c r="O730" s="16">
        <f t="shared" si="79"/>
        <v>7</v>
      </c>
      <c r="P730" s="16">
        <f t="shared" si="82"/>
        <v>2011</v>
      </c>
      <c r="Q730" t="b">
        <v>0</v>
      </c>
      <c r="R730">
        <v>130</v>
      </c>
      <c r="S730" t="b">
        <v>1</v>
      </c>
      <c r="T730" t="s">
        <v>8272</v>
      </c>
      <c r="U730" t="str">
        <f t="shared" si="80"/>
        <v>publi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20">
        <f t="shared" si="81"/>
        <v>4</v>
      </c>
      <c r="F731" s="6" t="str">
        <f t="shared" si="83"/>
        <v>Cat 2</v>
      </c>
      <c r="G731" s="8">
        <v>5226</v>
      </c>
      <c r="H731" t="s">
        <v>8218</v>
      </c>
      <c r="I731" t="s">
        <v>8223</v>
      </c>
      <c r="J731" t="s">
        <v>8245</v>
      </c>
      <c r="K731">
        <v>1348028861</v>
      </c>
      <c r="L731" s="12">
        <f t="shared" si="77"/>
        <v>41171.185891203706</v>
      </c>
      <c r="M731">
        <v>1342844861</v>
      </c>
      <c r="N731" s="12">
        <f t="shared" si="78"/>
        <v>41111.185891203706</v>
      </c>
      <c r="O731" s="16">
        <f t="shared" si="79"/>
        <v>7</v>
      </c>
      <c r="P731" s="16">
        <f t="shared" si="82"/>
        <v>2012</v>
      </c>
      <c r="Q731" t="b">
        <v>0</v>
      </c>
      <c r="R731">
        <v>120</v>
      </c>
      <c r="S731" t="b">
        <v>1</v>
      </c>
      <c r="T731" t="s">
        <v>8272</v>
      </c>
      <c r="U731" t="str">
        <f t="shared" si="80"/>
        <v>publi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20">
        <f t="shared" si="81"/>
        <v>20</v>
      </c>
      <c r="F732" s="6" t="str">
        <f t="shared" si="83"/>
        <v>Cat 6</v>
      </c>
      <c r="G732" s="8">
        <v>26438</v>
      </c>
      <c r="H732" t="s">
        <v>8218</v>
      </c>
      <c r="I732" t="s">
        <v>8223</v>
      </c>
      <c r="J732" t="s">
        <v>8245</v>
      </c>
      <c r="K732">
        <v>1323280391</v>
      </c>
      <c r="L732" s="12">
        <f t="shared" si="77"/>
        <v>40884.745266203703</v>
      </c>
      <c r="M732">
        <v>1320688391</v>
      </c>
      <c r="N732" s="12">
        <f t="shared" si="78"/>
        <v>40854.745266203703</v>
      </c>
      <c r="O732" s="16">
        <f t="shared" si="79"/>
        <v>11</v>
      </c>
      <c r="P732" s="16">
        <f t="shared" si="82"/>
        <v>2011</v>
      </c>
      <c r="Q732" t="b">
        <v>0</v>
      </c>
      <c r="R732">
        <v>265</v>
      </c>
      <c r="S732" t="b">
        <v>1</v>
      </c>
      <c r="T732" t="s">
        <v>8272</v>
      </c>
      <c r="U732" t="str">
        <f t="shared" si="80"/>
        <v>publi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20">
        <f t="shared" si="81"/>
        <v>5</v>
      </c>
      <c r="F733" s="6" t="str">
        <f t="shared" si="83"/>
        <v>Cat 3</v>
      </c>
      <c r="G733" s="8">
        <v>6300</v>
      </c>
      <c r="H733" t="s">
        <v>8218</v>
      </c>
      <c r="I733" t="s">
        <v>8223</v>
      </c>
      <c r="J733" t="s">
        <v>8245</v>
      </c>
      <c r="K733">
        <v>1327212000</v>
      </c>
      <c r="L733" s="12">
        <f t="shared" si="77"/>
        <v>40930.25</v>
      </c>
      <c r="M733">
        <v>1322852747</v>
      </c>
      <c r="N733" s="12">
        <f t="shared" si="78"/>
        <v>40879.795682870368</v>
      </c>
      <c r="O733" s="16">
        <f t="shared" si="79"/>
        <v>12</v>
      </c>
      <c r="P733" s="16">
        <f t="shared" si="82"/>
        <v>2011</v>
      </c>
      <c r="Q733" t="b">
        <v>0</v>
      </c>
      <c r="R733">
        <v>71</v>
      </c>
      <c r="S733" t="b">
        <v>1</v>
      </c>
      <c r="T733" t="s">
        <v>8272</v>
      </c>
      <c r="U733" t="str">
        <f t="shared" si="80"/>
        <v>publi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20">
        <f t="shared" si="81"/>
        <v>0.04</v>
      </c>
      <c r="F734" s="6" t="str">
        <f t="shared" si="83"/>
        <v>Cat 1</v>
      </c>
      <c r="G734" s="8">
        <v>64</v>
      </c>
      <c r="H734" t="s">
        <v>8218</v>
      </c>
      <c r="I734" t="s">
        <v>8224</v>
      </c>
      <c r="J734" t="s">
        <v>8246</v>
      </c>
      <c r="K734">
        <v>1380449461</v>
      </c>
      <c r="L734" s="12">
        <f t="shared" si="77"/>
        <v>41546.424317129626</v>
      </c>
      <c r="M734">
        <v>1375265461</v>
      </c>
      <c r="N734" s="12">
        <f t="shared" si="78"/>
        <v>41486.424317129626</v>
      </c>
      <c r="O734" s="16">
        <f t="shared" si="79"/>
        <v>7</v>
      </c>
      <c r="P734" s="16">
        <f t="shared" si="82"/>
        <v>2013</v>
      </c>
      <c r="Q734" t="b">
        <v>0</v>
      </c>
      <c r="R734">
        <v>13</v>
      </c>
      <c r="S734" t="b">
        <v>1</v>
      </c>
      <c r="T734" t="s">
        <v>8272</v>
      </c>
      <c r="U734" t="str">
        <f t="shared" si="80"/>
        <v>publi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20">
        <f t="shared" si="81"/>
        <v>2.5</v>
      </c>
      <c r="F735" s="6" t="str">
        <f t="shared" si="83"/>
        <v>Cat 2</v>
      </c>
      <c r="G735" s="8">
        <v>3012</v>
      </c>
      <c r="H735" t="s">
        <v>8218</v>
      </c>
      <c r="I735" t="s">
        <v>8224</v>
      </c>
      <c r="J735" t="s">
        <v>8246</v>
      </c>
      <c r="K735">
        <v>1387533892</v>
      </c>
      <c r="L735" s="12">
        <f t="shared" si="77"/>
        <v>41628.420046296298</v>
      </c>
      <c r="M735">
        <v>1384941892</v>
      </c>
      <c r="N735" s="12">
        <f t="shared" si="78"/>
        <v>41598.420046296298</v>
      </c>
      <c r="O735" s="16">
        <f t="shared" si="79"/>
        <v>11</v>
      </c>
      <c r="P735" s="16">
        <f t="shared" si="82"/>
        <v>2013</v>
      </c>
      <c r="Q735" t="b">
        <v>0</v>
      </c>
      <c r="R735">
        <v>169</v>
      </c>
      <c r="S735" t="b">
        <v>1</v>
      </c>
      <c r="T735" t="s">
        <v>8272</v>
      </c>
      <c r="U735" t="str">
        <f t="shared" si="80"/>
        <v>publi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20">
        <f t="shared" si="81"/>
        <v>8.5</v>
      </c>
      <c r="F736" s="6" t="str">
        <f t="shared" si="83"/>
        <v>Cat 3</v>
      </c>
      <c r="G736" s="8">
        <v>10670</v>
      </c>
      <c r="H736" t="s">
        <v>8218</v>
      </c>
      <c r="I736" t="s">
        <v>8228</v>
      </c>
      <c r="J736" t="s">
        <v>8250</v>
      </c>
      <c r="K736">
        <v>1431147600</v>
      </c>
      <c r="L736" s="12">
        <f t="shared" si="77"/>
        <v>42133.208333333328</v>
      </c>
      <c r="M736">
        <v>1428465420</v>
      </c>
      <c r="N736" s="12">
        <f t="shared" si="78"/>
        <v>42102.164583333331</v>
      </c>
      <c r="O736" s="16">
        <f t="shared" si="79"/>
        <v>4</v>
      </c>
      <c r="P736" s="16">
        <f t="shared" si="82"/>
        <v>2015</v>
      </c>
      <c r="Q736" t="b">
        <v>0</v>
      </c>
      <c r="R736">
        <v>57</v>
      </c>
      <c r="S736" t="b">
        <v>1</v>
      </c>
      <c r="T736" t="s">
        <v>8272</v>
      </c>
      <c r="U736" t="str">
        <f t="shared" si="80"/>
        <v>publi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20">
        <f t="shared" si="81"/>
        <v>47</v>
      </c>
      <c r="F737" s="6" t="str">
        <f t="shared" si="83"/>
        <v>Cat 11</v>
      </c>
      <c r="G737" s="8">
        <v>53771</v>
      </c>
      <c r="H737" t="s">
        <v>8218</v>
      </c>
      <c r="I737" t="s">
        <v>8223</v>
      </c>
      <c r="J737" t="s">
        <v>8245</v>
      </c>
      <c r="K737">
        <v>1417653540</v>
      </c>
      <c r="L737" s="12">
        <f t="shared" si="77"/>
        <v>41977.027083333334</v>
      </c>
      <c r="M737">
        <v>1414975346</v>
      </c>
      <c r="N737" s="12">
        <f t="shared" si="78"/>
        <v>41946.029467592591</v>
      </c>
      <c r="O737" s="16">
        <f t="shared" si="79"/>
        <v>11</v>
      </c>
      <c r="P737" s="16">
        <f t="shared" si="82"/>
        <v>2014</v>
      </c>
      <c r="Q737" t="b">
        <v>0</v>
      </c>
      <c r="R737">
        <v>229</v>
      </c>
      <c r="S737" t="b">
        <v>1</v>
      </c>
      <c r="T737" t="s">
        <v>8272</v>
      </c>
      <c r="U737" t="str">
        <f t="shared" si="80"/>
        <v>publi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20">
        <f t="shared" si="81"/>
        <v>3.6</v>
      </c>
      <c r="F738" s="6" t="str">
        <f t="shared" si="83"/>
        <v>Cat 2</v>
      </c>
      <c r="G738" s="8">
        <v>11345</v>
      </c>
      <c r="H738" t="s">
        <v>8218</v>
      </c>
      <c r="I738" t="s">
        <v>8223</v>
      </c>
      <c r="J738" t="s">
        <v>8245</v>
      </c>
      <c r="K738">
        <v>1385009940</v>
      </c>
      <c r="L738" s="12">
        <f t="shared" si="77"/>
        <v>41599.207638888889</v>
      </c>
      <c r="M738">
        <v>1383327440</v>
      </c>
      <c r="N738" s="12">
        <f t="shared" si="78"/>
        <v>41579.734259259261</v>
      </c>
      <c r="O738" s="16">
        <f t="shared" si="79"/>
        <v>11</v>
      </c>
      <c r="P738" s="16">
        <f t="shared" si="82"/>
        <v>2013</v>
      </c>
      <c r="Q738" t="b">
        <v>0</v>
      </c>
      <c r="R738">
        <v>108</v>
      </c>
      <c r="S738" t="b">
        <v>1</v>
      </c>
      <c r="T738" t="s">
        <v>8272</v>
      </c>
      <c r="U738" t="str">
        <f t="shared" si="80"/>
        <v>publi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20">
        <f t="shared" si="81"/>
        <v>5</v>
      </c>
      <c r="F739" s="6" t="str">
        <f t="shared" si="83"/>
        <v>Cat 3</v>
      </c>
      <c r="G739" s="8">
        <v>6120</v>
      </c>
      <c r="H739" t="s">
        <v>8218</v>
      </c>
      <c r="I739" t="s">
        <v>8223</v>
      </c>
      <c r="J739" t="s">
        <v>8245</v>
      </c>
      <c r="K739">
        <v>1392408000</v>
      </c>
      <c r="L739" s="12">
        <f t="shared" si="77"/>
        <v>41684.833333333336</v>
      </c>
      <c r="M739">
        <v>1390890987</v>
      </c>
      <c r="N739" s="12">
        <f t="shared" si="78"/>
        <v>41667.275312500002</v>
      </c>
      <c r="O739" s="16">
        <f t="shared" si="79"/>
        <v>1</v>
      </c>
      <c r="P739" s="16">
        <f t="shared" si="82"/>
        <v>2014</v>
      </c>
      <c r="Q739" t="b">
        <v>0</v>
      </c>
      <c r="R739">
        <v>108</v>
      </c>
      <c r="S739" t="b">
        <v>1</v>
      </c>
      <c r="T739" t="s">
        <v>8272</v>
      </c>
      <c r="U739" t="str">
        <f t="shared" si="80"/>
        <v>publi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20">
        <f t="shared" si="81"/>
        <v>1.5</v>
      </c>
      <c r="F740" s="6" t="str">
        <f t="shared" si="83"/>
        <v>Cat 2</v>
      </c>
      <c r="G740" s="8">
        <v>1601</v>
      </c>
      <c r="H740" t="s">
        <v>8218</v>
      </c>
      <c r="I740" t="s">
        <v>8223</v>
      </c>
      <c r="J740" t="s">
        <v>8245</v>
      </c>
      <c r="K740">
        <v>1417409940</v>
      </c>
      <c r="L740" s="12">
        <f t="shared" si="77"/>
        <v>41974.207638888889</v>
      </c>
      <c r="M740">
        <v>1414765794</v>
      </c>
      <c r="N740" s="12">
        <f t="shared" si="78"/>
        <v>41943.604097222218</v>
      </c>
      <c r="O740" s="16">
        <f t="shared" si="79"/>
        <v>10</v>
      </c>
      <c r="P740" s="16">
        <f t="shared" si="82"/>
        <v>2014</v>
      </c>
      <c r="Q740" t="b">
        <v>0</v>
      </c>
      <c r="R740">
        <v>41</v>
      </c>
      <c r="S740" t="b">
        <v>1</v>
      </c>
      <c r="T740" t="s">
        <v>8272</v>
      </c>
      <c r="U740" t="str">
        <f t="shared" si="80"/>
        <v>publi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20">
        <f t="shared" si="81"/>
        <v>6</v>
      </c>
      <c r="F741" s="6" t="str">
        <f t="shared" si="83"/>
        <v>Cat 3</v>
      </c>
      <c r="G741" s="8">
        <v>9500</v>
      </c>
      <c r="H741" t="s">
        <v>8218</v>
      </c>
      <c r="I741" t="s">
        <v>8223</v>
      </c>
      <c r="J741" t="s">
        <v>8245</v>
      </c>
      <c r="K741">
        <v>1407758629</v>
      </c>
      <c r="L741" s="12">
        <f t="shared" si="77"/>
        <v>41862.502650462964</v>
      </c>
      <c r="M741">
        <v>1404907429</v>
      </c>
      <c r="N741" s="12">
        <f t="shared" si="78"/>
        <v>41829.502650462964</v>
      </c>
      <c r="O741" s="16">
        <f t="shared" si="79"/>
        <v>7</v>
      </c>
      <c r="P741" s="16">
        <f t="shared" si="82"/>
        <v>2014</v>
      </c>
      <c r="Q741" t="b">
        <v>0</v>
      </c>
      <c r="R741">
        <v>139</v>
      </c>
      <c r="S741" t="b">
        <v>1</v>
      </c>
      <c r="T741" t="s">
        <v>8272</v>
      </c>
      <c r="U741" t="str">
        <f t="shared" si="80"/>
        <v>publi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20">
        <f t="shared" si="81"/>
        <v>3</v>
      </c>
      <c r="F742" s="6" t="str">
        <f t="shared" si="83"/>
        <v>Cat 2</v>
      </c>
      <c r="G742" s="8">
        <v>3222</v>
      </c>
      <c r="H742" t="s">
        <v>8218</v>
      </c>
      <c r="I742" t="s">
        <v>8223</v>
      </c>
      <c r="J742" t="s">
        <v>8245</v>
      </c>
      <c r="K742">
        <v>1434857482</v>
      </c>
      <c r="L742" s="12">
        <f t="shared" si="77"/>
        <v>42176.146782407406</v>
      </c>
      <c r="M742">
        <v>1433647882</v>
      </c>
      <c r="N742" s="12">
        <f t="shared" si="78"/>
        <v>42162.146782407406</v>
      </c>
      <c r="O742" s="16">
        <f t="shared" si="79"/>
        <v>6</v>
      </c>
      <c r="P742" s="16">
        <f t="shared" si="82"/>
        <v>2015</v>
      </c>
      <c r="Q742" t="b">
        <v>0</v>
      </c>
      <c r="R742">
        <v>19</v>
      </c>
      <c r="S742" t="b">
        <v>1</v>
      </c>
      <c r="T742" t="s">
        <v>8272</v>
      </c>
      <c r="U742" t="str">
        <f t="shared" si="80"/>
        <v>publi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20">
        <f t="shared" si="81"/>
        <v>13</v>
      </c>
      <c r="F743" s="6" t="str">
        <f t="shared" si="83"/>
        <v>Cat 4</v>
      </c>
      <c r="G743" s="8">
        <v>13293.8</v>
      </c>
      <c r="H743" t="s">
        <v>8218</v>
      </c>
      <c r="I743" t="s">
        <v>8223</v>
      </c>
      <c r="J743" t="s">
        <v>8245</v>
      </c>
      <c r="K743">
        <v>1370964806</v>
      </c>
      <c r="L743" s="12">
        <f t="shared" si="77"/>
        <v>41436.648217592592</v>
      </c>
      <c r="M743">
        <v>1367940806</v>
      </c>
      <c r="N743" s="12">
        <f t="shared" si="78"/>
        <v>41401.648217592592</v>
      </c>
      <c r="O743" s="16">
        <f t="shared" si="79"/>
        <v>5</v>
      </c>
      <c r="P743" s="16">
        <f t="shared" si="82"/>
        <v>2013</v>
      </c>
      <c r="Q743" t="b">
        <v>0</v>
      </c>
      <c r="R743">
        <v>94</v>
      </c>
      <c r="S743" t="b">
        <v>1</v>
      </c>
      <c r="T743" t="s">
        <v>8272</v>
      </c>
      <c r="U743" t="str">
        <f t="shared" si="80"/>
        <v>publi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20">
        <f t="shared" si="81"/>
        <v>1.4</v>
      </c>
      <c r="F744" s="6" t="str">
        <f t="shared" si="83"/>
        <v>Cat 2</v>
      </c>
      <c r="G744" s="8">
        <v>1550</v>
      </c>
      <c r="H744" t="s">
        <v>8218</v>
      </c>
      <c r="I744" t="s">
        <v>8223</v>
      </c>
      <c r="J744" t="s">
        <v>8245</v>
      </c>
      <c r="K744">
        <v>1395435712</v>
      </c>
      <c r="L744" s="12">
        <f t="shared" si="77"/>
        <v>41719.876296296294</v>
      </c>
      <c r="M744">
        <v>1392847312</v>
      </c>
      <c r="N744" s="12">
        <f t="shared" si="78"/>
        <v>41689.917962962965</v>
      </c>
      <c r="O744" s="16">
        <f t="shared" si="79"/>
        <v>2</v>
      </c>
      <c r="P744" s="16">
        <f t="shared" si="82"/>
        <v>2014</v>
      </c>
      <c r="Q744" t="b">
        <v>0</v>
      </c>
      <c r="R744">
        <v>23</v>
      </c>
      <c r="S744" t="b">
        <v>1</v>
      </c>
      <c r="T744" t="s">
        <v>8272</v>
      </c>
      <c r="U744" t="str">
        <f t="shared" si="80"/>
        <v>publi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20">
        <f t="shared" si="81"/>
        <v>0.55000000000000004</v>
      </c>
      <c r="F745" s="6" t="str">
        <f t="shared" si="83"/>
        <v>Cat 1</v>
      </c>
      <c r="G745" s="8">
        <v>814</v>
      </c>
      <c r="H745" t="s">
        <v>8218</v>
      </c>
      <c r="I745" t="s">
        <v>8223</v>
      </c>
      <c r="J745" t="s">
        <v>8245</v>
      </c>
      <c r="K745">
        <v>1334610000</v>
      </c>
      <c r="L745" s="12">
        <f t="shared" si="77"/>
        <v>41015.875</v>
      </c>
      <c r="M745">
        <v>1332435685</v>
      </c>
      <c r="N745" s="12">
        <f t="shared" si="78"/>
        <v>40990.709317129629</v>
      </c>
      <c r="O745" s="16">
        <f t="shared" si="79"/>
        <v>3</v>
      </c>
      <c r="P745" s="16">
        <f t="shared" si="82"/>
        <v>2012</v>
      </c>
      <c r="Q745" t="b">
        <v>0</v>
      </c>
      <c r="R745">
        <v>15</v>
      </c>
      <c r="S745" t="b">
        <v>1</v>
      </c>
      <c r="T745" t="s">
        <v>8272</v>
      </c>
      <c r="U745" t="str">
        <f t="shared" si="80"/>
        <v>publi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20">
        <f t="shared" si="81"/>
        <v>5</v>
      </c>
      <c r="F746" s="6" t="str">
        <f t="shared" si="83"/>
        <v>Cat 3</v>
      </c>
      <c r="G746" s="8">
        <v>5116</v>
      </c>
      <c r="H746" t="s">
        <v>8218</v>
      </c>
      <c r="I746" t="s">
        <v>8223</v>
      </c>
      <c r="J746" t="s">
        <v>8245</v>
      </c>
      <c r="K746">
        <v>1355439503</v>
      </c>
      <c r="L746" s="12">
        <f t="shared" si="77"/>
        <v>41256.95721064815</v>
      </c>
      <c r="M746">
        <v>1352847503</v>
      </c>
      <c r="N746" s="12">
        <f t="shared" si="78"/>
        <v>41226.95721064815</v>
      </c>
      <c r="O746" s="16">
        <f t="shared" si="79"/>
        <v>11</v>
      </c>
      <c r="P746" s="16">
        <f t="shared" si="82"/>
        <v>2012</v>
      </c>
      <c r="Q746" t="b">
        <v>0</v>
      </c>
      <c r="R746">
        <v>62</v>
      </c>
      <c r="S746" t="b">
        <v>1</v>
      </c>
      <c r="T746" t="s">
        <v>8272</v>
      </c>
      <c r="U746" t="str">
        <f t="shared" si="80"/>
        <v>publi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20">
        <f t="shared" si="81"/>
        <v>2.2200000000000002</v>
      </c>
      <c r="F747" s="6" t="str">
        <f t="shared" si="83"/>
        <v>Cat 2</v>
      </c>
      <c r="G747" s="8">
        <v>3976</v>
      </c>
      <c r="H747" t="s">
        <v>8218</v>
      </c>
      <c r="I747" t="s">
        <v>8223</v>
      </c>
      <c r="J747" t="s">
        <v>8245</v>
      </c>
      <c r="K747">
        <v>1367588645</v>
      </c>
      <c r="L747" s="12">
        <f t="shared" si="77"/>
        <v>41397.572280092594</v>
      </c>
      <c r="M747">
        <v>1364996645</v>
      </c>
      <c r="N747" s="12">
        <f t="shared" si="78"/>
        <v>41367.572280092594</v>
      </c>
      <c r="O747" s="16">
        <f t="shared" si="79"/>
        <v>4</v>
      </c>
      <c r="P747" s="16">
        <f t="shared" si="82"/>
        <v>2013</v>
      </c>
      <c r="Q747" t="b">
        <v>0</v>
      </c>
      <c r="R747">
        <v>74</v>
      </c>
      <c r="S747" t="b">
        <v>1</v>
      </c>
      <c r="T747" t="s">
        <v>8272</v>
      </c>
      <c r="U747" t="str">
        <f t="shared" si="80"/>
        <v>publi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20">
        <f t="shared" si="81"/>
        <v>2.9870000000000001</v>
      </c>
      <c r="F748" s="6" t="str">
        <f t="shared" si="83"/>
        <v>Cat 2</v>
      </c>
      <c r="G748" s="8">
        <v>3318</v>
      </c>
      <c r="H748" t="s">
        <v>8218</v>
      </c>
      <c r="I748" t="s">
        <v>8223</v>
      </c>
      <c r="J748" t="s">
        <v>8245</v>
      </c>
      <c r="K748">
        <v>1348372740</v>
      </c>
      <c r="L748" s="12">
        <f t="shared" si="77"/>
        <v>41175.165972222225</v>
      </c>
      <c r="M748">
        <v>1346806909</v>
      </c>
      <c r="N748" s="12">
        <f t="shared" si="78"/>
        <v>41157.042928240742</v>
      </c>
      <c r="O748" s="16">
        <f t="shared" si="79"/>
        <v>9</v>
      </c>
      <c r="P748" s="16">
        <f t="shared" si="82"/>
        <v>2012</v>
      </c>
      <c r="Q748" t="b">
        <v>0</v>
      </c>
      <c r="R748">
        <v>97</v>
      </c>
      <c r="S748" t="b">
        <v>1</v>
      </c>
      <c r="T748" t="s">
        <v>8272</v>
      </c>
      <c r="U748" t="str">
        <f t="shared" si="80"/>
        <v>publi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20">
        <f t="shared" si="81"/>
        <v>7</v>
      </c>
      <c r="F749" s="6" t="str">
        <f t="shared" si="83"/>
        <v>Cat 3</v>
      </c>
      <c r="G749" s="8">
        <v>7003</v>
      </c>
      <c r="H749" t="s">
        <v>8218</v>
      </c>
      <c r="I749" t="s">
        <v>8232</v>
      </c>
      <c r="J749" t="s">
        <v>8248</v>
      </c>
      <c r="K749">
        <v>1421319240</v>
      </c>
      <c r="L749" s="12">
        <f t="shared" si="77"/>
        <v>42019.454166666663</v>
      </c>
      <c r="M749">
        <v>1418649019</v>
      </c>
      <c r="N749" s="12">
        <f t="shared" si="78"/>
        <v>41988.548831018517</v>
      </c>
      <c r="O749" s="16">
        <f t="shared" si="79"/>
        <v>12</v>
      </c>
      <c r="P749" s="16">
        <f t="shared" si="82"/>
        <v>2014</v>
      </c>
      <c r="Q749" t="b">
        <v>0</v>
      </c>
      <c r="R749">
        <v>55</v>
      </c>
      <c r="S749" t="b">
        <v>1</v>
      </c>
      <c r="T749" t="s">
        <v>8272</v>
      </c>
      <c r="U749" t="str">
        <f t="shared" si="80"/>
        <v>publi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20">
        <f t="shared" si="81"/>
        <v>2</v>
      </c>
      <c r="F750" s="6" t="str">
        <f t="shared" si="83"/>
        <v>Cat 2</v>
      </c>
      <c r="G750" s="8">
        <v>2005</v>
      </c>
      <c r="H750" t="s">
        <v>8218</v>
      </c>
      <c r="I750" t="s">
        <v>8223</v>
      </c>
      <c r="J750" t="s">
        <v>8245</v>
      </c>
      <c r="K750">
        <v>1407701966</v>
      </c>
      <c r="L750" s="12">
        <f t="shared" si="77"/>
        <v>41861.846828703703</v>
      </c>
      <c r="M750">
        <v>1405109966</v>
      </c>
      <c r="N750" s="12">
        <f t="shared" si="78"/>
        <v>41831.846828703703</v>
      </c>
      <c r="O750" s="16">
        <f t="shared" si="79"/>
        <v>7</v>
      </c>
      <c r="P750" s="16">
        <f t="shared" si="82"/>
        <v>2014</v>
      </c>
      <c r="Q750" t="b">
        <v>0</v>
      </c>
      <c r="R750">
        <v>44</v>
      </c>
      <c r="S750" t="b">
        <v>1</v>
      </c>
      <c r="T750" t="s">
        <v>8272</v>
      </c>
      <c r="U750" t="str">
        <f t="shared" si="80"/>
        <v>publi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20">
        <f t="shared" si="81"/>
        <v>10</v>
      </c>
      <c r="F751" s="6" t="str">
        <f t="shared" si="83"/>
        <v>Cat 4</v>
      </c>
      <c r="G751" s="8">
        <v>10556</v>
      </c>
      <c r="H751" t="s">
        <v>8218</v>
      </c>
      <c r="I751" t="s">
        <v>8223</v>
      </c>
      <c r="J751" t="s">
        <v>8245</v>
      </c>
      <c r="K751">
        <v>1485642930</v>
      </c>
      <c r="L751" s="12">
        <f t="shared" si="77"/>
        <v>42763.94131944445</v>
      </c>
      <c r="M751">
        <v>1483050930</v>
      </c>
      <c r="N751" s="12">
        <f t="shared" si="78"/>
        <v>42733.94131944445</v>
      </c>
      <c r="O751" s="16">
        <f t="shared" si="79"/>
        <v>12</v>
      </c>
      <c r="P751" s="16">
        <f t="shared" si="82"/>
        <v>2016</v>
      </c>
      <c r="Q751" t="b">
        <v>0</v>
      </c>
      <c r="R751">
        <v>110</v>
      </c>
      <c r="S751" t="b">
        <v>1</v>
      </c>
      <c r="T751" t="s">
        <v>8272</v>
      </c>
      <c r="U751" t="str">
        <f t="shared" si="80"/>
        <v>publi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20">
        <f t="shared" si="81"/>
        <v>4.444</v>
      </c>
      <c r="F752" s="6" t="str">
        <f t="shared" si="83"/>
        <v>Cat 2</v>
      </c>
      <c r="G752" s="8">
        <v>4559</v>
      </c>
      <c r="H752" t="s">
        <v>8218</v>
      </c>
      <c r="I752" t="s">
        <v>8223</v>
      </c>
      <c r="J752" t="s">
        <v>8245</v>
      </c>
      <c r="K752">
        <v>1361739872</v>
      </c>
      <c r="L752" s="12">
        <f t="shared" si="77"/>
        <v>41329.878148148149</v>
      </c>
      <c r="M752">
        <v>1359147872</v>
      </c>
      <c r="N752" s="12">
        <f t="shared" si="78"/>
        <v>41299.878148148149</v>
      </c>
      <c r="O752" s="16">
        <f t="shared" si="79"/>
        <v>1</v>
      </c>
      <c r="P752" s="16">
        <f t="shared" si="82"/>
        <v>2013</v>
      </c>
      <c r="Q752" t="b">
        <v>0</v>
      </c>
      <c r="R752">
        <v>59</v>
      </c>
      <c r="S752" t="b">
        <v>1</v>
      </c>
      <c r="T752" t="s">
        <v>8272</v>
      </c>
      <c r="U752" t="str">
        <f t="shared" si="80"/>
        <v>publi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20">
        <f t="shared" si="81"/>
        <v>3</v>
      </c>
      <c r="F753" s="6" t="str">
        <f t="shared" si="83"/>
        <v>Cat 2</v>
      </c>
      <c r="G753" s="8">
        <v>3555</v>
      </c>
      <c r="H753" t="s">
        <v>8218</v>
      </c>
      <c r="I753" t="s">
        <v>8223</v>
      </c>
      <c r="J753" t="s">
        <v>8245</v>
      </c>
      <c r="K753">
        <v>1312470475</v>
      </c>
      <c r="L753" s="12">
        <f t="shared" si="77"/>
        <v>40759.630497685182</v>
      </c>
      <c r="M753">
        <v>1308496075</v>
      </c>
      <c r="N753" s="12">
        <f t="shared" si="78"/>
        <v>40713.630497685182</v>
      </c>
      <c r="O753" s="16">
        <f t="shared" si="79"/>
        <v>6</v>
      </c>
      <c r="P753" s="16">
        <f t="shared" si="82"/>
        <v>2011</v>
      </c>
      <c r="Q753" t="b">
        <v>0</v>
      </c>
      <c r="R753">
        <v>62</v>
      </c>
      <c r="S753" t="b">
        <v>1</v>
      </c>
      <c r="T753" t="s">
        <v>8272</v>
      </c>
      <c r="U753" t="str">
        <f t="shared" si="80"/>
        <v>publi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20">
        <f t="shared" si="81"/>
        <v>5</v>
      </c>
      <c r="F754" s="6" t="str">
        <f t="shared" si="83"/>
        <v>Cat 3</v>
      </c>
      <c r="G754" s="8">
        <v>5585</v>
      </c>
      <c r="H754" t="s">
        <v>8218</v>
      </c>
      <c r="I754" t="s">
        <v>8225</v>
      </c>
      <c r="J754" t="s">
        <v>8247</v>
      </c>
      <c r="K754">
        <v>1476615600</v>
      </c>
      <c r="L754" s="12">
        <f t="shared" si="77"/>
        <v>42659.458333333328</v>
      </c>
      <c r="M754">
        <v>1474884417</v>
      </c>
      <c r="N754" s="12">
        <f t="shared" si="78"/>
        <v>42639.421493055561</v>
      </c>
      <c r="O754" s="16">
        <f t="shared" si="79"/>
        <v>9</v>
      </c>
      <c r="P754" s="16">
        <f t="shared" si="82"/>
        <v>2016</v>
      </c>
      <c r="Q754" t="b">
        <v>0</v>
      </c>
      <c r="R754">
        <v>105</v>
      </c>
      <c r="S754" t="b">
        <v>1</v>
      </c>
      <c r="T754" t="s">
        <v>8272</v>
      </c>
      <c r="U754" t="str">
        <f t="shared" si="80"/>
        <v>publi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20">
        <f t="shared" si="81"/>
        <v>10</v>
      </c>
      <c r="F755" s="6" t="str">
        <f t="shared" si="83"/>
        <v>Cat 4</v>
      </c>
      <c r="G755" s="8">
        <v>12800</v>
      </c>
      <c r="H755" t="s">
        <v>8218</v>
      </c>
      <c r="I755" t="s">
        <v>8223</v>
      </c>
      <c r="J755" t="s">
        <v>8245</v>
      </c>
      <c r="K755">
        <v>1423922991</v>
      </c>
      <c r="L755" s="12">
        <f t="shared" si="77"/>
        <v>42049.590173611112</v>
      </c>
      <c r="M755">
        <v>1421330991</v>
      </c>
      <c r="N755" s="12">
        <f t="shared" si="78"/>
        <v>42019.590173611112</v>
      </c>
      <c r="O755" s="16">
        <f t="shared" si="79"/>
        <v>1</v>
      </c>
      <c r="P755" s="16">
        <f t="shared" si="82"/>
        <v>2015</v>
      </c>
      <c r="Q755" t="b">
        <v>0</v>
      </c>
      <c r="R755">
        <v>26</v>
      </c>
      <c r="S755" t="b">
        <v>1</v>
      </c>
      <c r="T755" t="s">
        <v>8272</v>
      </c>
      <c r="U755" t="str">
        <f t="shared" si="80"/>
        <v>publi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20">
        <f t="shared" si="81"/>
        <v>2</v>
      </c>
      <c r="F756" s="6" t="str">
        <f t="shared" si="83"/>
        <v>Cat 2</v>
      </c>
      <c r="G756" s="8">
        <v>2075</v>
      </c>
      <c r="H756" t="s">
        <v>8218</v>
      </c>
      <c r="I756" t="s">
        <v>8223</v>
      </c>
      <c r="J756" t="s">
        <v>8245</v>
      </c>
      <c r="K756">
        <v>1357408721</v>
      </c>
      <c r="L756" s="12">
        <f t="shared" si="77"/>
        <v>41279.749085648145</v>
      </c>
      <c r="M756">
        <v>1354816721</v>
      </c>
      <c r="N756" s="12">
        <f t="shared" si="78"/>
        <v>41249.749085648145</v>
      </c>
      <c r="O756" s="16">
        <f t="shared" si="79"/>
        <v>12</v>
      </c>
      <c r="P756" s="16">
        <f t="shared" si="82"/>
        <v>2012</v>
      </c>
      <c r="Q756" t="b">
        <v>0</v>
      </c>
      <c r="R756">
        <v>49</v>
      </c>
      <c r="S756" t="b">
        <v>1</v>
      </c>
      <c r="T756" t="s">
        <v>8272</v>
      </c>
      <c r="U756" t="str">
        <f t="shared" si="80"/>
        <v>publi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20">
        <f t="shared" si="81"/>
        <v>2.5</v>
      </c>
      <c r="F757" s="6" t="str">
        <f t="shared" si="83"/>
        <v>Cat 2</v>
      </c>
      <c r="G757" s="8">
        <v>2547.69</v>
      </c>
      <c r="H757" t="s">
        <v>8218</v>
      </c>
      <c r="I757" t="s">
        <v>8223</v>
      </c>
      <c r="J757" t="s">
        <v>8245</v>
      </c>
      <c r="K757">
        <v>1369010460</v>
      </c>
      <c r="L757" s="12">
        <f t="shared" si="77"/>
        <v>41414.02847222222</v>
      </c>
      <c r="M757">
        <v>1366381877</v>
      </c>
      <c r="N757" s="12">
        <f t="shared" si="78"/>
        <v>41383.605057870373</v>
      </c>
      <c r="O757" s="16">
        <f t="shared" si="79"/>
        <v>4</v>
      </c>
      <c r="P757" s="16">
        <f t="shared" si="82"/>
        <v>2013</v>
      </c>
      <c r="Q757" t="b">
        <v>0</v>
      </c>
      <c r="R757">
        <v>68</v>
      </c>
      <c r="S757" t="b">
        <v>1</v>
      </c>
      <c r="T757" t="s">
        <v>8272</v>
      </c>
      <c r="U757" t="str">
        <f t="shared" si="80"/>
        <v>publi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20">
        <f t="shared" si="81"/>
        <v>0.7</v>
      </c>
      <c r="F758" s="6" t="str">
        <f t="shared" si="83"/>
        <v>Cat 1</v>
      </c>
      <c r="G758" s="8">
        <v>824</v>
      </c>
      <c r="H758" t="s">
        <v>8218</v>
      </c>
      <c r="I758" t="s">
        <v>8223</v>
      </c>
      <c r="J758" t="s">
        <v>8245</v>
      </c>
      <c r="K758">
        <v>1303147459</v>
      </c>
      <c r="L758" s="12">
        <f t="shared" si="77"/>
        <v>40651.725219907406</v>
      </c>
      <c r="M758">
        <v>1297880659</v>
      </c>
      <c r="N758" s="12">
        <f t="shared" si="78"/>
        <v>40590.766886574071</v>
      </c>
      <c r="O758" s="16">
        <f t="shared" si="79"/>
        <v>2</v>
      </c>
      <c r="P758" s="16">
        <f t="shared" si="82"/>
        <v>2011</v>
      </c>
      <c r="Q758" t="b">
        <v>0</v>
      </c>
      <c r="R758">
        <v>22</v>
      </c>
      <c r="S758" t="b">
        <v>1</v>
      </c>
      <c r="T758" t="s">
        <v>8272</v>
      </c>
      <c r="U758" t="str">
        <f t="shared" si="80"/>
        <v>publi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20">
        <f t="shared" si="81"/>
        <v>0.25</v>
      </c>
      <c r="F759" s="6" t="str">
        <f t="shared" si="83"/>
        <v>Cat 1</v>
      </c>
      <c r="G759" s="8">
        <v>595</v>
      </c>
      <c r="H759" t="s">
        <v>8218</v>
      </c>
      <c r="I759" t="s">
        <v>8223</v>
      </c>
      <c r="J759" t="s">
        <v>8245</v>
      </c>
      <c r="K759">
        <v>1354756714</v>
      </c>
      <c r="L759" s="12">
        <f t="shared" si="77"/>
        <v>41249.054560185185</v>
      </c>
      <c r="M759">
        <v>1353547114</v>
      </c>
      <c r="N759" s="12">
        <f t="shared" si="78"/>
        <v>41235.054560185185</v>
      </c>
      <c r="O759" s="16">
        <f t="shared" si="79"/>
        <v>11</v>
      </c>
      <c r="P759" s="16">
        <f t="shared" si="82"/>
        <v>2012</v>
      </c>
      <c r="Q759" t="b">
        <v>0</v>
      </c>
      <c r="R759">
        <v>18</v>
      </c>
      <c r="S759" t="b">
        <v>1</v>
      </c>
      <c r="T759" t="s">
        <v>8272</v>
      </c>
      <c r="U759" t="str">
        <f t="shared" si="80"/>
        <v>publi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20">
        <f t="shared" si="81"/>
        <v>2.5</v>
      </c>
      <c r="F760" s="6" t="str">
        <f t="shared" si="83"/>
        <v>Cat 2</v>
      </c>
      <c r="G760" s="8">
        <v>2550</v>
      </c>
      <c r="H760" t="s">
        <v>8218</v>
      </c>
      <c r="I760" t="s">
        <v>8223</v>
      </c>
      <c r="J760" t="s">
        <v>8245</v>
      </c>
      <c r="K760">
        <v>1286568268</v>
      </c>
      <c r="L760" s="12">
        <f t="shared" si="77"/>
        <v>40459.836435185185</v>
      </c>
      <c r="M760">
        <v>1283976268</v>
      </c>
      <c r="N760" s="12">
        <f t="shared" si="78"/>
        <v>40429.836435185185</v>
      </c>
      <c r="O760" s="16">
        <f t="shared" si="79"/>
        <v>9</v>
      </c>
      <c r="P760" s="16">
        <f t="shared" si="82"/>
        <v>2010</v>
      </c>
      <c r="Q760" t="b">
        <v>0</v>
      </c>
      <c r="R760">
        <v>19</v>
      </c>
      <c r="S760" t="b">
        <v>1</v>
      </c>
      <c r="T760" t="s">
        <v>8272</v>
      </c>
      <c r="U760" t="str">
        <f t="shared" si="80"/>
        <v>publi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20">
        <f t="shared" si="81"/>
        <v>5</v>
      </c>
      <c r="F761" s="6" t="str">
        <f t="shared" si="83"/>
        <v>Cat 3</v>
      </c>
      <c r="G761" s="8">
        <v>5096</v>
      </c>
      <c r="H761" t="s">
        <v>8218</v>
      </c>
      <c r="I761" t="s">
        <v>8224</v>
      </c>
      <c r="J761" t="s">
        <v>8246</v>
      </c>
      <c r="K761">
        <v>1404892539</v>
      </c>
      <c r="L761" s="12">
        <f t="shared" si="77"/>
        <v>41829.330312500002</v>
      </c>
      <c r="M761">
        <v>1401436539</v>
      </c>
      <c r="N761" s="12">
        <f t="shared" si="78"/>
        <v>41789.330312500002</v>
      </c>
      <c r="O761" s="16">
        <f t="shared" si="79"/>
        <v>5</v>
      </c>
      <c r="P761" s="16">
        <f t="shared" si="82"/>
        <v>2014</v>
      </c>
      <c r="Q761" t="b">
        <v>0</v>
      </c>
      <c r="R761">
        <v>99</v>
      </c>
      <c r="S761" t="b">
        <v>1</v>
      </c>
      <c r="T761" t="s">
        <v>8272</v>
      </c>
      <c r="U761" t="str">
        <f t="shared" si="80"/>
        <v>publi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20">
        <f t="shared" si="81"/>
        <v>2.2000000000000002</v>
      </c>
      <c r="F762" s="6" t="str">
        <f t="shared" si="83"/>
        <v>Cat 2</v>
      </c>
      <c r="G762" s="8">
        <v>0</v>
      </c>
      <c r="H762" t="s">
        <v>8220</v>
      </c>
      <c r="I762" t="s">
        <v>8223</v>
      </c>
      <c r="J762" t="s">
        <v>8245</v>
      </c>
      <c r="K762">
        <v>1480188013</v>
      </c>
      <c r="L762" s="12">
        <f t="shared" si="77"/>
        <v>42700.805706018517</v>
      </c>
      <c r="M762">
        <v>1477592413</v>
      </c>
      <c r="N762" s="12">
        <f t="shared" si="78"/>
        <v>42670.764039351852</v>
      </c>
      <c r="O762" s="16">
        <f t="shared" si="79"/>
        <v>10</v>
      </c>
      <c r="P762" s="16">
        <f t="shared" si="82"/>
        <v>2016</v>
      </c>
      <c r="Q762" t="b">
        <v>0</v>
      </c>
      <c r="R762">
        <v>0</v>
      </c>
      <c r="S762" t="b">
        <v>0</v>
      </c>
      <c r="T762" t="s">
        <v>8273</v>
      </c>
      <c r="U762" t="str">
        <f t="shared" si="80"/>
        <v>publi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20">
        <f t="shared" si="81"/>
        <v>5</v>
      </c>
      <c r="F763" s="6" t="str">
        <f t="shared" si="83"/>
        <v>Cat 3</v>
      </c>
      <c r="G763" s="8">
        <v>235</v>
      </c>
      <c r="H763" t="s">
        <v>8220</v>
      </c>
      <c r="I763" t="s">
        <v>8223</v>
      </c>
      <c r="J763" t="s">
        <v>8245</v>
      </c>
      <c r="K763">
        <v>1391364126</v>
      </c>
      <c r="L763" s="12">
        <f t="shared" si="77"/>
        <v>41672.751458333332</v>
      </c>
      <c r="M763">
        <v>1388772126</v>
      </c>
      <c r="N763" s="12">
        <f t="shared" si="78"/>
        <v>41642.751458333332</v>
      </c>
      <c r="O763" s="16">
        <f t="shared" si="79"/>
        <v>1</v>
      </c>
      <c r="P763" s="16">
        <f t="shared" si="82"/>
        <v>2014</v>
      </c>
      <c r="Q763" t="b">
        <v>0</v>
      </c>
      <c r="R763">
        <v>6</v>
      </c>
      <c r="S763" t="b">
        <v>0</v>
      </c>
      <c r="T763" t="s">
        <v>8273</v>
      </c>
      <c r="U763" t="str">
        <f t="shared" si="80"/>
        <v>publi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20">
        <f t="shared" si="81"/>
        <v>3.5</v>
      </c>
      <c r="F764" s="6" t="str">
        <f t="shared" si="83"/>
        <v>Cat 2</v>
      </c>
      <c r="G764" s="8">
        <v>0</v>
      </c>
      <c r="H764" t="s">
        <v>8220</v>
      </c>
      <c r="I764" t="s">
        <v>8237</v>
      </c>
      <c r="J764" t="s">
        <v>8255</v>
      </c>
      <c r="K764">
        <v>1480831200</v>
      </c>
      <c r="L764" s="12">
        <f t="shared" si="77"/>
        <v>42708.25</v>
      </c>
      <c r="M764">
        <v>1479328570</v>
      </c>
      <c r="N764" s="12">
        <f t="shared" si="78"/>
        <v>42690.858449074076</v>
      </c>
      <c r="O764" s="16">
        <f t="shared" si="79"/>
        <v>11</v>
      </c>
      <c r="P764" s="16">
        <f t="shared" si="82"/>
        <v>2016</v>
      </c>
      <c r="Q764" t="b">
        <v>0</v>
      </c>
      <c r="R764">
        <v>0</v>
      </c>
      <c r="S764" t="b">
        <v>0</v>
      </c>
      <c r="T764" t="s">
        <v>8273</v>
      </c>
      <c r="U764" t="str">
        <f t="shared" si="80"/>
        <v>publi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20">
        <f t="shared" si="81"/>
        <v>4.29</v>
      </c>
      <c r="F765" s="6" t="str">
        <f t="shared" si="83"/>
        <v>Cat 2</v>
      </c>
      <c r="G765" s="8">
        <v>5</v>
      </c>
      <c r="H765" t="s">
        <v>8220</v>
      </c>
      <c r="I765" t="s">
        <v>8224</v>
      </c>
      <c r="J765" t="s">
        <v>8246</v>
      </c>
      <c r="K765">
        <v>1376563408</v>
      </c>
      <c r="L765" s="12">
        <f t="shared" si="77"/>
        <v>41501.446851851848</v>
      </c>
      <c r="M765">
        <v>1373971408</v>
      </c>
      <c r="N765" s="12">
        <f t="shared" si="78"/>
        <v>41471.446851851848</v>
      </c>
      <c r="O765" s="16">
        <f t="shared" si="79"/>
        <v>7</v>
      </c>
      <c r="P765" s="16">
        <f t="shared" si="82"/>
        <v>2013</v>
      </c>
      <c r="Q765" t="b">
        <v>0</v>
      </c>
      <c r="R765">
        <v>1</v>
      </c>
      <c r="S765" t="b">
        <v>0</v>
      </c>
      <c r="T765" t="s">
        <v>8273</v>
      </c>
      <c r="U765" t="str">
        <f t="shared" si="80"/>
        <v>publi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20">
        <f t="shared" si="81"/>
        <v>5</v>
      </c>
      <c r="F766" s="6" t="str">
        <f t="shared" si="83"/>
        <v>Cat 3</v>
      </c>
      <c r="G766" s="8">
        <v>0</v>
      </c>
      <c r="H766" t="s">
        <v>8220</v>
      </c>
      <c r="I766" t="s">
        <v>8223</v>
      </c>
      <c r="J766" t="s">
        <v>8245</v>
      </c>
      <c r="K766">
        <v>1441858161</v>
      </c>
      <c r="L766" s="12">
        <f t="shared" si="77"/>
        <v>42257.173159722224</v>
      </c>
      <c r="M766">
        <v>1439266161</v>
      </c>
      <c r="N766" s="12">
        <f t="shared" si="78"/>
        <v>42227.173159722224</v>
      </c>
      <c r="O766" s="16">
        <f t="shared" si="79"/>
        <v>8</v>
      </c>
      <c r="P766" s="16">
        <f t="shared" si="82"/>
        <v>2015</v>
      </c>
      <c r="Q766" t="b">
        <v>0</v>
      </c>
      <c r="R766">
        <v>0</v>
      </c>
      <c r="S766" t="b">
        <v>0</v>
      </c>
      <c r="T766" t="s">
        <v>8273</v>
      </c>
      <c r="U766" t="str">
        <f t="shared" si="80"/>
        <v>publi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20">
        <f t="shared" si="81"/>
        <v>7</v>
      </c>
      <c r="F767" s="6" t="str">
        <f t="shared" si="83"/>
        <v>Cat 3</v>
      </c>
      <c r="G767" s="8">
        <v>2521</v>
      </c>
      <c r="H767" t="s">
        <v>8220</v>
      </c>
      <c r="I767" t="s">
        <v>8223</v>
      </c>
      <c r="J767" t="s">
        <v>8245</v>
      </c>
      <c r="K767">
        <v>1413723684</v>
      </c>
      <c r="L767" s="12">
        <f t="shared" si="77"/>
        <v>41931.542638888888</v>
      </c>
      <c r="M767">
        <v>1411131684</v>
      </c>
      <c r="N767" s="12">
        <f t="shared" si="78"/>
        <v>41901.542638888888</v>
      </c>
      <c r="O767" s="16">
        <f t="shared" si="79"/>
        <v>9</v>
      </c>
      <c r="P767" s="16">
        <f t="shared" si="82"/>
        <v>2014</v>
      </c>
      <c r="Q767" t="b">
        <v>0</v>
      </c>
      <c r="R767">
        <v>44</v>
      </c>
      <c r="S767" t="b">
        <v>0</v>
      </c>
      <c r="T767" t="s">
        <v>8273</v>
      </c>
      <c r="U767" t="str">
        <f t="shared" si="80"/>
        <v>publi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20">
        <f t="shared" si="81"/>
        <v>4</v>
      </c>
      <c r="F768" s="6" t="str">
        <f t="shared" si="83"/>
        <v>Cat 2</v>
      </c>
      <c r="G768" s="8">
        <v>0</v>
      </c>
      <c r="H768" t="s">
        <v>8220</v>
      </c>
      <c r="I768" t="s">
        <v>8228</v>
      </c>
      <c r="J768" t="s">
        <v>8250</v>
      </c>
      <c r="K768">
        <v>1424112483</v>
      </c>
      <c r="L768" s="12">
        <f t="shared" si="77"/>
        <v>42051.783368055556</v>
      </c>
      <c r="M768">
        <v>1421520483</v>
      </c>
      <c r="N768" s="12">
        <f t="shared" si="78"/>
        <v>42021.783368055556</v>
      </c>
      <c r="O768" s="16">
        <f t="shared" si="79"/>
        <v>1</v>
      </c>
      <c r="P768" s="16">
        <f t="shared" si="82"/>
        <v>2015</v>
      </c>
      <c r="Q768" t="b">
        <v>0</v>
      </c>
      <c r="R768">
        <v>0</v>
      </c>
      <c r="S768" t="b">
        <v>0</v>
      </c>
      <c r="T768" t="s">
        <v>8273</v>
      </c>
      <c r="U768" t="str">
        <f t="shared" si="80"/>
        <v>publi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20">
        <f t="shared" si="81"/>
        <v>5</v>
      </c>
      <c r="F769" s="6" t="str">
        <f t="shared" si="83"/>
        <v>Cat 3</v>
      </c>
      <c r="G769" s="8">
        <v>177</v>
      </c>
      <c r="H769" t="s">
        <v>8220</v>
      </c>
      <c r="I769" t="s">
        <v>8223</v>
      </c>
      <c r="J769" t="s">
        <v>8245</v>
      </c>
      <c r="K769">
        <v>1432178810</v>
      </c>
      <c r="L769" s="12">
        <f t="shared" si="77"/>
        <v>42145.143634259264</v>
      </c>
      <c r="M769">
        <v>1429586810</v>
      </c>
      <c r="N769" s="12">
        <f t="shared" si="78"/>
        <v>42115.143634259264</v>
      </c>
      <c r="O769" s="16">
        <f t="shared" si="79"/>
        <v>4</v>
      </c>
      <c r="P769" s="16">
        <f t="shared" si="82"/>
        <v>2015</v>
      </c>
      <c r="Q769" t="b">
        <v>0</v>
      </c>
      <c r="R769">
        <v>3</v>
      </c>
      <c r="S769" t="b">
        <v>0</v>
      </c>
      <c r="T769" t="s">
        <v>8273</v>
      </c>
      <c r="U769" t="str">
        <f t="shared" si="80"/>
        <v>publi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20">
        <f t="shared" si="81"/>
        <v>2.5</v>
      </c>
      <c r="F770" s="6" t="str">
        <f t="shared" si="83"/>
        <v>Cat 2</v>
      </c>
      <c r="G770" s="8">
        <v>0</v>
      </c>
      <c r="H770" t="s">
        <v>8220</v>
      </c>
      <c r="I770" t="s">
        <v>8223</v>
      </c>
      <c r="J770" t="s">
        <v>8245</v>
      </c>
      <c r="K770">
        <v>1387169890</v>
      </c>
      <c r="L770" s="12">
        <f t="shared" si="77"/>
        <v>41624.207060185188</v>
      </c>
      <c r="M770">
        <v>1384577890</v>
      </c>
      <c r="N770" s="12">
        <f t="shared" si="78"/>
        <v>41594.207060185188</v>
      </c>
      <c r="O770" s="16">
        <f t="shared" si="79"/>
        <v>11</v>
      </c>
      <c r="P770" s="16">
        <f t="shared" si="82"/>
        <v>2013</v>
      </c>
      <c r="Q770" t="b">
        <v>0</v>
      </c>
      <c r="R770">
        <v>0</v>
      </c>
      <c r="S770" t="b">
        <v>0</v>
      </c>
      <c r="T770" t="s">
        <v>8273</v>
      </c>
      <c r="U770" t="str">
        <f t="shared" si="80"/>
        <v>publi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20">
        <f t="shared" si="81"/>
        <v>4</v>
      </c>
      <c r="F771" s="6" t="str">
        <f t="shared" si="83"/>
        <v>Cat 2</v>
      </c>
      <c r="G771" s="8">
        <v>1656</v>
      </c>
      <c r="H771" t="s">
        <v>8220</v>
      </c>
      <c r="I771" t="s">
        <v>8223</v>
      </c>
      <c r="J771" t="s">
        <v>8245</v>
      </c>
      <c r="K771">
        <v>1388102094</v>
      </c>
      <c r="L771" s="12">
        <f t="shared" ref="L771:L834" si="84">(((K771/60)/60)/24)+DATE(1970,1,1)</f>
        <v>41634.996458333335</v>
      </c>
      <c r="M771">
        <v>1385510094</v>
      </c>
      <c r="N771" s="12">
        <f t="shared" ref="N771:N834" si="85">(((M771/60)/60)/24)+DATE(1970,1,1)</f>
        <v>41604.996458333335</v>
      </c>
      <c r="O771" s="16">
        <f t="shared" ref="O771:O834" si="86">MONTH(N771)</f>
        <v>11</v>
      </c>
      <c r="P771" s="16">
        <f t="shared" si="82"/>
        <v>2013</v>
      </c>
      <c r="Q771" t="b">
        <v>0</v>
      </c>
      <c r="R771">
        <v>52</v>
      </c>
      <c r="S771" t="b">
        <v>0</v>
      </c>
      <c r="T771" t="s">
        <v>8273</v>
      </c>
      <c r="U771" t="str">
        <f t="shared" ref="U771:U834" si="87">LEFT(T771,5)</f>
        <v>publi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20">
        <f t="shared" ref="E772:E835" si="88">D772/1000</f>
        <v>17.5</v>
      </c>
      <c r="F772" s="6" t="str">
        <f t="shared" si="83"/>
        <v>Cat 5</v>
      </c>
      <c r="G772" s="8">
        <v>0</v>
      </c>
      <c r="H772" t="s">
        <v>8220</v>
      </c>
      <c r="I772" t="s">
        <v>8223</v>
      </c>
      <c r="J772" t="s">
        <v>8245</v>
      </c>
      <c r="K772">
        <v>1361750369</v>
      </c>
      <c r="L772" s="12">
        <f t="shared" si="84"/>
        <v>41329.999641203707</v>
      </c>
      <c r="M772">
        <v>1358294369</v>
      </c>
      <c r="N772" s="12">
        <f t="shared" si="85"/>
        <v>41289.999641203707</v>
      </c>
      <c r="O772" s="16">
        <f t="shared" si="86"/>
        <v>1</v>
      </c>
      <c r="P772" s="16">
        <f t="shared" ref="P772:P835" si="89">YEAR(N772)</f>
        <v>2013</v>
      </c>
      <c r="Q772" t="b">
        <v>0</v>
      </c>
      <c r="R772">
        <v>0</v>
      </c>
      <c r="S772" t="b">
        <v>0</v>
      </c>
      <c r="T772" t="s">
        <v>8273</v>
      </c>
      <c r="U772" t="str">
        <f t="shared" si="87"/>
        <v>publi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20">
        <f t="shared" si="88"/>
        <v>38</v>
      </c>
      <c r="F773" s="6" t="str">
        <f t="shared" ref="F773:F836" si="90">IF(E773&lt;1,"Cat 1",IF(E773&lt;5,"Cat 2",IF(E773&lt;10,"Cat 3",IF(E773&lt;15,"Cat 4",IF(E773&lt;20,"Cat 5",IF(E773&lt;25,"Cat 6",IF(E773&lt;30,"Cat 7",IF(E773&lt;35,"Cat 8",IF(E773&lt;40,"Cat 9",IF(E773&lt;45,"Cat 10",IF(E773&lt;50,"Cat 11","Cat 12")))))))))))</f>
        <v>Cat 9</v>
      </c>
      <c r="G773" s="8">
        <v>10</v>
      </c>
      <c r="H773" t="s">
        <v>8220</v>
      </c>
      <c r="I773" t="s">
        <v>8223</v>
      </c>
      <c r="J773" t="s">
        <v>8245</v>
      </c>
      <c r="K773">
        <v>1454183202</v>
      </c>
      <c r="L773" s="12">
        <f t="shared" si="84"/>
        <v>42399.824097222227</v>
      </c>
      <c r="M773">
        <v>1449863202</v>
      </c>
      <c r="N773" s="12">
        <f t="shared" si="85"/>
        <v>42349.824097222227</v>
      </c>
      <c r="O773" s="16">
        <f t="shared" si="86"/>
        <v>12</v>
      </c>
      <c r="P773" s="16">
        <f t="shared" si="89"/>
        <v>2015</v>
      </c>
      <c r="Q773" t="b">
        <v>0</v>
      </c>
      <c r="R773">
        <v>1</v>
      </c>
      <c r="S773" t="b">
        <v>0</v>
      </c>
      <c r="T773" t="s">
        <v>8273</v>
      </c>
      <c r="U773" t="str">
        <f t="shared" si="87"/>
        <v>publi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20">
        <f t="shared" si="88"/>
        <v>1.5</v>
      </c>
      <c r="F774" s="6" t="str">
        <f t="shared" si="90"/>
        <v>Cat 2</v>
      </c>
      <c r="G774" s="8">
        <v>50</v>
      </c>
      <c r="H774" t="s">
        <v>8220</v>
      </c>
      <c r="I774" t="s">
        <v>8223</v>
      </c>
      <c r="J774" t="s">
        <v>8245</v>
      </c>
      <c r="K774">
        <v>1257047940</v>
      </c>
      <c r="L774" s="12">
        <f t="shared" si="84"/>
        <v>40118.165972222225</v>
      </c>
      <c r="M774">
        <v>1252718519</v>
      </c>
      <c r="N774" s="12">
        <f t="shared" si="85"/>
        <v>40068.056932870371</v>
      </c>
      <c r="O774" s="16">
        <f t="shared" si="86"/>
        <v>9</v>
      </c>
      <c r="P774" s="16">
        <f t="shared" si="89"/>
        <v>2009</v>
      </c>
      <c r="Q774" t="b">
        <v>0</v>
      </c>
      <c r="R774">
        <v>1</v>
      </c>
      <c r="S774" t="b">
        <v>0</v>
      </c>
      <c r="T774" t="s">
        <v>8273</v>
      </c>
      <c r="U774" t="str">
        <f t="shared" si="87"/>
        <v>publi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20">
        <f t="shared" si="88"/>
        <v>3.7589999999999999</v>
      </c>
      <c r="F775" s="6" t="str">
        <f t="shared" si="90"/>
        <v>Cat 2</v>
      </c>
      <c r="G775" s="8">
        <v>32</v>
      </c>
      <c r="H775" t="s">
        <v>8220</v>
      </c>
      <c r="I775" t="s">
        <v>8224</v>
      </c>
      <c r="J775" t="s">
        <v>8246</v>
      </c>
      <c r="K775">
        <v>1431298860</v>
      </c>
      <c r="L775" s="12">
        <f t="shared" si="84"/>
        <v>42134.959027777775</v>
      </c>
      <c r="M775">
        <v>1428341985</v>
      </c>
      <c r="N775" s="12">
        <f t="shared" si="85"/>
        <v>42100.735937499994</v>
      </c>
      <c r="O775" s="16">
        <f t="shared" si="86"/>
        <v>4</v>
      </c>
      <c r="P775" s="16">
        <f t="shared" si="89"/>
        <v>2015</v>
      </c>
      <c r="Q775" t="b">
        <v>0</v>
      </c>
      <c r="R775">
        <v>2</v>
      </c>
      <c r="S775" t="b">
        <v>0</v>
      </c>
      <c r="T775" t="s">
        <v>8273</v>
      </c>
      <c r="U775" t="str">
        <f t="shared" si="87"/>
        <v>publi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20">
        <f t="shared" si="88"/>
        <v>0.5</v>
      </c>
      <c r="F776" s="6" t="str">
        <f t="shared" si="90"/>
        <v>Cat 1</v>
      </c>
      <c r="G776" s="8">
        <v>351</v>
      </c>
      <c r="H776" t="s">
        <v>8220</v>
      </c>
      <c r="I776" t="s">
        <v>8223</v>
      </c>
      <c r="J776" t="s">
        <v>8245</v>
      </c>
      <c r="K776">
        <v>1393181018</v>
      </c>
      <c r="L776" s="12">
        <f t="shared" si="84"/>
        <v>41693.780300925922</v>
      </c>
      <c r="M776">
        <v>1390589018</v>
      </c>
      <c r="N776" s="12">
        <f t="shared" si="85"/>
        <v>41663.780300925922</v>
      </c>
      <c r="O776" s="16">
        <f t="shared" si="86"/>
        <v>1</v>
      </c>
      <c r="P776" s="16">
        <f t="shared" si="89"/>
        <v>2014</v>
      </c>
      <c r="Q776" t="b">
        <v>0</v>
      </c>
      <c r="R776">
        <v>9</v>
      </c>
      <c r="S776" t="b">
        <v>0</v>
      </c>
      <c r="T776" t="s">
        <v>8273</v>
      </c>
      <c r="U776" t="str">
        <f t="shared" si="87"/>
        <v>publi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20">
        <f t="shared" si="88"/>
        <v>10</v>
      </c>
      <c r="F777" s="6" t="str">
        <f t="shared" si="90"/>
        <v>Cat 4</v>
      </c>
      <c r="G777" s="8">
        <v>170</v>
      </c>
      <c r="H777" t="s">
        <v>8220</v>
      </c>
      <c r="I777" t="s">
        <v>8223</v>
      </c>
      <c r="J777" t="s">
        <v>8245</v>
      </c>
      <c r="K777">
        <v>1323998795</v>
      </c>
      <c r="L777" s="12">
        <f t="shared" si="84"/>
        <v>40893.060127314813</v>
      </c>
      <c r="M777">
        <v>1321406795</v>
      </c>
      <c r="N777" s="12">
        <f t="shared" si="85"/>
        <v>40863.060127314813</v>
      </c>
      <c r="O777" s="16">
        <f t="shared" si="86"/>
        <v>11</v>
      </c>
      <c r="P777" s="16">
        <f t="shared" si="89"/>
        <v>2011</v>
      </c>
      <c r="Q777" t="b">
        <v>0</v>
      </c>
      <c r="R777">
        <v>5</v>
      </c>
      <c r="S777" t="b">
        <v>0</v>
      </c>
      <c r="T777" t="s">
        <v>8273</v>
      </c>
      <c r="U777" t="str">
        <f t="shared" si="87"/>
        <v>publi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20">
        <f t="shared" si="88"/>
        <v>7</v>
      </c>
      <c r="F778" s="6" t="str">
        <f t="shared" si="90"/>
        <v>Cat 3</v>
      </c>
      <c r="G778" s="8">
        <v>3598</v>
      </c>
      <c r="H778" t="s">
        <v>8220</v>
      </c>
      <c r="I778" t="s">
        <v>8223</v>
      </c>
      <c r="J778" t="s">
        <v>8245</v>
      </c>
      <c r="K778">
        <v>1444539600</v>
      </c>
      <c r="L778" s="12">
        <f t="shared" si="84"/>
        <v>42288.208333333328</v>
      </c>
      <c r="M778">
        <v>1441297645</v>
      </c>
      <c r="N778" s="12">
        <f t="shared" si="85"/>
        <v>42250.685706018514</v>
      </c>
      <c r="O778" s="16">
        <f t="shared" si="86"/>
        <v>9</v>
      </c>
      <c r="P778" s="16">
        <f t="shared" si="89"/>
        <v>2015</v>
      </c>
      <c r="Q778" t="b">
        <v>0</v>
      </c>
      <c r="R778">
        <v>57</v>
      </c>
      <c r="S778" t="b">
        <v>0</v>
      </c>
      <c r="T778" t="s">
        <v>8273</v>
      </c>
      <c r="U778" t="str">
        <f t="shared" si="87"/>
        <v>publi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20">
        <f t="shared" si="88"/>
        <v>3</v>
      </c>
      <c r="F779" s="6" t="str">
        <f t="shared" si="90"/>
        <v>Cat 2</v>
      </c>
      <c r="G779" s="8">
        <v>21</v>
      </c>
      <c r="H779" t="s">
        <v>8220</v>
      </c>
      <c r="I779" t="s">
        <v>8223</v>
      </c>
      <c r="J779" t="s">
        <v>8245</v>
      </c>
      <c r="K779">
        <v>1375313577</v>
      </c>
      <c r="L779" s="12">
        <f t="shared" si="84"/>
        <v>41486.981215277774</v>
      </c>
      <c r="M779">
        <v>1372721577</v>
      </c>
      <c r="N779" s="12">
        <f t="shared" si="85"/>
        <v>41456.981215277774</v>
      </c>
      <c r="O779" s="16">
        <f t="shared" si="86"/>
        <v>7</v>
      </c>
      <c r="P779" s="16">
        <f t="shared" si="89"/>
        <v>2013</v>
      </c>
      <c r="Q779" t="b">
        <v>0</v>
      </c>
      <c r="R779">
        <v>3</v>
      </c>
      <c r="S779" t="b">
        <v>0</v>
      </c>
      <c r="T779" t="s">
        <v>8273</v>
      </c>
      <c r="U779" t="str">
        <f t="shared" si="87"/>
        <v>publi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20">
        <f t="shared" si="88"/>
        <v>0.5</v>
      </c>
      <c r="F780" s="6" t="str">
        <f t="shared" si="90"/>
        <v>Cat 1</v>
      </c>
      <c r="G780" s="8">
        <v>2</v>
      </c>
      <c r="H780" t="s">
        <v>8220</v>
      </c>
      <c r="I780" t="s">
        <v>8223</v>
      </c>
      <c r="J780" t="s">
        <v>8245</v>
      </c>
      <c r="K780">
        <v>1398876680</v>
      </c>
      <c r="L780" s="12">
        <f t="shared" si="84"/>
        <v>41759.702314814815</v>
      </c>
      <c r="M780">
        <v>1396284680</v>
      </c>
      <c r="N780" s="12">
        <f t="shared" si="85"/>
        <v>41729.702314814815</v>
      </c>
      <c r="O780" s="16">
        <f t="shared" si="86"/>
        <v>3</v>
      </c>
      <c r="P780" s="16">
        <f t="shared" si="89"/>
        <v>2014</v>
      </c>
      <c r="Q780" t="b">
        <v>0</v>
      </c>
      <c r="R780">
        <v>1</v>
      </c>
      <c r="S780" t="b">
        <v>0</v>
      </c>
      <c r="T780" t="s">
        <v>8273</v>
      </c>
      <c r="U780" t="str">
        <f t="shared" si="87"/>
        <v>publi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20">
        <f t="shared" si="88"/>
        <v>15</v>
      </c>
      <c r="F781" s="6" t="str">
        <f t="shared" si="90"/>
        <v>Cat 5</v>
      </c>
      <c r="G781" s="8">
        <v>400</v>
      </c>
      <c r="H781" t="s">
        <v>8220</v>
      </c>
      <c r="I781" t="s">
        <v>8223</v>
      </c>
      <c r="J781" t="s">
        <v>8245</v>
      </c>
      <c r="K781">
        <v>1287115200</v>
      </c>
      <c r="L781" s="12">
        <f t="shared" si="84"/>
        <v>40466.166666666664</v>
      </c>
      <c r="M781">
        <v>1284567905</v>
      </c>
      <c r="N781" s="12">
        <f t="shared" si="85"/>
        <v>40436.68408564815</v>
      </c>
      <c r="O781" s="16">
        <f t="shared" si="86"/>
        <v>9</v>
      </c>
      <c r="P781" s="16">
        <f t="shared" si="89"/>
        <v>2010</v>
      </c>
      <c r="Q781" t="b">
        <v>0</v>
      </c>
      <c r="R781">
        <v>6</v>
      </c>
      <c r="S781" t="b">
        <v>0</v>
      </c>
      <c r="T781" t="s">
        <v>8273</v>
      </c>
      <c r="U781" t="str">
        <f t="shared" si="87"/>
        <v>publi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20">
        <f t="shared" si="88"/>
        <v>1</v>
      </c>
      <c r="F782" s="6" t="str">
        <f t="shared" si="90"/>
        <v>Cat 2</v>
      </c>
      <c r="G782" s="8">
        <v>1040</v>
      </c>
      <c r="H782" t="s">
        <v>8218</v>
      </c>
      <c r="I782" t="s">
        <v>8223</v>
      </c>
      <c r="J782" t="s">
        <v>8245</v>
      </c>
      <c r="K782">
        <v>1304439025</v>
      </c>
      <c r="L782" s="12">
        <f t="shared" si="84"/>
        <v>40666.673900462964</v>
      </c>
      <c r="M782">
        <v>1301847025</v>
      </c>
      <c r="N782" s="12">
        <f t="shared" si="85"/>
        <v>40636.673900462964</v>
      </c>
      <c r="O782" s="16">
        <f t="shared" si="86"/>
        <v>4</v>
      </c>
      <c r="P782" s="16">
        <f t="shared" si="89"/>
        <v>2011</v>
      </c>
      <c r="Q782" t="b">
        <v>0</v>
      </c>
      <c r="R782">
        <v>27</v>
      </c>
      <c r="S782" t="b">
        <v>1</v>
      </c>
      <c r="T782" t="s">
        <v>8274</v>
      </c>
      <c r="U782" t="str">
        <f t="shared" si="87"/>
        <v>music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20">
        <f t="shared" si="88"/>
        <v>0.8</v>
      </c>
      <c r="F783" s="6" t="str">
        <f t="shared" si="90"/>
        <v>Cat 1</v>
      </c>
      <c r="G783" s="8">
        <v>1065.23</v>
      </c>
      <c r="H783" t="s">
        <v>8218</v>
      </c>
      <c r="I783" t="s">
        <v>8223</v>
      </c>
      <c r="J783" t="s">
        <v>8245</v>
      </c>
      <c r="K783">
        <v>1370649674</v>
      </c>
      <c r="L783" s="12">
        <f t="shared" si="84"/>
        <v>41433.000856481485</v>
      </c>
      <c r="M783">
        <v>1368057674</v>
      </c>
      <c r="N783" s="12">
        <f t="shared" si="85"/>
        <v>41403.000856481485</v>
      </c>
      <c r="O783" s="16">
        <f t="shared" si="86"/>
        <v>5</v>
      </c>
      <c r="P783" s="16">
        <f t="shared" si="89"/>
        <v>2013</v>
      </c>
      <c r="Q783" t="b">
        <v>0</v>
      </c>
      <c r="R783">
        <v>25</v>
      </c>
      <c r="S783" t="b">
        <v>1</v>
      </c>
      <c r="T783" t="s">
        <v>8274</v>
      </c>
      <c r="U783" t="str">
        <f t="shared" si="87"/>
        <v>music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20">
        <f t="shared" si="88"/>
        <v>0.7</v>
      </c>
      <c r="F784" s="6" t="str">
        <f t="shared" si="90"/>
        <v>Cat 1</v>
      </c>
      <c r="G784" s="8">
        <v>700</v>
      </c>
      <c r="H784" t="s">
        <v>8218</v>
      </c>
      <c r="I784" t="s">
        <v>8223</v>
      </c>
      <c r="J784" t="s">
        <v>8245</v>
      </c>
      <c r="K784">
        <v>1345918302</v>
      </c>
      <c r="L784" s="12">
        <f t="shared" si="84"/>
        <v>41146.758125</v>
      </c>
      <c r="M784">
        <v>1343326302</v>
      </c>
      <c r="N784" s="12">
        <f t="shared" si="85"/>
        <v>41116.758125</v>
      </c>
      <c r="O784" s="16">
        <f t="shared" si="86"/>
        <v>7</v>
      </c>
      <c r="P784" s="16">
        <f t="shared" si="89"/>
        <v>2012</v>
      </c>
      <c r="Q784" t="b">
        <v>0</v>
      </c>
      <c r="R784">
        <v>14</v>
      </c>
      <c r="S784" t="b">
        <v>1</v>
      </c>
      <c r="T784" t="s">
        <v>8274</v>
      </c>
      <c r="U784" t="str">
        <f t="shared" si="87"/>
        <v>music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20">
        <f t="shared" si="88"/>
        <v>1.5</v>
      </c>
      <c r="F785" s="6" t="str">
        <f t="shared" si="90"/>
        <v>Cat 2</v>
      </c>
      <c r="G785" s="8">
        <v>2222</v>
      </c>
      <c r="H785" t="s">
        <v>8218</v>
      </c>
      <c r="I785" t="s">
        <v>8223</v>
      </c>
      <c r="J785" t="s">
        <v>8245</v>
      </c>
      <c r="K785">
        <v>1335564000</v>
      </c>
      <c r="L785" s="12">
        <f t="shared" si="84"/>
        <v>41026.916666666664</v>
      </c>
      <c r="M785">
        <v>1332182049</v>
      </c>
      <c r="N785" s="12">
        <f t="shared" si="85"/>
        <v>40987.773715277777</v>
      </c>
      <c r="O785" s="16">
        <f t="shared" si="86"/>
        <v>3</v>
      </c>
      <c r="P785" s="16">
        <f t="shared" si="89"/>
        <v>2012</v>
      </c>
      <c r="Q785" t="b">
        <v>0</v>
      </c>
      <c r="R785">
        <v>35</v>
      </c>
      <c r="S785" t="b">
        <v>1</v>
      </c>
      <c r="T785" t="s">
        <v>8274</v>
      </c>
      <c r="U785" t="str">
        <f t="shared" si="87"/>
        <v>music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20">
        <f t="shared" si="88"/>
        <v>1</v>
      </c>
      <c r="F786" s="6" t="str">
        <f t="shared" si="90"/>
        <v>Cat 2</v>
      </c>
      <c r="G786" s="8">
        <v>1025</v>
      </c>
      <c r="H786" t="s">
        <v>8218</v>
      </c>
      <c r="I786" t="s">
        <v>8223</v>
      </c>
      <c r="J786" t="s">
        <v>8245</v>
      </c>
      <c r="K786">
        <v>1395023719</v>
      </c>
      <c r="L786" s="12">
        <f t="shared" si="84"/>
        <v>41715.107858796298</v>
      </c>
      <c r="M786">
        <v>1391571319</v>
      </c>
      <c r="N786" s="12">
        <f t="shared" si="85"/>
        <v>41675.149525462963</v>
      </c>
      <c r="O786" s="16">
        <f t="shared" si="86"/>
        <v>2</v>
      </c>
      <c r="P786" s="16">
        <f t="shared" si="89"/>
        <v>2014</v>
      </c>
      <c r="Q786" t="b">
        <v>0</v>
      </c>
      <c r="R786">
        <v>10</v>
      </c>
      <c r="S786" t="b">
        <v>1</v>
      </c>
      <c r="T786" t="s">
        <v>8274</v>
      </c>
      <c r="U786" t="str">
        <f t="shared" si="87"/>
        <v>music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20">
        <f t="shared" si="88"/>
        <v>0.5</v>
      </c>
      <c r="F787" s="6" t="str">
        <f t="shared" si="90"/>
        <v>Cat 1</v>
      </c>
      <c r="G787" s="8">
        <v>903.14</v>
      </c>
      <c r="H787" t="s">
        <v>8218</v>
      </c>
      <c r="I787" t="s">
        <v>8223</v>
      </c>
      <c r="J787" t="s">
        <v>8245</v>
      </c>
      <c r="K787">
        <v>1362060915</v>
      </c>
      <c r="L787" s="12">
        <f t="shared" si="84"/>
        <v>41333.593923611108</v>
      </c>
      <c r="M787">
        <v>1359468915</v>
      </c>
      <c r="N787" s="12">
        <f t="shared" si="85"/>
        <v>41303.593923611108</v>
      </c>
      <c r="O787" s="16">
        <f t="shared" si="86"/>
        <v>1</v>
      </c>
      <c r="P787" s="16">
        <f t="shared" si="89"/>
        <v>2013</v>
      </c>
      <c r="Q787" t="b">
        <v>0</v>
      </c>
      <c r="R787">
        <v>29</v>
      </c>
      <c r="S787" t="b">
        <v>1</v>
      </c>
      <c r="T787" t="s">
        <v>8274</v>
      </c>
      <c r="U787" t="str">
        <f t="shared" si="87"/>
        <v>music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20">
        <f t="shared" si="88"/>
        <v>5</v>
      </c>
      <c r="F788" s="6" t="str">
        <f t="shared" si="90"/>
        <v>Cat 3</v>
      </c>
      <c r="G788" s="8">
        <v>7140</v>
      </c>
      <c r="H788" t="s">
        <v>8218</v>
      </c>
      <c r="I788" t="s">
        <v>8223</v>
      </c>
      <c r="J788" t="s">
        <v>8245</v>
      </c>
      <c r="K788">
        <v>1336751220</v>
      </c>
      <c r="L788" s="12">
        <f t="shared" si="84"/>
        <v>41040.657638888886</v>
      </c>
      <c r="M788">
        <v>1331774434</v>
      </c>
      <c r="N788" s="12">
        <f t="shared" si="85"/>
        <v>40983.055949074071</v>
      </c>
      <c r="O788" s="16">
        <f t="shared" si="86"/>
        <v>3</v>
      </c>
      <c r="P788" s="16">
        <f t="shared" si="89"/>
        <v>2012</v>
      </c>
      <c r="Q788" t="b">
        <v>0</v>
      </c>
      <c r="R788">
        <v>44</v>
      </c>
      <c r="S788" t="b">
        <v>1</v>
      </c>
      <c r="T788" t="s">
        <v>8274</v>
      </c>
      <c r="U788" t="str">
        <f t="shared" si="87"/>
        <v>music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20">
        <f t="shared" si="88"/>
        <v>1.2</v>
      </c>
      <c r="F789" s="6" t="str">
        <f t="shared" si="90"/>
        <v>Cat 2</v>
      </c>
      <c r="G789" s="8">
        <v>1370</v>
      </c>
      <c r="H789" t="s">
        <v>8218</v>
      </c>
      <c r="I789" t="s">
        <v>8223</v>
      </c>
      <c r="J789" t="s">
        <v>8245</v>
      </c>
      <c r="K789">
        <v>1383318226</v>
      </c>
      <c r="L789" s="12">
        <f t="shared" si="84"/>
        <v>41579.627615740741</v>
      </c>
      <c r="M789">
        <v>1380726226</v>
      </c>
      <c r="N789" s="12">
        <f t="shared" si="85"/>
        <v>41549.627615740741</v>
      </c>
      <c r="O789" s="16">
        <f t="shared" si="86"/>
        <v>10</v>
      </c>
      <c r="P789" s="16">
        <f t="shared" si="89"/>
        <v>2013</v>
      </c>
      <c r="Q789" t="b">
        <v>0</v>
      </c>
      <c r="R789">
        <v>17</v>
      </c>
      <c r="S789" t="b">
        <v>1</v>
      </c>
      <c r="T789" t="s">
        <v>8274</v>
      </c>
      <c r="U789" t="str">
        <f t="shared" si="87"/>
        <v>music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20">
        <f t="shared" si="88"/>
        <v>1</v>
      </c>
      <c r="F790" s="6" t="str">
        <f t="shared" si="90"/>
        <v>Cat 2</v>
      </c>
      <c r="G790" s="8">
        <v>2035.05</v>
      </c>
      <c r="H790" t="s">
        <v>8218</v>
      </c>
      <c r="I790" t="s">
        <v>8223</v>
      </c>
      <c r="J790" t="s">
        <v>8245</v>
      </c>
      <c r="K790">
        <v>1341633540</v>
      </c>
      <c r="L790" s="12">
        <f t="shared" si="84"/>
        <v>41097.165972222225</v>
      </c>
      <c r="M790">
        <v>1338336588</v>
      </c>
      <c r="N790" s="12">
        <f t="shared" si="85"/>
        <v>41059.006805555553</v>
      </c>
      <c r="O790" s="16">
        <f t="shared" si="86"/>
        <v>5</v>
      </c>
      <c r="P790" s="16">
        <f t="shared" si="89"/>
        <v>2012</v>
      </c>
      <c r="Q790" t="b">
        <v>0</v>
      </c>
      <c r="R790">
        <v>34</v>
      </c>
      <c r="S790" t="b">
        <v>1</v>
      </c>
      <c r="T790" t="s">
        <v>8274</v>
      </c>
      <c r="U790" t="str">
        <f t="shared" si="87"/>
        <v>music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20">
        <f t="shared" si="88"/>
        <v>1.7</v>
      </c>
      <c r="F791" s="6" t="str">
        <f t="shared" si="90"/>
        <v>Cat 2</v>
      </c>
      <c r="G791" s="8">
        <v>1860</v>
      </c>
      <c r="H791" t="s">
        <v>8218</v>
      </c>
      <c r="I791" t="s">
        <v>8223</v>
      </c>
      <c r="J791" t="s">
        <v>8245</v>
      </c>
      <c r="K791">
        <v>1358755140</v>
      </c>
      <c r="L791" s="12">
        <f t="shared" si="84"/>
        <v>41295.332638888889</v>
      </c>
      <c r="M791">
        <v>1357187280</v>
      </c>
      <c r="N791" s="12">
        <f t="shared" si="85"/>
        <v>41277.186111111114</v>
      </c>
      <c r="O791" s="16">
        <f t="shared" si="86"/>
        <v>1</v>
      </c>
      <c r="P791" s="16">
        <f t="shared" si="89"/>
        <v>2013</v>
      </c>
      <c r="Q791" t="b">
        <v>0</v>
      </c>
      <c r="R791">
        <v>14</v>
      </c>
      <c r="S791" t="b">
        <v>1</v>
      </c>
      <c r="T791" t="s">
        <v>8274</v>
      </c>
      <c r="U791" t="str">
        <f t="shared" si="87"/>
        <v>music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20">
        <f t="shared" si="88"/>
        <v>10</v>
      </c>
      <c r="F792" s="6" t="str">
        <f t="shared" si="90"/>
        <v>Cat 4</v>
      </c>
      <c r="G792" s="8">
        <v>14437.46</v>
      </c>
      <c r="H792" t="s">
        <v>8218</v>
      </c>
      <c r="I792" t="s">
        <v>8223</v>
      </c>
      <c r="J792" t="s">
        <v>8245</v>
      </c>
      <c r="K792">
        <v>1359680939</v>
      </c>
      <c r="L792" s="12">
        <f t="shared" si="84"/>
        <v>41306.047905092593</v>
      </c>
      <c r="M792">
        <v>1357088939</v>
      </c>
      <c r="N792" s="12">
        <f t="shared" si="85"/>
        <v>41276.047905092593</v>
      </c>
      <c r="O792" s="16">
        <f t="shared" si="86"/>
        <v>1</v>
      </c>
      <c r="P792" s="16">
        <f t="shared" si="89"/>
        <v>2013</v>
      </c>
      <c r="Q792" t="b">
        <v>0</v>
      </c>
      <c r="R792">
        <v>156</v>
      </c>
      <c r="S792" t="b">
        <v>1</v>
      </c>
      <c r="T792" t="s">
        <v>8274</v>
      </c>
      <c r="U792" t="str">
        <f t="shared" si="87"/>
        <v>music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20">
        <f t="shared" si="88"/>
        <v>7.5</v>
      </c>
      <c r="F793" s="6" t="str">
        <f t="shared" si="90"/>
        <v>Cat 3</v>
      </c>
      <c r="G793" s="8">
        <v>7790</v>
      </c>
      <c r="H793" t="s">
        <v>8218</v>
      </c>
      <c r="I793" t="s">
        <v>8223</v>
      </c>
      <c r="J793" t="s">
        <v>8245</v>
      </c>
      <c r="K793">
        <v>1384322340</v>
      </c>
      <c r="L793" s="12">
        <f t="shared" si="84"/>
        <v>41591.249305555553</v>
      </c>
      <c r="M793">
        <v>1381430646</v>
      </c>
      <c r="N793" s="12">
        <f t="shared" si="85"/>
        <v>41557.780624999999</v>
      </c>
      <c r="O793" s="16">
        <f t="shared" si="86"/>
        <v>10</v>
      </c>
      <c r="P793" s="16">
        <f t="shared" si="89"/>
        <v>2013</v>
      </c>
      <c r="Q793" t="b">
        <v>0</v>
      </c>
      <c r="R793">
        <v>128</v>
      </c>
      <c r="S793" t="b">
        <v>1</v>
      </c>
      <c r="T793" t="s">
        <v>8274</v>
      </c>
      <c r="U793" t="str">
        <f t="shared" si="87"/>
        <v>music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20">
        <f t="shared" si="88"/>
        <v>2.5</v>
      </c>
      <c r="F794" s="6" t="str">
        <f t="shared" si="90"/>
        <v>Cat 2</v>
      </c>
      <c r="G794" s="8">
        <v>2511.11</v>
      </c>
      <c r="H794" t="s">
        <v>8218</v>
      </c>
      <c r="I794" t="s">
        <v>8223</v>
      </c>
      <c r="J794" t="s">
        <v>8245</v>
      </c>
      <c r="K794">
        <v>1383861483</v>
      </c>
      <c r="L794" s="12">
        <f t="shared" si="84"/>
        <v>41585.915312500001</v>
      </c>
      <c r="M794">
        <v>1381265883</v>
      </c>
      <c r="N794" s="12">
        <f t="shared" si="85"/>
        <v>41555.873645833337</v>
      </c>
      <c r="O794" s="16">
        <f t="shared" si="86"/>
        <v>10</v>
      </c>
      <c r="P794" s="16">
        <f t="shared" si="89"/>
        <v>2013</v>
      </c>
      <c r="Q794" t="b">
        <v>0</v>
      </c>
      <c r="R794">
        <v>60</v>
      </c>
      <c r="S794" t="b">
        <v>1</v>
      </c>
      <c r="T794" t="s">
        <v>8274</v>
      </c>
      <c r="U794" t="str">
        <f t="shared" si="87"/>
        <v>music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20">
        <f t="shared" si="88"/>
        <v>2.75</v>
      </c>
      <c r="F795" s="6" t="str">
        <f t="shared" si="90"/>
        <v>Cat 2</v>
      </c>
      <c r="G795" s="8">
        <v>2826.43</v>
      </c>
      <c r="H795" t="s">
        <v>8218</v>
      </c>
      <c r="I795" t="s">
        <v>8223</v>
      </c>
      <c r="J795" t="s">
        <v>8245</v>
      </c>
      <c r="K795">
        <v>1372827540</v>
      </c>
      <c r="L795" s="12">
        <f t="shared" si="84"/>
        <v>41458.207638888889</v>
      </c>
      <c r="M795">
        <v>1371491244</v>
      </c>
      <c r="N795" s="12">
        <f t="shared" si="85"/>
        <v>41442.741249999999</v>
      </c>
      <c r="O795" s="16">
        <f t="shared" si="86"/>
        <v>6</v>
      </c>
      <c r="P795" s="16">
        <f t="shared" si="89"/>
        <v>2013</v>
      </c>
      <c r="Q795" t="b">
        <v>0</v>
      </c>
      <c r="R795">
        <v>32</v>
      </c>
      <c r="S795" t="b">
        <v>1</v>
      </c>
      <c r="T795" t="s">
        <v>8274</v>
      </c>
      <c r="U795" t="str">
        <f t="shared" si="87"/>
        <v>music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20">
        <f t="shared" si="88"/>
        <v>8</v>
      </c>
      <c r="F796" s="6" t="str">
        <f t="shared" si="90"/>
        <v>Cat 3</v>
      </c>
      <c r="G796" s="8">
        <v>8425</v>
      </c>
      <c r="H796" t="s">
        <v>8218</v>
      </c>
      <c r="I796" t="s">
        <v>8223</v>
      </c>
      <c r="J796" t="s">
        <v>8245</v>
      </c>
      <c r="K796">
        <v>1315242360</v>
      </c>
      <c r="L796" s="12">
        <f t="shared" si="84"/>
        <v>40791.712500000001</v>
      </c>
      <c r="M796">
        <v>1310438737</v>
      </c>
      <c r="N796" s="12">
        <f t="shared" si="85"/>
        <v>40736.115011574075</v>
      </c>
      <c r="O796" s="16">
        <f t="shared" si="86"/>
        <v>7</v>
      </c>
      <c r="P796" s="16">
        <f t="shared" si="89"/>
        <v>2011</v>
      </c>
      <c r="Q796" t="b">
        <v>0</v>
      </c>
      <c r="R796">
        <v>53</v>
      </c>
      <c r="S796" t="b">
        <v>1</v>
      </c>
      <c r="T796" t="s">
        <v>8274</v>
      </c>
      <c r="U796" t="str">
        <f t="shared" si="87"/>
        <v>music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20">
        <f t="shared" si="88"/>
        <v>14</v>
      </c>
      <c r="F797" s="6" t="str">
        <f t="shared" si="90"/>
        <v>Cat 4</v>
      </c>
      <c r="G797" s="8">
        <v>15650</v>
      </c>
      <c r="H797" t="s">
        <v>8218</v>
      </c>
      <c r="I797" t="s">
        <v>8223</v>
      </c>
      <c r="J797" t="s">
        <v>8245</v>
      </c>
      <c r="K797">
        <v>1333774740</v>
      </c>
      <c r="L797" s="12">
        <f t="shared" si="84"/>
        <v>41006.207638888889</v>
      </c>
      <c r="M797">
        <v>1330094566</v>
      </c>
      <c r="N797" s="12">
        <f t="shared" si="85"/>
        <v>40963.613032407404</v>
      </c>
      <c r="O797" s="16">
        <f t="shared" si="86"/>
        <v>2</v>
      </c>
      <c r="P797" s="16">
        <f t="shared" si="89"/>
        <v>2012</v>
      </c>
      <c r="Q797" t="b">
        <v>0</v>
      </c>
      <c r="R797">
        <v>184</v>
      </c>
      <c r="S797" t="b">
        <v>1</v>
      </c>
      <c r="T797" t="s">
        <v>8274</v>
      </c>
      <c r="U797" t="str">
        <f t="shared" si="87"/>
        <v>music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20">
        <f t="shared" si="88"/>
        <v>10</v>
      </c>
      <c r="F798" s="6" t="str">
        <f t="shared" si="90"/>
        <v>Cat 4</v>
      </c>
      <c r="G798" s="8">
        <v>10135</v>
      </c>
      <c r="H798" t="s">
        <v>8218</v>
      </c>
      <c r="I798" t="s">
        <v>8223</v>
      </c>
      <c r="J798" t="s">
        <v>8245</v>
      </c>
      <c r="K798">
        <v>1379279400</v>
      </c>
      <c r="L798" s="12">
        <f t="shared" si="84"/>
        <v>41532.881944444445</v>
      </c>
      <c r="M798">
        <v>1376687485</v>
      </c>
      <c r="N798" s="12">
        <f t="shared" si="85"/>
        <v>41502.882928240739</v>
      </c>
      <c r="O798" s="16">
        <f t="shared" si="86"/>
        <v>8</v>
      </c>
      <c r="P798" s="16">
        <f t="shared" si="89"/>
        <v>2013</v>
      </c>
      <c r="Q798" t="b">
        <v>0</v>
      </c>
      <c r="R798">
        <v>90</v>
      </c>
      <c r="S798" t="b">
        <v>1</v>
      </c>
      <c r="T798" t="s">
        <v>8274</v>
      </c>
      <c r="U798" t="str">
        <f t="shared" si="87"/>
        <v>music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20">
        <f t="shared" si="88"/>
        <v>3</v>
      </c>
      <c r="F799" s="6" t="str">
        <f t="shared" si="90"/>
        <v>Cat 2</v>
      </c>
      <c r="G799" s="8">
        <v>3226</v>
      </c>
      <c r="H799" t="s">
        <v>8218</v>
      </c>
      <c r="I799" t="s">
        <v>8223</v>
      </c>
      <c r="J799" t="s">
        <v>8245</v>
      </c>
      <c r="K799">
        <v>1335672000</v>
      </c>
      <c r="L799" s="12">
        <f t="shared" si="84"/>
        <v>41028.166666666664</v>
      </c>
      <c r="M799">
        <v>1332978688</v>
      </c>
      <c r="N799" s="12">
        <f t="shared" si="85"/>
        <v>40996.994074074071</v>
      </c>
      <c r="O799" s="16">
        <f t="shared" si="86"/>
        <v>3</v>
      </c>
      <c r="P799" s="16">
        <f t="shared" si="89"/>
        <v>2012</v>
      </c>
      <c r="Q799" t="b">
        <v>0</v>
      </c>
      <c r="R799">
        <v>71</v>
      </c>
      <c r="S799" t="b">
        <v>1</v>
      </c>
      <c r="T799" t="s">
        <v>8274</v>
      </c>
      <c r="U799" t="str">
        <f t="shared" si="87"/>
        <v>music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20">
        <f t="shared" si="88"/>
        <v>3.5</v>
      </c>
      <c r="F800" s="6" t="str">
        <f t="shared" si="90"/>
        <v>Cat 2</v>
      </c>
      <c r="G800" s="8">
        <v>4021</v>
      </c>
      <c r="H800" t="s">
        <v>8218</v>
      </c>
      <c r="I800" t="s">
        <v>8223</v>
      </c>
      <c r="J800" t="s">
        <v>8245</v>
      </c>
      <c r="K800">
        <v>1412086187</v>
      </c>
      <c r="L800" s="12">
        <f t="shared" si="84"/>
        <v>41912.590127314819</v>
      </c>
      <c r="M800">
        <v>1409494187</v>
      </c>
      <c r="N800" s="12">
        <f t="shared" si="85"/>
        <v>41882.590127314819</v>
      </c>
      <c r="O800" s="16">
        <f t="shared" si="86"/>
        <v>8</v>
      </c>
      <c r="P800" s="16">
        <f t="shared" si="89"/>
        <v>2014</v>
      </c>
      <c r="Q800" t="b">
        <v>0</v>
      </c>
      <c r="R800">
        <v>87</v>
      </c>
      <c r="S800" t="b">
        <v>1</v>
      </c>
      <c r="T800" t="s">
        <v>8274</v>
      </c>
      <c r="U800" t="str">
        <f t="shared" si="87"/>
        <v>music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20">
        <f t="shared" si="88"/>
        <v>5</v>
      </c>
      <c r="F801" s="6" t="str">
        <f t="shared" si="90"/>
        <v>Cat 3</v>
      </c>
      <c r="G801" s="8">
        <v>5001</v>
      </c>
      <c r="H801" t="s">
        <v>8218</v>
      </c>
      <c r="I801" t="s">
        <v>8223</v>
      </c>
      <c r="J801" t="s">
        <v>8245</v>
      </c>
      <c r="K801">
        <v>1335542446</v>
      </c>
      <c r="L801" s="12">
        <f t="shared" si="84"/>
        <v>41026.667199074072</v>
      </c>
      <c r="M801">
        <v>1332950446</v>
      </c>
      <c r="N801" s="12">
        <f t="shared" si="85"/>
        <v>40996.667199074072</v>
      </c>
      <c r="O801" s="16">
        <f t="shared" si="86"/>
        <v>3</v>
      </c>
      <c r="P801" s="16">
        <f t="shared" si="89"/>
        <v>2012</v>
      </c>
      <c r="Q801" t="b">
        <v>0</v>
      </c>
      <c r="R801">
        <v>28</v>
      </c>
      <c r="S801" t="b">
        <v>1</v>
      </c>
      <c r="T801" t="s">
        <v>8274</v>
      </c>
      <c r="U801" t="str">
        <f t="shared" si="87"/>
        <v>music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20">
        <f t="shared" si="88"/>
        <v>1.5</v>
      </c>
      <c r="F802" s="6" t="str">
        <f t="shared" si="90"/>
        <v>Cat 2</v>
      </c>
      <c r="G802" s="8">
        <v>2282</v>
      </c>
      <c r="H802" t="s">
        <v>8218</v>
      </c>
      <c r="I802" t="s">
        <v>8224</v>
      </c>
      <c r="J802" t="s">
        <v>8246</v>
      </c>
      <c r="K802">
        <v>1410431054</v>
      </c>
      <c r="L802" s="12">
        <f t="shared" si="84"/>
        <v>41893.433495370373</v>
      </c>
      <c r="M802">
        <v>1407839054</v>
      </c>
      <c r="N802" s="12">
        <f t="shared" si="85"/>
        <v>41863.433495370373</v>
      </c>
      <c r="O802" s="16">
        <f t="shared" si="86"/>
        <v>8</v>
      </c>
      <c r="P802" s="16">
        <f t="shared" si="89"/>
        <v>2014</v>
      </c>
      <c r="Q802" t="b">
        <v>0</v>
      </c>
      <c r="R802">
        <v>56</v>
      </c>
      <c r="S802" t="b">
        <v>1</v>
      </c>
      <c r="T802" t="s">
        <v>8274</v>
      </c>
      <c r="U802" t="str">
        <f t="shared" si="87"/>
        <v>music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20">
        <f t="shared" si="88"/>
        <v>2</v>
      </c>
      <c r="F803" s="6" t="str">
        <f t="shared" si="90"/>
        <v>Cat 2</v>
      </c>
      <c r="G803" s="8">
        <v>2230.4299999999998</v>
      </c>
      <c r="H803" t="s">
        <v>8218</v>
      </c>
      <c r="I803" t="s">
        <v>8223</v>
      </c>
      <c r="J803" t="s">
        <v>8245</v>
      </c>
      <c r="K803">
        <v>1309547120</v>
      </c>
      <c r="L803" s="12">
        <f t="shared" si="84"/>
        <v>40725.795370370368</v>
      </c>
      <c r="M803">
        <v>1306955120</v>
      </c>
      <c r="N803" s="12">
        <f t="shared" si="85"/>
        <v>40695.795370370368</v>
      </c>
      <c r="O803" s="16">
        <f t="shared" si="86"/>
        <v>6</v>
      </c>
      <c r="P803" s="16">
        <f t="shared" si="89"/>
        <v>2011</v>
      </c>
      <c r="Q803" t="b">
        <v>0</v>
      </c>
      <c r="R803">
        <v>51</v>
      </c>
      <c r="S803" t="b">
        <v>1</v>
      </c>
      <c r="T803" t="s">
        <v>8274</v>
      </c>
      <c r="U803" t="str">
        <f t="shared" si="87"/>
        <v>music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20">
        <f t="shared" si="88"/>
        <v>6</v>
      </c>
      <c r="F804" s="6" t="str">
        <f t="shared" si="90"/>
        <v>Cat 3</v>
      </c>
      <c r="G804" s="8">
        <v>6080</v>
      </c>
      <c r="H804" t="s">
        <v>8218</v>
      </c>
      <c r="I804" t="s">
        <v>8223</v>
      </c>
      <c r="J804" t="s">
        <v>8245</v>
      </c>
      <c r="K804">
        <v>1347854700</v>
      </c>
      <c r="L804" s="12">
        <f t="shared" si="84"/>
        <v>41169.170138888891</v>
      </c>
      <c r="M804">
        <v>1343867524</v>
      </c>
      <c r="N804" s="12">
        <f t="shared" si="85"/>
        <v>41123.022268518522</v>
      </c>
      <c r="O804" s="16">
        <f t="shared" si="86"/>
        <v>8</v>
      </c>
      <c r="P804" s="16">
        <f t="shared" si="89"/>
        <v>2012</v>
      </c>
      <c r="Q804" t="b">
        <v>0</v>
      </c>
      <c r="R804">
        <v>75</v>
      </c>
      <c r="S804" t="b">
        <v>1</v>
      </c>
      <c r="T804" t="s">
        <v>8274</v>
      </c>
      <c r="U804" t="str">
        <f t="shared" si="87"/>
        <v>music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20">
        <f t="shared" si="88"/>
        <v>2.2999999999999998</v>
      </c>
      <c r="F805" s="6" t="str">
        <f t="shared" si="90"/>
        <v>Cat 2</v>
      </c>
      <c r="G805" s="8">
        <v>2835</v>
      </c>
      <c r="H805" t="s">
        <v>8218</v>
      </c>
      <c r="I805" t="s">
        <v>8223</v>
      </c>
      <c r="J805" t="s">
        <v>8245</v>
      </c>
      <c r="K805">
        <v>1306630800</v>
      </c>
      <c r="L805" s="12">
        <f t="shared" si="84"/>
        <v>40692.041666666664</v>
      </c>
      <c r="M805">
        <v>1304376478</v>
      </c>
      <c r="N805" s="12">
        <f t="shared" si="85"/>
        <v>40665.949976851851</v>
      </c>
      <c r="O805" s="16">
        <f t="shared" si="86"/>
        <v>5</v>
      </c>
      <c r="P805" s="16">
        <f t="shared" si="89"/>
        <v>2011</v>
      </c>
      <c r="Q805" t="b">
        <v>0</v>
      </c>
      <c r="R805">
        <v>38</v>
      </c>
      <c r="S805" t="b">
        <v>1</v>
      </c>
      <c r="T805" t="s">
        <v>8274</v>
      </c>
      <c r="U805" t="str">
        <f t="shared" si="87"/>
        <v>music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20">
        <f t="shared" si="88"/>
        <v>5.5</v>
      </c>
      <c r="F806" s="6" t="str">
        <f t="shared" si="90"/>
        <v>Cat 3</v>
      </c>
      <c r="G806" s="8">
        <v>5500</v>
      </c>
      <c r="H806" t="s">
        <v>8218</v>
      </c>
      <c r="I806" t="s">
        <v>8223</v>
      </c>
      <c r="J806" t="s">
        <v>8245</v>
      </c>
      <c r="K806">
        <v>1311393540</v>
      </c>
      <c r="L806" s="12">
        <f t="shared" si="84"/>
        <v>40747.165972222225</v>
      </c>
      <c r="M806">
        <v>1309919526</v>
      </c>
      <c r="N806" s="12">
        <f t="shared" si="85"/>
        <v>40730.105625000004</v>
      </c>
      <c r="O806" s="16">
        <f t="shared" si="86"/>
        <v>7</v>
      </c>
      <c r="P806" s="16">
        <f t="shared" si="89"/>
        <v>2011</v>
      </c>
      <c r="Q806" t="b">
        <v>0</v>
      </c>
      <c r="R806">
        <v>18</v>
      </c>
      <c r="S806" t="b">
        <v>1</v>
      </c>
      <c r="T806" t="s">
        <v>8274</v>
      </c>
      <c r="U806" t="str">
        <f t="shared" si="87"/>
        <v>music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20">
        <f t="shared" si="88"/>
        <v>3</v>
      </c>
      <c r="F807" s="6" t="str">
        <f t="shared" si="90"/>
        <v>Cat 2</v>
      </c>
      <c r="G807" s="8">
        <v>3150</v>
      </c>
      <c r="H807" t="s">
        <v>8218</v>
      </c>
      <c r="I807" t="s">
        <v>8223</v>
      </c>
      <c r="J807" t="s">
        <v>8245</v>
      </c>
      <c r="K807">
        <v>1310857200</v>
      </c>
      <c r="L807" s="12">
        <f t="shared" si="84"/>
        <v>40740.958333333336</v>
      </c>
      <c r="M807">
        <v>1306525512</v>
      </c>
      <c r="N807" s="12">
        <f t="shared" si="85"/>
        <v>40690.823055555556</v>
      </c>
      <c r="O807" s="16">
        <f t="shared" si="86"/>
        <v>5</v>
      </c>
      <c r="P807" s="16">
        <f t="shared" si="89"/>
        <v>2011</v>
      </c>
      <c r="Q807" t="b">
        <v>0</v>
      </c>
      <c r="R807">
        <v>54</v>
      </c>
      <c r="S807" t="b">
        <v>1</v>
      </c>
      <c r="T807" t="s">
        <v>8274</v>
      </c>
      <c r="U807" t="str">
        <f t="shared" si="87"/>
        <v>music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20">
        <f t="shared" si="88"/>
        <v>8</v>
      </c>
      <c r="F808" s="6" t="str">
        <f t="shared" si="90"/>
        <v>Cat 3</v>
      </c>
      <c r="G808" s="8">
        <v>8355</v>
      </c>
      <c r="H808" t="s">
        <v>8218</v>
      </c>
      <c r="I808" t="s">
        <v>8223</v>
      </c>
      <c r="J808" t="s">
        <v>8245</v>
      </c>
      <c r="K808">
        <v>1315413339</v>
      </c>
      <c r="L808" s="12">
        <f t="shared" si="84"/>
        <v>40793.691423611112</v>
      </c>
      <c r="M808">
        <v>1312821339</v>
      </c>
      <c r="N808" s="12">
        <f t="shared" si="85"/>
        <v>40763.691423611112</v>
      </c>
      <c r="O808" s="16">
        <f t="shared" si="86"/>
        <v>8</v>
      </c>
      <c r="P808" s="16">
        <f t="shared" si="89"/>
        <v>2011</v>
      </c>
      <c r="Q808" t="b">
        <v>0</v>
      </c>
      <c r="R808">
        <v>71</v>
      </c>
      <c r="S808" t="b">
        <v>1</v>
      </c>
      <c r="T808" t="s">
        <v>8274</v>
      </c>
      <c r="U808" t="str">
        <f t="shared" si="87"/>
        <v>music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20">
        <f t="shared" si="88"/>
        <v>4</v>
      </c>
      <c r="F809" s="6" t="str">
        <f t="shared" si="90"/>
        <v>Cat 2</v>
      </c>
      <c r="G809" s="8">
        <v>4205</v>
      </c>
      <c r="H809" t="s">
        <v>8218</v>
      </c>
      <c r="I809" t="s">
        <v>8223</v>
      </c>
      <c r="J809" t="s">
        <v>8245</v>
      </c>
      <c r="K809">
        <v>1488333600</v>
      </c>
      <c r="L809" s="12">
        <f t="shared" si="84"/>
        <v>42795.083333333328</v>
      </c>
      <c r="M809">
        <v>1485270311</v>
      </c>
      <c r="N809" s="12">
        <f t="shared" si="85"/>
        <v>42759.628599537042</v>
      </c>
      <c r="O809" s="16">
        <f t="shared" si="86"/>
        <v>1</v>
      </c>
      <c r="P809" s="16">
        <f t="shared" si="89"/>
        <v>2017</v>
      </c>
      <c r="Q809" t="b">
        <v>0</v>
      </c>
      <c r="R809">
        <v>57</v>
      </c>
      <c r="S809" t="b">
        <v>1</v>
      </c>
      <c r="T809" t="s">
        <v>8274</v>
      </c>
      <c r="U809" t="str">
        <f t="shared" si="87"/>
        <v>music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20">
        <f t="shared" si="88"/>
        <v>4.5</v>
      </c>
      <c r="F810" s="6" t="str">
        <f t="shared" si="90"/>
        <v>Cat 2</v>
      </c>
      <c r="G810" s="8">
        <v>4500</v>
      </c>
      <c r="H810" t="s">
        <v>8218</v>
      </c>
      <c r="I810" t="s">
        <v>8228</v>
      </c>
      <c r="J810" t="s">
        <v>8250</v>
      </c>
      <c r="K810">
        <v>1419224340</v>
      </c>
      <c r="L810" s="12">
        <f t="shared" si="84"/>
        <v>41995.207638888889</v>
      </c>
      <c r="M810">
        <v>1416363886</v>
      </c>
      <c r="N810" s="12">
        <f t="shared" si="85"/>
        <v>41962.100532407407</v>
      </c>
      <c r="O810" s="16">
        <f t="shared" si="86"/>
        <v>11</v>
      </c>
      <c r="P810" s="16">
        <f t="shared" si="89"/>
        <v>2014</v>
      </c>
      <c r="Q810" t="b">
        <v>0</v>
      </c>
      <c r="R810">
        <v>43</v>
      </c>
      <c r="S810" t="b">
        <v>1</v>
      </c>
      <c r="T810" t="s">
        <v>8274</v>
      </c>
      <c r="U810" t="str">
        <f t="shared" si="87"/>
        <v>music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20">
        <f t="shared" si="88"/>
        <v>4</v>
      </c>
      <c r="F811" s="6" t="str">
        <f t="shared" si="90"/>
        <v>Cat 2</v>
      </c>
      <c r="G811" s="8">
        <v>4151</v>
      </c>
      <c r="H811" t="s">
        <v>8218</v>
      </c>
      <c r="I811" t="s">
        <v>8223</v>
      </c>
      <c r="J811" t="s">
        <v>8245</v>
      </c>
      <c r="K811">
        <v>1390161630</v>
      </c>
      <c r="L811" s="12">
        <f t="shared" si="84"/>
        <v>41658.833680555559</v>
      </c>
      <c r="M811">
        <v>1387569630</v>
      </c>
      <c r="N811" s="12">
        <f t="shared" si="85"/>
        <v>41628.833680555559</v>
      </c>
      <c r="O811" s="16">
        <f t="shared" si="86"/>
        <v>12</v>
      </c>
      <c r="P811" s="16">
        <f t="shared" si="89"/>
        <v>2013</v>
      </c>
      <c r="Q811" t="b">
        <v>0</v>
      </c>
      <c r="R811">
        <v>52</v>
      </c>
      <c r="S811" t="b">
        <v>1</v>
      </c>
      <c r="T811" t="s">
        <v>8274</v>
      </c>
      <c r="U811" t="str">
        <f t="shared" si="87"/>
        <v>music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20">
        <f t="shared" si="88"/>
        <v>1.5</v>
      </c>
      <c r="F812" s="6" t="str">
        <f t="shared" si="90"/>
        <v>Cat 2</v>
      </c>
      <c r="G812" s="8">
        <v>1575</v>
      </c>
      <c r="H812" t="s">
        <v>8218</v>
      </c>
      <c r="I812" t="s">
        <v>8223</v>
      </c>
      <c r="J812" t="s">
        <v>8245</v>
      </c>
      <c r="K812">
        <v>1346462462</v>
      </c>
      <c r="L812" s="12">
        <f t="shared" si="84"/>
        <v>41153.056273148148</v>
      </c>
      <c r="M812">
        <v>1343870462</v>
      </c>
      <c r="N812" s="12">
        <f t="shared" si="85"/>
        <v>41123.056273148148</v>
      </c>
      <c r="O812" s="16">
        <f t="shared" si="86"/>
        <v>8</v>
      </c>
      <c r="P812" s="16">
        <f t="shared" si="89"/>
        <v>2012</v>
      </c>
      <c r="Q812" t="b">
        <v>0</v>
      </c>
      <c r="R812">
        <v>27</v>
      </c>
      <c r="S812" t="b">
        <v>1</v>
      </c>
      <c r="T812" t="s">
        <v>8274</v>
      </c>
      <c r="U812" t="str">
        <f t="shared" si="87"/>
        <v>music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20">
        <f t="shared" si="88"/>
        <v>1</v>
      </c>
      <c r="F813" s="6" t="str">
        <f t="shared" si="90"/>
        <v>Cat 2</v>
      </c>
      <c r="G813" s="8">
        <v>1040</v>
      </c>
      <c r="H813" t="s">
        <v>8218</v>
      </c>
      <c r="I813" t="s">
        <v>8223</v>
      </c>
      <c r="J813" t="s">
        <v>8245</v>
      </c>
      <c r="K813">
        <v>1373475120</v>
      </c>
      <c r="L813" s="12">
        <f t="shared" si="84"/>
        <v>41465.702777777777</v>
      </c>
      <c r="M813">
        <v>1371569202</v>
      </c>
      <c r="N813" s="12">
        <f t="shared" si="85"/>
        <v>41443.643541666665</v>
      </c>
      <c r="O813" s="16">
        <f t="shared" si="86"/>
        <v>6</v>
      </c>
      <c r="P813" s="16">
        <f t="shared" si="89"/>
        <v>2013</v>
      </c>
      <c r="Q813" t="b">
        <v>0</v>
      </c>
      <c r="R813">
        <v>12</v>
      </c>
      <c r="S813" t="b">
        <v>1</v>
      </c>
      <c r="T813" t="s">
        <v>8274</v>
      </c>
      <c r="U813" t="str">
        <f t="shared" si="87"/>
        <v>music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20">
        <f t="shared" si="88"/>
        <v>0.6</v>
      </c>
      <c r="F814" s="6" t="str">
        <f t="shared" si="90"/>
        <v>Cat 1</v>
      </c>
      <c r="G814" s="8">
        <v>911</v>
      </c>
      <c r="H814" t="s">
        <v>8218</v>
      </c>
      <c r="I814" t="s">
        <v>8223</v>
      </c>
      <c r="J814" t="s">
        <v>8245</v>
      </c>
      <c r="K814">
        <v>1362146280</v>
      </c>
      <c r="L814" s="12">
        <f t="shared" si="84"/>
        <v>41334.581944444442</v>
      </c>
      <c r="M814">
        <v>1357604752</v>
      </c>
      <c r="N814" s="12">
        <f t="shared" si="85"/>
        <v>41282.017962962964</v>
      </c>
      <c r="O814" s="16">
        <f t="shared" si="86"/>
        <v>1</v>
      </c>
      <c r="P814" s="16">
        <f t="shared" si="89"/>
        <v>2013</v>
      </c>
      <c r="Q814" t="b">
        <v>0</v>
      </c>
      <c r="R814">
        <v>33</v>
      </c>
      <c r="S814" t="b">
        <v>1</v>
      </c>
      <c r="T814" t="s">
        <v>8274</v>
      </c>
      <c r="U814" t="str">
        <f t="shared" si="87"/>
        <v>music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20">
        <f t="shared" si="88"/>
        <v>1.5</v>
      </c>
      <c r="F815" s="6" t="str">
        <f t="shared" si="90"/>
        <v>Cat 2</v>
      </c>
      <c r="G815" s="8">
        <v>2399.94</v>
      </c>
      <c r="H815" t="s">
        <v>8218</v>
      </c>
      <c r="I815" t="s">
        <v>8223</v>
      </c>
      <c r="J815" t="s">
        <v>8245</v>
      </c>
      <c r="K815">
        <v>1342825365</v>
      </c>
      <c r="L815" s="12">
        <f t="shared" si="84"/>
        <v>41110.960243055553</v>
      </c>
      <c r="M815">
        <v>1340233365</v>
      </c>
      <c r="N815" s="12">
        <f t="shared" si="85"/>
        <v>41080.960243055553</v>
      </c>
      <c r="O815" s="16">
        <f t="shared" si="86"/>
        <v>6</v>
      </c>
      <c r="P815" s="16">
        <f t="shared" si="89"/>
        <v>2012</v>
      </c>
      <c r="Q815" t="b">
        <v>0</v>
      </c>
      <c r="R815">
        <v>96</v>
      </c>
      <c r="S815" t="b">
        <v>1</v>
      </c>
      <c r="T815" t="s">
        <v>8274</v>
      </c>
      <c r="U815" t="str">
        <f t="shared" si="87"/>
        <v>music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20">
        <f t="shared" si="88"/>
        <v>1</v>
      </c>
      <c r="F816" s="6" t="str">
        <f t="shared" si="90"/>
        <v>Cat 2</v>
      </c>
      <c r="G816" s="8">
        <v>1273</v>
      </c>
      <c r="H816" t="s">
        <v>8218</v>
      </c>
      <c r="I816" t="s">
        <v>8223</v>
      </c>
      <c r="J816" t="s">
        <v>8245</v>
      </c>
      <c r="K816">
        <v>1306865040</v>
      </c>
      <c r="L816" s="12">
        <f t="shared" si="84"/>
        <v>40694.75277777778</v>
      </c>
      <c r="M816">
        <v>1305568201</v>
      </c>
      <c r="N816" s="12">
        <f t="shared" si="85"/>
        <v>40679.743067129632</v>
      </c>
      <c r="O816" s="16">
        <f t="shared" si="86"/>
        <v>5</v>
      </c>
      <c r="P816" s="16">
        <f t="shared" si="89"/>
        <v>2011</v>
      </c>
      <c r="Q816" t="b">
        <v>0</v>
      </c>
      <c r="R816">
        <v>28</v>
      </c>
      <c r="S816" t="b">
        <v>1</v>
      </c>
      <c r="T816" t="s">
        <v>8274</v>
      </c>
      <c r="U816" t="str">
        <f t="shared" si="87"/>
        <v>music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20">
        <f t="shared" si="88"/>
        <v>4</v>
      </c>
      <c r="F817" s="6" t="str">
        <f t="shared" si="90"/>
        <v>Cat 2</v>
      </c>
      <c r="G817" s="8">
        <v>4280</v>
      </c>
      <c r="H817" t="s">
        <v>8218</v>
      </c>
      <c r="I817" t="s">
        <v>8223</v>
      </c>
      <c r="J817" t="s">
        <v>8245</v>
      </c>
      <c r="K817">
        <v>1414879303</v>
      </c>
      <c r="L817" s="12">
        <f t="shared" si="84"/>
        <v>41944.917858796296</v>
      </c>
      <c r="M817">
        <v>1412287303</v>
      </c>
      <c r="N817" s="12">
        <f t="shared" si="85"/>
        <v>41914.917858796296</v>
      </c>
      <c r="O817" s="16">
        <f t="shared" si="86"/>
        <v>10</v>
      </c>
      <c r="P817" s="16">
        <f t="shared" si="89"/>
        <v>2014</v>
      </c>
      <c r="Q817" t="b">
        <v>0</v>
      </c>
      <c r="R817">
        <v>43</v>
      </c>
      <c r="S817" t="b">
        <v>1</v>
      </c>
      <c r="T817" t="s">
        <v>8274</v>
      </c>
      <c r="U817" t="str">
        <f t="shared" si="87"/>
        <v>music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20">
        <f t="shared" si="88"/>
        <v>7</v>
      </c>
      <c r="F818" s="6" t="str">
        <f t="shared" si="90"/>
        <v>Cat 3</v>
      </c>
      <c r="G818" s="8">
        <v>8058.55</v>
      </c>
      <c r="H818" t="s">
        <v>8218</v>
      </c>
      <c r="I818" t="s">
        <v>8223</v>
      </c>
      <c r="J818" t="s">
        <v>8245</v>
      </c>
      <c r="K818">
        <v>1365489000</v>
      </c>
      <c r="L818" s="12">
        <f t="shared" si="84"/>
        <v>41373.270833333336</v>
      </c>
      <c r="M818">
        <v>1362776043</v>
      </c>
      <c r="N818" s="12">
        <f t="shared" si="85"/>
        <v>41341.870868055557</v>
      </c>
      <c r="O818" s="16">
        <f t="shared" si="86"/>
        <v>3</v>
      </c>
      <c r="P818" s="16">
        <f t="shared" si="89"/>
        <v>2013</v>
      </c>
      <c r="Q818" t="b">
        <v>0</v>
      </c>
      <c r="R818">
        <v>205</v>
      </c>
      <c r="S818" t="b">
        <v>1</v>
      </c>
      <c r="T818" t="s">
        <v>8274</v>
      </c>
      <c r="U818" t="str">
        <f t="shared" si="87"/>
        <v>music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20">
        <f t="shared" si="88"/>
        <v>1.5</v>
      </c>
      <c r="F819" s="6" t="str">
        <f t="shared" si="90"/>
        <v>Cat 2</v>
      </c>
      <c r="G819" s="8">
        <v>2056.66</v>
      </c>
      <c r="H819" t="s">
        <v>8218</v>
      </c>
      <c r="I819" t="s">
        <v>8223</v>
      </c>
      <c r="J819" t="s">
        <v>8245</v>
      </c>
      <c r="K819">
        <v>1331441940</v>
      </c>
      <c r="L819" s="12">
        <f t="shared" si="84"/>
        <v>40979.207638888889</v>
      </c>
      <c r="M819">
        <v>1326810211</v>
      </c>
      <c r="N819" s="12">
        <f t="shared" si="85"/>
        <v>40925.599664351852</v>
      </c>
      <c r="O819" s="16">
        <f t="shared" si="86"/>
        <v>1</v>
      </c>
      <c r="P819" s="16">
        <f t="shared" si="89"/>
        <v>2012</v>
      </c>
      <c r="Q819" t="b">
        <v>0</v>
      </c>
      <c r="R819">
        <v>23</v>
      </c>
      <c r="S819" t="b">
        <v>1</v>
      </c>
      <c r="T819" t="s">
        <v>8274</v>
      </c>
      <c r="U819" t="str">
        <f t="shared" si="87"/>
        <v>music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20">
        <f t="shared" si="88"/>
        <v>0.35</v>
      </c>
      <c r="F820" s="6" t="str">
        <f t="shared" si="90"/>
        <v>Cat 1</v>
      </c>
      <c r="G820" s="8">
        <v>545</v>
      </c>
      <c r="H820" t="s">
        <v>8218</v>
      </c>
      <c r="I820" t="s">
        <v>8223</v>
      </c>
      <c r="J820" t="s">
        <v>8245</v>
      </c>
      <c r="K820">
        <v>1344358860</v>
      </c>
      <c r="L820" s="12">
        <f t="shared" si="84"/>
        <v>41128.709027777775</v>
      </c>
      <c r="M820">
        <v>1343682681</v>
      </c>
      <c r="N820" s="12">
        <f t="shared" si="85"/>
        <v>41120.882881944446</v>
      </c>
      <c r="O820" s="16">
        <f t="shared" si="86"/>
        <v>7</v>
      </c>
      <c r="P820" s="16">
        <f t="shared" si="89"/>
        <v>2012</v>
      </c>
      <c r="Q820" t="b">
        <v>0</v>
      </c>
      <c r="R820">
        <v>19</v>
      </c>
      <c r="S820" t="b">
        <v>1</v>
      </c>
      <c r="T820" t="s">
        <v>8274</v>
      </c>
      <c r="U820" t="str">
        <f t="shared" si="87"/>
        <v>music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20">
        <f t="shared" si="88"/>
        <v>0.4</v>
      </c>
      <c r="F821" s="6" t="str">
        <f t="shared" si="90"/>
        <v>Cat 1</v>
      </c>
      <c r="G821" s="8">
        <v>435</v>
      </c>
      <c r="H821" t="s">
        <v>8218</v>
      </c>
      <c r="I821" t="s">
        <v>8223</v>
      </c>
      <c r="J821" t="s">
        <v>8245</v>
      </c>
      <c r="K821">
        <v>1387601040</v>
      </c>
      <c r="L821" s="12">
        <f t="shared" si="84"/>
        <v>41629.197222222225</v>
      </c>
      <c r="M821">
        <v>1386806254</v>
      </c>
      <c r="N821" s="12">
        <f t="shared" si="85"/>
        <v>41619.998310185183</v>
      </c>
      <c r="O821" s="16">
        <f t="shared" si="86"/>
        <v>12</v>
      </c>
      <c r="P821" s="16">
        <f t="shared" si="89"/>
        <v>2013</v>
      </c>
      <c r="Q821" t="b">
        <v>0</v>
      </c>
      <c r="R821">
        <v>14</v>
      </c>
      <c r="S821" t="b">
        <v>1</v>
      </c>
      <c r="T821" t="s">
        <v>8274</v>
      </c>
      <c r="U821" t="str">
        <f t="shared" si="87"/>
        <v>music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20">
        <f t="shared" si="88"/>
        <v>2</v>
      </c>
      <c r="F822" s="6" t="str">
        <f t="shared" si="90"/>
        <v>Cat 2</v>
      </c>
      <c r="G822" s="8">
        <v>2681</v>
      </c>
      <c r="H822" t="s">
        <v>8218</v>
      </c>
      <c r="I822" t="s">
        <v>8223</v>
      </c>
      <c r="J822" t="s">
        <v>8245</v>
      </c>
      <c r="K822">
        <v>1402290000</v>
      </c>
      <c r="L822" s="12">
        <f t="shared" si="84"/>
        <v>41799.208333333336</v>
      </c>
      <c r="M822">
        <v>1399666342</v>
      </c>
      <c r="N822" s="12">
        <f t="shared" si="85"/>
        <v>41768.841921296298</v>
      </c>
      <c r="O822" s="16">
        <f t="shared" si="86"/>
        <v>5</v>
      </c>
      <c r="P822" s="16">
        <f t="shared" si="89"/>
        <v>2014</v>
      </c>
      <c r="Q822" t="b">
        <v>0</v>
      </c>
      <c r="R822">
        <v>38</v>
      </c>
      <c r="S822" t="b">
        <v>1</v>
      </c>
      <c r="T822" t="s">
        <v>8274</v>
      </c>
      <c r="U822" t="str">
        <f t="shared" si="87"/>
        <v>music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20">
        <f t="shared" si="88"/>
        <v>17.481999999999999</v>
      </c>
      <c r="F823" s="6" t="str">
        <f t="shared" si="90"/>
        <v>Cat 5</v>
      </c>
      <c r="G823" s="8">
        <v>17482</v>
      </c>
      <c r="H823" t="s">
        <v>8218</v>
      </c>
      <c r="I823" t="s">
        <v>8223</v>
      </c>
      <c r="J823" t="s">
        <v>8245</v>
      </c>
      <c r="K823">
        <v>1430712060</v>
      </c>
      <c r="L823" s="12">
        <f t="shared" si="84"/>
        <v>42128.167361111111</v>
      </c>
      <c r="M823">
        <v>1427753265</v>
      </c>
      <c r="N823" s="12">
        <f t="shared" si="85"/>
        <v>42093.922048611115</v>
      </c>
      <c r="O823" s="16">
        <f t="shared" si="86"/>
        <v>3</v>
      </c>
      <c r="P823" s="16">
        <f t="shared" si="89"/>
        <v>2015</v>
      </c>
      <c r="Q823" t="b">
        <v>0</v>
      </c>
      <c r="R823">
        <v>78</v>
      </c>
      <c r="S823" t="b">
        <v>1</v>
      </c>
      <c r="T823" t="s">
        <v>8274</v>
      </c>
      <c r="U823" t="str">
        <f t="shared" si="87"/>
        <v>music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20">
        <f t="shared" si="88"/>
        <v>3</v>
      </c>
      <c r="F824" s="6" t="str">
        <f t="shared" si="90"/>
        <v>Cat 2</v>
      </c>
      <c r="G824" s="8">
        <v>3575</v>
      </c>
      <c r="H824" t="s">
        <v>8218</v>
      </c>
      <c r="I824" t="s">
        <v>8223</v>
      </c>
      <c r="J824" t="s">
        <v>8245</v>
      </c>
      <c r="K824">
        <v>1349477050</v>
      </c>
      <c r="L824" s="12">
        <f t="shared" si="84"/>
        <v>41187.947337962964</v>
      </c>
      <c r="M824">
        <v>1346885050</v>
      </c>
      <c r="N824" s="12">
        <f t="shared" si="85"/>
        <v>41157.947337962964</v>
      </c>
      <c r="O824" s="16">
        <f t="shared" si="86"/>
        <v>9</v>
      </c>
      <c r="P824" s="16">
        <f t="shared" si="89"/>
        <v>2012</v>
      </c>
      <c r="Q824" t="b">
        <v>0</v>
      </c>
      <c r="R824">
        <v>69</v>
      </c>
      <c r="S824" t="b">
        <v>1</v>
      </c>
      <c r="T824" t="s">
        <v>8274</v>
      </c>
      <c r="U824" t="str">
        <f t="shared" si="87"/>
        <v>music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20">
        <f t="shared" si="88"/>
        <v>0.8</v>
      </c>
      <c r="F825" s="6" t="str">
        <f t="shared" si="90"/>
        <v>Cat 1</v>
      </c>
      <c r="G825" s="8">
        <v>1436</v>
      </c>
      <c r="H825" t="s">
        <v>8218</v>
      </c>
      <c r="I825" t="s">
        <v>8223</v>
      </c>
      <c r="J825" t="s">
        <v>8245</v>
      </c>
      <c r="K825">
        <v>1427062852</v>
      </c>
      <c r="L825" s="12">
        <f t="shared" si="84"/>
        <v>42085.931157407409</v>
      </c>
      <c r="M825">
        <v>1424474452</v>
      </c>
      <c r="N825" s="12">
        <f t="shared" si="85"/>
        <v>42055.972824074073</v>
      </c>
      <c r="O825" s="16">
        <f t="shared" si="86"/>
        <v>2</v>
      </c>
      <c r="P825" s="16">
        <f t="shared" si="89"/>
        <v>2015</v>
      </c>
      <c r="Q825" t="b">
        <v>0</v>
      </c>
      <c r="R825">
        <v>33</v>
      </c>
      <c r="S825" t="b">
        <v>1</v>
      </c>
      <c r="T825" t="s">
        <v>8274</v>
      </c>
      <c r="U825" t="str">
        <f t="shared" si="87"/>
        <v>music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20">
        <f t="shared" si="88"/>
        <v>1.6</v>
      </c>
      <c r="F826" s="6" t="str">
        <f t="shared" si="90"/>
        <v>Cat 2</v>
      </c>
      <c r="G826" s="8">
        <v>2150.1</v>
      </c>
      <c r="H826" t="s">
        <v>8218</v>
      </c>
      <c r="I826" t="s">
        <v>8223</v>
      </c>
      <c r="J826" t="s">
        <v>8245</v>
      </c>
      <c r="K826">
        <v>1271573940</v>
      </c>
      <c r="L826" s="12">
        <f t="shared" si="84"/>
        <v>40286.290972222225</v>
      </c>
      <c r="M826">
        <v>1268459318</v>
      </c>
      <c r="N826" s="12">
        <f t="shared" si="85"/>
        <v>40250.242106481484</v>
      </c>
      <c r="O826" s="16">
        <f t="shared" si="86"/>
        <v>3</v>
      </c>
      <c r="P826" s="16">
        <f t="shared" si="89"/>
        <v>2010</v>
      </c>
      <c r="Q826" t="b">
        <v>0</v>
      </c>
      <c r="R826">
        <v>54</v>
      </c>
      <c r="S826" t="b">
        <v>1</v>
      </c>
      <c r="T826" t="s">
        <v>8274</v>
      </c>
      <c r="U826" t="str">
        <f t="shared" si="87"/>
        <v>music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20">
        <f t="shared" si="88"/>
        <v>12.5</v>
      </c>
      <c r="F827" s="6" t="str">
        <f t="shared" si="90"/>
        <v>Cat 4</v>
      </c>
      <c r="G827" s="8">
        <v>12554</v>
      </c>
      <c r="H827" t="s">
        <v>8218</v>
      </c>
      <c r="I827" t="s">
        <v>8223</v>
      </c>
      <c r="J827" t="s">
        <v>8245</v>
      </c>
      <c r="K827">
        <v>1351495284</v>
      </c>
      <c r="L827" s="12">
        <f t="shared" si="84"/>
        <v>41211.306527777779</v>
      </c>
      <c r="M827">
        <v>1349335284</v>
      </c>
      <c r="N827" s="12">
        <f t="shared" si="85"/>
        <v>41186.306527777779</v>
      </c>
      <c r="O827" s="16">
        <f t="shared" si="86"/>
        <v>10</v>
      </c>
      <c r="P827" s="16">
        <f t="shared" si="89"/>
        <v>2012</v>
      </c>
      <c r="Q827" t="b">
        <v>0</v>
      </c>
      <c r="R827">
        <v>99</v>
      </c>
      <c r="S827" t="b">
        <v>1</v>
      </c>
      <c r="T827" t="s">
        <v>8274</v>
      </c>
      <c r="U827" t="str">
        <f t="shared" si="87"/>
        <v>music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20">
        <f t="shared" si="88"/>
        <v>5.5</v>
      </c>
      <c r="F828" s="6" t="str">
        <f t="shared" si="90"/>
        <v>Cat 3</v>
      </c>
      <c r="G828" s="8">
        <v>5580</v>
      </c>
      <c r="H828" t="s">
        <v>8218</v>
      </c>
      <c r="I828" t="s">
        <v>8223</v>
      </c>
      <c r="J828" t="s">
        <v>8245</v>
      </c>
      <c r="K828">
        <v>1332719730</v>
      </c>
      <c r="L828" s="12">
        <f t="shared" si="84"/>
        <v>40993.996874999997</v>
      </c>
      <c r="M828">
        <v>1330908930</v>
      </c>
      <c r="N828" s="12">
        <f t="shared" si="85"/>
        <v>40973.038541666669</v>
      </c>
      <c r="O828" s="16">
        <f t="shared" si="86"/>
        <v>3</v>
      </c>
      <c r="P828" s="16">
        <f t="shared" si="89"/>
        <v>2012</v>
      </c>
      <c r="Q828" t="b">
        <v>0</v>
      </c>
      <c r="R828">
        <v>49</v>
      </c>
      <c r="S828" t="b">
        <v>1</v>
      </c>
      <c r="T828" t="s">
        <v>8274</v>
      </c>
      <c r="U828" t="str">
        <f t="shared" si="87"/>
        <v>music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20">
        <f t="shared" si="88"/>
        <v>0.3</v>
      </c>
      <c r="F829" s="6" t="str">
        <f t="shared" si="90"/>
        <v>Cat 1</v>
      </c>
      <c r="G829" s="8">
        <v>310</v>
      </c>
      <c r="H829" t="s">
        <v>8218</v>
      </c>
      <c r="I829" t="s">
        <v>8223</v>
      </c>
      <c r="J829" t="s">
        <v>8245</v>
      </c>
      <c r="K829">
        <v>1329248940</v>
      </c>
      <c r="L829" s="12">
        <f t="shared" si="84"/>
        <v>40953.825694444444</v>
      </c>
      <c r="M829">
        <v>1326972107</v>
      </c>
      <c r="N829" s="12">
        <f t="shared" si="85"/>
        <v>40927.473460648151</v>
      </c>
      <c r="O829" s="16">
        <f t="shared" si="86"/>
        <v>1</v>
      </c>
      <c r="P829" s="16">
        <f t="shared" si="89"/>
        <v>2012</v>
      </c>
      <c r="Q829" t="b">
        <v>0</v>
      </c>
      <c r="R829">
        <v>11</v>
      </c>
      <c r="S829" t="b">
        <v>1</v>
      </c>
      <c r="T829" t="s">
        <v>8274</v>
      </c>
      <c r="U829" t="str">
        <f t="shared" si="87"/>
        <v>music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20">
        <f t="shared" si="88"/>
        <v>1.3</v>
      </c>
      <c r="F830" s="6" t="str">
        <f t="shared" si="90"/>
        <v>Cat 2</v>
      </c>
      <c r="G830" s="8">
        <v>1391</v>
      </c>
      <c r="H830" t="s">
        <v>8218</v>
      </c>
      <c r="I830" t="s">
        <v>8223</v>
      </c>
      <c r="J830" t="s">
        <v>8245</v>
      </c>
      <c r="K830">
        <v>1340641440</v>
      </c>
      <c r="L830" s="12">
        <f t="shared" si="84"/>
        <v>41085.683333333334</v>
      </c>
      <c r="M830">
        <v>1339549982</v>
      </c>
      <c r="N830" s="12">
        <f t="shared" si="85"/>
        <v>41073.050717592596</v>
      </c>
      <c r="O830" s="16">
        <f t="shared" si="86"/>
        <v>6</v>
      </c>
      <c r="P830" s="16">
        <f t="shared" si="89"/>
        <v>2012</v>
      </c>
      <c r="Q830" t="b">
        <v>0</v>
      </c>
      <c r="R830">
        <v>38</v>
      </c>
      <c r="S830" t="b">
        <v>1</v>
      </c>
      <c r="T830" t="s">
        <v>8274</v>
      </c>
      <c r="U830" t="str">
        <f t="shared" si="87"/>
        <v>music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20">
        <f t="shared" si="88"/>
        <v>0.5</v>
      </c>
      <c r="F831" s="6" t="str">
        <f t="shared" si="90"/>
        <v>Cat 1</v>
      </c>
      <c r="G831" s="8">
        <v>520</v>
      </c>
      <c r="H831" t="s">
        <v>8218</v>
      </c>
      <c r="I831" t="s">
        <v>8224</v>
      </c>
      <c r="J831" t="s">
        <v>8246</v>
      </c>
      <c r="K831">
        <v>1468437240</v>
      </c>
      <c r="L831" s="12">
        <f t="shared" si="84"/>
        <v>42564.801388888889</v>
      </c>
      <c r="M831">
        <v>1463253240</v>
      </c>
      <c r="N831" s="12">
        <f t="shared" si="85"/>
        <v>42504.801388888889</v>
      </c>
      <c r="O831" s="16">
        <f t="shared" si="86"/>
        <v>5</v>
      </c>
      <c r="P831" s="16">
        <f t="shared" si="89"/>
        <v>2016</v>
      </c>
      <c r="Q831" t="b">
        <v>0</v>
      </c>
      <c r="R831">
        <v>16</v>
      </c>
      <c r="S831" t="b">
        <v>1</v>
      </c>
      <c r="T831" t="s">
        <v>8274</v>
      </c>
      <c r="U831" t="str">
        <f t="shared" si="87"/>
        <v>music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20">
        <f t="shared" si="88"/>
        <v>1.8</v>
      </c>
      <c r="F832" s="6" t="str">
        <f t="shared" si="90"/>
        <v>Cat 2</v>
      </c>
      <c r="G832" s="8">
        <v>1941</v>
      </c>
      <c r="H832" t="s">
        <v>8218</v>
      </c>
      <c r="I832" t="s">
        <v>8223</v>
      </c>
      <c r="J832" t="s">
        <v>8245</v>
      </c>
      <c r="K832">
        <v>1363952225</v>
      </c>
      <c r="L832" s="12">
        <f t="shared" si="84"/>
        <v>41355.484085648146</v>
      </c>
      <c r="M832">
        <v>1361363825</v>
      </c>
      <c r="N832" s="12">
        <f t="shared" si="85"/>
        <v>41325.525752314818</v>
      </c>
      <c r="O832" s="16">
        <f t="shared" si="86"/>
        <v>2</v>
      </c>
      <c r="P832" s="16">
        <f t="shared" si="89"/>
        <v>2013</v>
      </c>
      <c r="Q832" t="b">
        <v>0</v>
      </c>
      <c r="R832">
        <v>32</v>
      </c>
      <c r="S832" t="b">
        <v>1</v>
      </c>
      <c r="T832" t="s">
        <v>8274</v>
      </c>
      <c r="U832" t="str">
        <f t="shared" si="87"/>
        <v>music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20">
        <f t="shared" si="88"/>
        <v>1.5</v>
      </c>
      <c r="F833" s="6" t="str">
        <f t="shared" si="90"/>
        <v>Cat 2</v>
      </c>
      <c r="G833" s="8">
        <v>3500</v>
      </c>
      <c r="H833" t="s">
        <v>8218</v>
      </c>
      <c r="I833" t="s">
        <v>8223</v>
      </c>
      <c r="J833" t="s">
        <v>8245</v>
      </c>
      <c r="K833">
        <v>1335540694</v>
      </c>
      <c r="L833" s="12">
        <f t="shared" si="84"/>
        <v>41026.646921296298</v>
      </c>
      <c r="M833">
        <v>1332948694</v>
      </c>
      <c r="N833" s="12">
        <f t="shared" si="85"/>
        <v>40996.646921296298</v>
      </c>
      <c r="O833" s="16">
        <f t="shared" si="86"/>
        <v>3</v>
      </c>
      <c r="P833" s="16">
        <f t="shared" si="89"/>
        <v>2012</v>
      </c>
      <c r="Q833" t="b">
        <v>0</v>
      </c>
      <c r="R833">
        <v>20</v>
      </c>
      <c r="S833" t="b">
        <v>1</v>
      </c>
      <c r="T833" t="s">
        <v>8274</v>
      </c>
      <c r="U833" t="str">
        <f t="shared" si="87"/>
        <v>music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20">
        <f t="shared" si="88"/>
        <v>15</v>
      </c>
      <c r="F834" s="6" t="str">
        <f t="shared" si="90"/>
        <v>Cat 5</v>
      </c>
      <c r="G834" s="8">
        <v>15091.06</v>
      </c>
      <c r="H834" t="s">
        <v>8218</v>
      </c>
      <c r="I834" t="s">
        <v>8223</v>
      </c>
      <c r="J834" t="s">
        <v>8245</v>
      </c>
      <c r="K834">
        <v>1327133580</v>
      </c>
      <c r="L834" s="12">
        <f t="shared" si="84"/>
        <v>40929.342361111114</v>
      </c>
      <c r="M834">
        <v>1321978335</v>
      </c>
      <c r="N834" s="12">
        <f t="shared" si="85"/>
        <v>40869.675173611111</v>
      </c>
      <c r="O834" s="16">
        <f t="shared" si="86"/>
        <v>11</v>
      </c>
      <c r="P834" s="16">
        <f t="shared" si="89"/>
        <v>2011</v>
      </c>
      <c r="Q834" t="b">
        <v>0</v>
      </c>
      <c r="R834">
        <v>154</v>
      </c>
      <c r="S834" t="b">
        <v>1</v>
      </c>
      <c r="T834" t="s">
        <v>8274</v>
      </c>
      <c r="U834" t="str">
        <f t="shared" si="87"/>
        <v>music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20">
        <f t="shared" si="88"/>
        <v>6</v>
      </c>
      <c r="F835" s="6" t="str">
        <f t="shared" si="90"/>
        <v>Cat 3</v>
      </c>
      <c r="G835" s="8">
        <v>6100</v>
      </c>
      <c r="H835" t="s">
        <v>8218</v>
      </c>
      <c r="I835" t="s">
        <v>8223</v>
      </c>
      <c r="J835" t="s">
        <v>8245</v>
      </c>
      <c r="K835">
        <v>1397941475</v>
      </c>
      <c r="L835" s="12">
        <f t="shared" ref="L835:L898" si="91">(((K835/60)/60)/24)+DATE(1970,1,1)</f>
        <v>41748.878182870372</v>
      </c>
      <c r="M835">
        <v>1395349475</v>
      </c>
      <c r="N835" s="12">
        <f t="shared" ref="N835:N898" si="92">(((M835/60)/60)/24)+DATE(1970,1,1)</f>
        <v>41718.878182870372</v>
      </c>
      <c r="O835" s="16">
        <f t="shared" ref="O835:O898" si="93">MONTH(N835)</f>
        <v>3</v>
      </c>
      <c r="P835" s="16">
        <f t="shared" si="89"/>
        <v>2014</v>
      </c>
      <c r="Q835" t="b">
        <v>0</v>
      </c>
      <c r="R835">
        <v>41</v>
      </c>
      <c r="S835" t="b">
        <v>1</v>
      </c>
      <c r="T835" t="s">
        <v>8274</v>
      </c>
      <c r="U835" t="str">
        <f t="shared" ref="U835:U898" si="94">LEFT(T835,5)</f>
        <v>music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20">
        <f t="shared" ref="E836:E899" si="95">D836/1000</f>
        <v>5.5</v>
      </c>
      <c r="F836" s="6" t="str">
        <f t="shared" si="90"/>
        <v>Cat 3</v>
      </c>
      <c r="G836" s="8">
        <v>7206</v>
      </c>
      <c r="H836" t="s">
        <v>8218</v>
      </c>
      <c r="I836" t="s">
        <v>8223</v>
      </c>
      <c r="J836" t="s">
        <v>8245</v>
      </c>
      <c r="K836">
        <v>1372651140</v>
      </c>
      <c r="L836" s="12">
        <f t="shared" si="91"/>
        <v>41456.165972222225</v>
      </c>
      <c r="M836">
        <v>1369770292</v>
      </c>
      <c r="N836" s="12">
        <f t="shared" si="92"/>
        <v>41422.822824074072</v>
      </c>
      <c r="O836" s="16">
        <f t="shared" si="93"/>
        <v>5</v>
      </c>
      <c r="P836" s="16">
        <f t="shared" ref="P836:P899" si="96">YEAR(N836)</f>
        <v>2013</v>
      </c>
      <c r="Q836" t="b">
        <v>0</v>
      </c>
      <c r="R836">
        <v>75</v>
      </c>
      <c r="S836" t="b">
        <v>1</v>
      </c>
      <c r="T836" t="s">
        <v>8274</v>
      </c>
      <c r="U836" t="str">
        <f t="shared" si="94"/>
        <v>music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20">
        <f t="shared" si="95"/>
        <v>2</v>
      </c>
      <c r="F837" s="6" t="str">
        <f t="shared" ref="F837:F900" si="97">IF(E837&lt;1,"Cat 1",IF(E837&lt;5,"Cat 2",IF(E837&lt;10,"Cat 3",IF(E837&lt;15,"Cat 4",IF(E837&lt;20,"Cat 5",IF(E837&lt;25,"Cat 6",IF(E837&lt;30,"Cat 7",IF(E837&lt;35,"Cat 8",IF(E837&lt;40,"Cat 9",IF(E837&lt;45,"Cat 10",IF(E837&lt;50,"Cat 11","Cat 12")))))))))))</f>
        <v>Cat 2</v>
      </c>
      <c r="G837" s="8">
        <v>2345</v>
      </c>
      <c r="H837" t="s">
        <v>8218</v>
      </c>
      <c r="I837" t="s">
        <v>8223</v>
      </c>
      <c r="J837" t="s">
        <v>8245</v>
      </c>
      <c r="K837">
        <v>1337396400</v>
      </c>
      <c r="L837" s="12">
        <f t="shared" si="91"/>
        <v>41048.125</v>
      </c>
      <c r="M837">
        <v>1333709958</v>
      </c>
      <c r="N837" s="12">
        <f t="shared" si="92"/>
        <v>41005.45784722222</v>
      </c>
      <c r="O837" s="16">
        <f t="shared" si="93"/>
        <v>4</v>
      </c>
      <c r="P837" s="16">
        <f t="shared" si="96"/>
        <v>2012</v>
      </c>
      <c r="Q837" t="b">
        <v>0</v>
      </c>
      <c r="R837">
        <v>40</v>
      </c>
      <c r="S837" t="b">
        <v>1</v>
      </c>
      <c r="T837" t="s">
        <v>8274</v>
      </c>
      <c r="U837" t="str">
        <f t="shared" si="94"/>
        <v>music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20">
        <f t="shared" si="95"/>
        <v>5</v>
      </c>
      <c r="F838" s="6" t="str">
        <f t="shared" si="97"/>
        <v>Cat 3</v>
      </c>
      <c r="G838" s="8">
        <v>5046.5200000000004</v>
      </c>
      <c r="H838" t="s">
        <v>8218</v>
      </c>
      <c r="I838" t="s">
        <v>8223</v>
      </c>
      <c r="J838" t="s">
        <v>8245</v>
      </c>
      <c r="K838">
        <v>1381108918</v>
      </c>
      <c r="L838" s="12">
        <f t="shared" si="91"/>
        <v>41554.056921296295</v>
      </c>
      <c r="M838">
        <v>1378516918</v>
      </c>
      <c r="N838" s="12">
        <f t="shared" si="92"/>
        <v>41524.056921296295</v>
      </c>
      <c r="O838" s="16">
        <f t="shared" si="93"/>
        <v>9</v>
      </c>
      <c r="P838" s="16">
        <f t="shared" si="96"/>
        <v>2013</v>
      </c>
      <c r="Q838" t="b">
        <v>0</v>
      </c>
      <c r="R838">
        <v>46</v>
      </c>
      <c r="S838" t="b">
        <v>1</v>
      </c>
      <c r="T838" t="s">
        <v>8274</v>
      </c>
      <c r="U838" t="str">
        <f t="shared" si="94"/>
        <v>music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20">
        <f t="shared" si="95"/>
        <v>2.5</v>
      </c>
      <c r="F839" s="6" t="str">
        <f t="shared" si="97"/>
        <v>Cat 2</v>
      </c>
      <c r="G839" s="8">
        <v>3045</v>
      </c>
      <c r="H839" t="s">
        <v>8218</v>
      </c>
      <c r="I839" t="s">
        <v>8223</v>
      </c>
      <c r="J839" t="s">
        <v>8245</v>
      </c>
      <c r="K839">
        <v>1398988662</v>
      </c>
      <c r="L839" s="12">
        <f t="shared" si="91"/>
        <v>41760.998402777775</v>
      </c>
      <c r="M839">
        <v>1396396662</v>
      </c>
      <c r="N839" s="12">
        <f t="shared" si="92"/>
        <v>41730.998402777775</v>
      </c>
      <c r="O839" s="16">
        <f t="shared" si="93"/>
        <v>4</v>
      </c>
      <c r="P839" s="16">
        <f t="shared" si="96"/>
        <v>2014</v>
      </c>
      <c r="Q839" t="b">
        <v>0</v>
      </c>
      <c r="R839">
        <v>62</v>
      </c>
      <c r="S839" t="b">
        <v>1</v>
      </c>
      <c r="T839" t="s">
        <v>8274</v>
      </c>
      <c r="U839" t="str">
        <f t="shared" si="94"/>
        <v>music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20">
        <f t="shared" si="95"/>
        <v>2</v>
      </c>
      <c r="F840" s="6" t="str">
        <f t="shared" si="97"/>
        <v>Cat 2</v>
      </c>
      <c r="G840" s="8">
        <v>2908</v>
      </c>
      <c r="H840" t="s">
        <v>8218</v>
      </c>
      <c r="I840" t="s">
        <v>8223</v>
      </c>
      <c r="J840" t="s">
        <v>8245</v>
      </c>
      <c r="K840">
        <v>1326835985</v>
      </c>
      <c r="L840" s="12">
        <f t="shared" si="91"/>
        <v>40925.897974537038</v>
      </c>
      <c r="M840">
        <v>1324243985</v>
      </c>
      <c r="N840" s="12">
        <f t="shared" si="92"/>
        <v>40895.897974537038</v>
      </c>
      <c r="O840" s="16">
        <f t="shared" si="93"/>
        <v>12</v>
      </c>
      <c r="P840" s="16">
        <f t="shared" si="96"/>
        <v>2011</v>
      </c>
      <c r="Q840" t="b">
        <v>0</v>
      </c>
      <c r="R840">
        <v>61</v>
      </c>
      <c r="S840" t="b">
        <v>1</v>
      </c>
      <c r="T840" t="s">
        <v>8274</v>
      </c>
      <c r="U840" t="str">
        <f t="shared" si="94"/>
        <v>music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20">
        <f t="shared" si="95"/>
        <v>5</v>
      </c>
      <c r="F841" s="6" t="str">
        <f t="shared" si="97"/>
        <v>Cat 3</v>
      </c>
      <c r="G841" s="8">
        <v>5830.83</v>
      </c>
      <c r="H841" t="s">
        <v>8218</v>
      </c>
      <c r="I841" t="s">
        <v>8223</v>
      </c>
      <c r="J841" t="s">
        <v>8245</v>
      </c>
      <c r="K841">
        <v>1348337956</v>
      </c>
      <c r="L841" s="12">
        <f t="shared" si="91"/>
        <v>41174.763379629629</v>
      </c>
      <c r="M841">
        <v>1345745956</v>
      </c>
      <c r="N841" s="12">
        <f t="shared" si="92"/>
        <v>41144.763379629629</v>
      </c>
      <c r="O841" s="16">
        <f t="shared" si="93"/>
        <v>8</v>
      </c>
      <c r="P841" s="16">
        <f t="shared" si="96"/>
        <v>2012</v>
      </c>
      <c r="Q841" t="b">
        <v>0</v>
      </c>
      <c r="R841">
        <v>96</v>
      </c>
      <c r="S841" t="b">
        <v>1</v>
      </c>
      <c r="T841" t="s">
        <v>8274</v>
      </c>
      <c r="U841" t="str">
        <f t="shared" si="94"/>
        <v>music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20">
        <f t="shared" si="95"/>
        <v>10</v>
      </c>
      <c r="F842" s="6" t="str">
        <f t="shared" si="97"/>
        <v>Cat 4</v>
      </c>
      <c r="G842" s="8">
        <v>12041.66</v>
      </c>
      <c r="H842" t="s">
        <v>8218</v>
      </c>
      <c r="I842" t="s">
        <v>8223</v>
      </c>
      <c r="J842" t="s">
        <v>8245</v>
      </c>
      <c r="K842">
        <v>1474694787</v>
      </c>
      <c r="L842" s="12">
        <f t="shared" si="91"/>
        <v>42637.226701388892</v>
      </c>
      <c r="M842">
        <v>1472102787</v>
      </c>
      <c r="N842" s="12">
        <f t="shared" si="92"/>
        <v>42607.226701388892</v>
      </c>
      <c r="O842" s="16">
        <f t="shared" si="93"/>
        <v>8</v>
      </c>
      <c r="P842" s="16">
        <f t="shared" si="96"/>
        <v>2016</v>
      </c>
      <c r="Q842" t="b">
        <v>0</v>
      </c>
      <c r="R842">
        <v>190</v>
      </c>
      <c r="S842" t="b">
        <v>1</v>
      </c>
      <c r="T842" t="s">
        <v>8275</v>
      </c>
      <c r="U842" t="str">
        <f t="shared" si="94"/>
        <v>music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20">
        <f t="shared" si="95"/>
        <v>5</v>
      </c>
      <c r="F843" s="6" t="str">
        <f t="shared" si="97"/>
        <v>Cat 3</v>
      </c>
      <c r="G843" s="8">
        <v>5066</v>
      </c>
      <c r="H843" t="s">
        <v>8218</v>
      </c>
      <c r="I843" t="s">
        <v>8223</v>
      </c>
      <c r="J843" t="s">
        <v>8245</v>
      </c>
      <c r="K843">
        <v>1415653663</v>
      </c>
      <c r="L843" s="12">
        <f t="shared" si="91"/>
        <v>41953.88035879629</v>
      </c>
      <c r="M843">
        <v>1413058063</v>
      </c>
      <c r="N843" s="12">
        <f t="shared" si="92"/>
        <v>41923.838692129626</v>
      </c>
      <c r="O843" s="16">
        <f t="shared" si="93"/>
        <v>10</v>
      </c>
      <c r="P843" s="16">
        <f t="shared" si="96"/>
        <v>2014</v>
      </c>
      <c r="Q843" t="b">
        <v>1</v>
      </c>
      <c r="R843">
        <v>94</v>
      </c>
      <c r="S843" t="b">
        <v>1</v>
      </c>
      <c r="T843" t="s">
        <v>8275</v>
      </c>
      <c r="U843" t="str">
        <f t="shared" si="94"/>
        <v>music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20">
        <f t="shared" si="95"/>
        <v>2.5</v>
      </c>
      <c r="F844" s="6" t="str">
        <f t="shared" si="97"/>
        <v>Cat 2</v>
      </c>
      <c r="G844" s="8">
        <v>2608</v>
      </c>
      <c r="H844" t="s">
        <v>8218</v>
      </c>
      <c r="I844" t="s">
        <v>8228</v>
      </c>
      <c r="J844" t="s">
        <v>8250</v>
      </c>
      <c r="K844">
        <v>1381723140</v>
      </c>
      <c r="L844" s="12">
        <f t="shared" si="91"/>
        <v>41561.165972222225</v>
      </c>
      <c r="M844">
        <v>1378735983</v>
      </c>
      <c r="N844" s="12">
        <f t="shared" si="92"/>
        <v>41526.592395833337</v>
      </c>
      <c r="O844" s="16">
        <f t="shared" si="93"/>
        <v>9</v>
      </c>
      <c r="P844" s="16">
        <f t="shared" si="96"/>
        <v>2013</v>
      </c>
      <c r="Q844" t="b">
        <v>1</v>
      </c>
      <c r="R844">
        <v>39</v>
      </c>
      <c r="S844" t="b">
        <v>1</v>
      </c>
      <c r="T844" t="s">
        <v>8275</v>
      </c>
      <c r="U844" t="str">
        <f t="shared" si="94"/>
        <v>music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20">
        <f t="shared" si="95"/>
        <v>3</v>
      </c>
      <c r="F845" s="6" t="str">
        <f t="shared" si="97"/>
        <v>Cat 2</v>
      </c>
      <c r="G845" s="8">
        <v>8014</v>
      </c>
      <c r="H845" t="s">
        <v>8218</v>
      </c>
      <c r="I845" t="s">
        <v>8223</v>
      </c>
      <c r="J845" t="s">
        <v>8245</v>
      </c>
      <c r="K845">
        <v>1481184000</v>
      </c>
      <c r="L845" s="12">
        <f t="shared" si="91"/>
        <v>42712.333333333328</v>
      </c>
      <c r="M845">
        <v>1479708680</v>
      </c>
      <c r="N845" s="12">
        <f t="shared" si="92"/>
        <v>42695.257870370369</v>
      </c>
      <c r="O845" s="16">
        <f t="shared" si="93"/>
        <v>11</v>
      </c>
      <c r="P845" s="16">
        <f t="shared" si="96"/>
        <v>2016</v>
      </c>
      <c r="Q845" t="b">
        <v>0</v>
      </c>
      <c r="R845">
        <v>127</v>
      </c>
      <c r="S845" t="b">
        <v>1</v>
      </c>
      <c r="T845" t="s">
        <v>8275</v>
      </c>
      <c r="U845" t="str">
        <f t="shared" si="94"/>
        <v>music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20">
        <f t="shared" si="95"/>
        <v>3</v>
      </c>
      <c r="F846" s="6" t="str">
        <f t="shared" si="97"/>
        <v>Cat 2</v>
      </c>
      <c r="G846" s="8">
        <v>5824</v>
      </c>
      <c r="H846" t="s">
        <v>8218</v>
      </c>
      <c r="I846" t="s">
        <v>8223</v>
      </c>
      <c r="J846" t="s">
        <v>8245</v>
      </c>
      <c r="K846">
        <v>1414817940</v>
      </c>
      <c r="L846" s="12">
        <f t="shared" si="91"/>
        <v>41944.207638888889</v>
      </c>
      <c r="M846">
        <v>1411489552</v>
      </c>
      <c r="N846" s="12">
        <f t="shared" si="92"/>
        <v>41905.684629629628</v>
      </c>
      <c r="O846" s="16">
        <f t="shared" si="93"/>
        <v>9</v>
      </c>
      <c r="P846" s="16">
        <f t="shared" si="96"/>
        <v>2014</v>
      </c>
      <c r="Q846" t="b">
        <v>1</v>
      </c>
      <c r="R846">
        <v>159</v>
      </c>
      <c r="S846" t="b">
        <v>1</v>
      </c>
      <c r="T846" t="s">
        <v>8275</v>
      </c>
      <c r="U846" t="str">
        <f t="shared" si="94"/>
        <v>music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20">
        <f t="shared" si="95"/>
        <v>5</v>
      </c>
      <c r="F847" s="6" t="str">
        <f t="shared" si="97"/>
        <v>Cat 3</v>
      </c>
      <c r="G847" s="8">
        <v>6019.01</v>
      </c>
      <c r="H847" t="s">
        <v>8218</v>
      </c>
      <c r="I847" t="s">
        <v>8223</v>
      </c>
      <c r="J847" t="s">
        <v>8245</v>
      </c>
      <c r="K847">
        <v>1473047940</v>
      </c>
      <c r="L847" s="12">
        <f t="shared" si="91"/>
        <v>42618.165972222225</v>
      </c>
      <c r="M847">
        <v>1469595396</v>
      </c>
      <c r="N847" s="12">
        <f t="shared" si="92"/>
        <v>42578.205972222218</v>
      </c>
      <c r="O847" s="16">
        <f t="shared" si="93"/>
        <v>7</v>
      </c>
      <c r="P847" s="16">
        <f t="shared" si="96"/>
        <v>2016</v>
      </c>
      <c r="Q847" t="b">
        <v>0</v>
      </c>
      <c r="R847">
        <v>177</v>
      </c>
      <c r="S847" t="b">
        <v>1</v>
      </c>
      <c r="T847" t="s">
        <v>8275</v>
      </c>
      <c r="U847" t="str">
        <f t="shared" si="94"/>
        <v>music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20">
        <f t="shared" si="95"/>
        <v>1.1000000000000001</v>
      </c>
      <c r="F848" s="6" t="str">
        <f t="shared" si="97"/>
        <v>Cat 2</v>
      </c>
      <c r="G848" s="8">
        <v>1342.01</v>
      </c>
      <c r="H848" t="s">
        <v>8218</v>
      </c>
      <c r="I848" t="s">
        <v>8224</v>
      </c>
      <c r="J848" t="s">
        <v>8246</v>
      </c>
      <c r="K848">
        <v>1394460000</v>
      </c>
      <c r="L848" s="12">
        <f t="shared" si="91"/>
        <v>41708.583333333336</v>
      </c>
      <c r="M848">
        <v>1393233855</v>
      </c>
      <c r="N848" s="12">
        <f t="shared" si="92"/>
        <v>41694.391840277778</v>
      </c>
      <c r="O848" s="16">
        <f t="shared" si="93"/>
        <v>2</v>
      </c>
      <c r="P848" s="16">
        <f t="shared" si="96"/>
        <v>2014</v>
      </c>
      <c r="Q848" t="b">
        <v>0</v>
      </c>
      <c r="R848">
        <v>47</v>
      </c>
      <c r="S848" t="b">
        <v>1</v>
      </c>
      <c r="T848" t="s">
        <v>8275</v>
      </c>
      <c r="U848" t="str">
        <f t="shared" si="94"/>
        <v>music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20">
        <f t="shared" si="95"/>
        <v>0.01</v>
      </c>
      <c r="F849" s="6" t="str">
        <f t="shared" si="97"/>
        <v>Cat 1</v>
      </c>
      <c r="G849" s="8">
        <v>10</v>
      </c>
      <c r="H849" t="s">
        <v>8218</v>
      </c>
      <c r="I849" t="s">
        <v>8223</v>
      </c>
      <c r="J849" t="s">
        <v>8245</v>
      </c>
      <c r="K849">
        <v>1436555376</v>
      </c>
      <c r="L849" s="12">
        <f t="shared" si="91"/>
        <v>42195.79833333334</v>
      </c>
      <c r="M849">
        <v>1433963376</v>
      </c>
      <c r="N849" s="12">
        <f t="shared" si="92"/>
        <v>42165.79833333334</v>
      </c>
      <c r="O849" s="16">
        <f t="shared" si="93"/>
        <v>6</v>
      </c>
      <c r="P849" s="16">
        <f t="shared" si="96"/>
        <v>2015</v>
      </c>
      <c r="Q849" t="b">
        <v>0</v>
      </c>
      <c r="R849">
        <v>1</v>
      </c>
      <c r="S849" t="b">
        <v>1</v>
      </c>
      <c r="T849" t="s">
        <v>8275</v>
      </c>
      <c r="U849" t="str">
        <f t="shared" si="94"/>
        <v>music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20">
        <f t="shared" si="95"/>
        <v>0.3</v>
      </c>
      <c r="F850" s="6" t="str">
        <f t="shared" si="97"/>
        <v>Cat 1</v>
      </c>
      <c r="G850" s="8">
        <v>300</v>
      </c>
      <c r="H850" t="s">
        <v>8218</v>
      </c>
      <c r="I850" t="s">
        <v>8223</v>
      </c>
      <c r="J850" t="s">
        <v>8245</v>
      </c>
      <c r="K850">
        <v>1429038033</v>
      </c>
      <c r="L850" s="12">
        <f t="shared" si="91"/>
        <v>42108.792048611111</v>
      </c>
      <c r="M850">
        <v>1426446033</v>
      </c>
      <c r="N850" s="12">
        <f t="shared" si="92"/>
        <v>42078.792048611111</v>
      </c>
      <c r="O850" s="16">
        <f t="shared" si="93"/>
        <v>3</v>
      </c>
      <c r="P850" s="16">
        <f t="shared" si="96"/>
        <v>2015</v>
      </c>
      <c r="Q850" t="b">
        <v>0</v>
      </c>
      <c r="R850">
        <v>16</v>
      </c>
      <c r="S850" t="b">
        <v>1</v>
      </c>
      <c r="T850" t="s">
        <v>8275</v>
      </c>
      <c r="U850" t="str">
        <f t="shared" si="94"/>
        <v>music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20">
        <f t="shared" si="95"/>
        <v>4</v>
      </c>
      <c r="F851" s="6" t="str">
        <f t="shared" si="97"/>
        <v>Cat 2</v>
      </c>
      <c r="G851" s="8">
        <v>4796</v>
      </c>
      <c r="H851" t="s">
        <v>8218</v>
      </c>
      <c r="I851" t="s">
        <v>8223</v>
      </c>
      <c r="J851" t="s">
        <v>8245</v>
      </c>
      <c r="K851">
        <v>1426473264</v>
      </c>
      <c r="L851" s="12">
        <f t="shared" si="91"/>
        <v>42079.107222222221</v>
      </c>
      <c r="M851">
        <v>1424057664</v>
      </c>
      <c r="N851" s="12">
        <f t="shared" si="92"/>
        <v>42051.148888888885</v>
      </c>
      <c r="O851" s="16">
        <f t="shared" si="93"/>
        <v>2</v>
      </c>
      <c r="P851" s="16">
        <f t="shared" si="96"/>
        <v>2015</v>
      </c>
      <c r="Q851" t="b">
        <v>0</v>
      </c>
      <c r="R851">
        <v>115</v>
      </c>
      <c r="S851" t="b">
        <v>1</v>
      </c>
      <c r="T851" t="s">
        <v>8275</v>
      </c>
      <c r="U851" t="str">
        <f t="shared" si="94"/>
        <v>music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20">
        <f t="shared" si="95"/>
        <v>4</v>
      </c>
      <c r="F852" s="6" t="str">
        <f t="shared" si="97"/>
        <v>Cat 2</v>
      </c>
      <c r="G852" s="8">
        <v>6207</v>
      </c>
      <c r="H852" t="s">
        <v>8218</v>
      </c>
      <c r="I852" t="s">
        <v>8223</v>
      </c>
      <c r="J852" t="s">
        <v>8245</v>
      </c>
      <c r="K852">
        <v>1461560340</v>
      </c>
      <c r="L852" s="12">
        <f t="shared" si="91"/>
        <v>42485.207638888889</v>
      </c>
      <c r="M852">
        <v>1458762717</v>
      </c>
      <c r="N852" s="12">
        <f t="shared" si="92"/>
        <v>42452.827743055561</v>
      </c>
      <c r="O852" s="16">
        <f t="shared" si="93"/>
        <v>3</v>
      </c>
      <c r="P852" s="16">
        <f t="shared" si="96"/>
        <v>2016</v>
      </c>
      <c r="Q852" t="b">
        <v>0</v>
      </c>
      <c r="R852">
        <v>133</v>
      </c>
      <c r="S852" t="b">
        <v>1</v>
      </c>
      <c r="T852" t="s">
        <v>8275</v>
      </c>
      <c r="U852" t="str">
        <f t="shared" si="94"/>
        <v>music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20">
        <f t="shared" si="95"/>
        <v>2</v>
      </c>
      <c r="F853" s="6" t="str">
        <f t="shared" si="97"/>
        <v>Cat 2</v>
      </c>
      <c r="G853" s="8">
        <v>2609</v>
      </c>
      <c r="H853" t="s">
        <v>8218</v>
      </c>
      <c r="I853" t="s">
        <v>8229</v>
      </c>
      <c r="J853" t="s">
        <v>8248</v>
      </c>
      <c r="K853">
        <v>1469994300</v>
      </c>
      <c r="L853" s="12">
        <f t="shared" si="91"/>
        <v>42582.822916666672</v>
      </c>
      <c r="M853">
        <v>1464815253</v>
      </c>
      <c r="N853" s="12">
        <f t="shared" si="92"/>
        <v>42522.880243055552</v>
      </c>
      <c r="O853" s="16">
        <f t="shared" si="93"/>
        <v>6</v>
      </c>
      <c r="P853" s="16">
        <f t="shared" si="96"/>
        <v>2016</v>
      </c>
      <c r="Q853" t="b">
        <v>0</v>
      </c>
      <c r="R853">
        <v>70</v>
      </c>
      <c r="S853" t="b">
        <v>1</v>
      </c>
      <c r="T853" t="s">
        <v>8275</v>
      </c>
      <c r="U853" t="str">
        <f t="shared" si="94"/>
        <v>music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20">
        <f t="shared" si="95"/>
        <v>3.5</v>
      </c>
      <c r="F854" s="6" t="str">
        <f t="shared" si="97"/>
        <v>Cat 2</v>
      </c>
      <c r="G854" s="8">
        <v>3674</v>
      </c>
      <c r="H854" t="s">
        <v>8218</v>
      </c>
      <c r="I854" t="s">
        <v>8223</v>
      </c>
      <c r="J854" t="s">
        <v>8245</v>
      </c>
      <c r="K854">
        <v>1477342800</v>
      </c>
      <c r="L854" s="12">
        <f t="shared" si="91"/>
        <v>42667.875</v>
      </c>
      <c r="M854">
        <v>1476386395</v>
      </c>
      <c r="N854" s="12">
        <f t="shared" si="92"/>
        <v>42656.805497685185</v>
      </c>
      <c r="O854" s="16">
        <f t="shared" si="93"/>
        <v>10</v>
      </c>
      <c r="P854" s="16">
        <f t="shared" si="96"/>
        <v>2016</v>
      </c>
      <c r="Q854" t="b">
        <v>0</v>
      </c>
      <c r="R854">
        <v>62</v>
      </c>
      <c r="S854" t="b">
        <v>1</v>
      </c>
      <c r="T854" t="s">
        <v>8275</v>
      </c>
      <c r="U854" t="str">
        <f t="shared" si="94"/>
        <v>music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20">
        <f t="shared" si="95"/>
        <v>0.3</v>
      </c>
      <c r="F855" s="6" t="str">
        <f t="shared" si="97"/>
        <v>Cat 1</v>
      </c>
      <c r="G855" s="8">
        <v>300</v>
      </c>
      <c r="H855" t="s">
        <v>8218</v>
      </c>
      <c r="I855" t="s">
        <v>8223</v>
      </c>
      <c r="J855" t="s">
        <v>8245</v>
      </c>
      <c r="K855">
        <v>1424116709</v>
      </c>
      <c r="L855" s="12">
        <f t="shared" si="91"/>
        <v>42051.832280092596</v>
      </c>
      <c r="M855">
        <v>1421524709</v>
      </c>
      <c r="N855" s="12">
        <f t="shared" si="92"/>
        <v>42021.832280092596</v>
      </c>
      <c r="O855" s="16">
        <f t="shared" si="93"/>
        <v>1</v>
      </c>
      <c r="P855" s="16">
        <f t="shared" si="96"/>
        <v>2015</v>
      </c>
      <c r="Q855" t="b">
        <v>0</v>
      </c>
      <c r="R855">
        <v>10</v>
      </c>
      <c r="S855" t="b">
        <v>1</v>
      </c>
      <c r="T855" t="s">
        <v>8275</v>
      </c>
      <c r="U855" t="str">
        <f t="shared" si="94"/>
        <v>music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20">
        <f t="shared" si="95"/>
        <v>27.8</v>
      </c>
      <c r="F856" s="6" t="str">
        <f t="shared" si="97"/>
        <v>Cat 7</v>
      </c>
      <c r="G856" s="8">
        <v>32865.300000000003</v>
      </c>
      <c r="H856" t="s">
        <v>8218</v>
      </c>
      <c r="I856" t="s">
        <v>8223</v>
      </c>
      <c r="J856" t="s">
        <v>8245</v>
      </c>
      <c r="K856">
        <v>1482901546</v>
      </c>
      <c r="L856" s="12">
        <f t="shared" si="91"/>
        <v>42732.212337962963</v>
      </c>
      <c r="M856">
        <v>1480309546</v>
      </c>
      <c r="N856" s="12">
        <f t="shared" si="92"/>
        <v>42702.212337962963</v>
      </c>
      <c r="O856" s="16">
        <f t="shared" si="93"/>
        <v>11</v>
      </c>
      <c r="P856" s="16">
        <f t="shared" si="96"/>
        <v>2016</v>
      </c>
      <c r="Q856" t="b">
        <v>0</v>
      </c>
      <c r="R856">
        <v>499</v>
      </c>
      <c r="S856" t="b">
        <v>1</v>
      </c>
      <c r="T856" t="s">
        <v>8275</v>
      </c>
      <c r="U856" t="str">
        <f t="shared" si="94"/>
        <v>music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20">
        <f t="shared" si="95"/>
        <v>1.45</v>
      </c>
      <c r="F857" s="6" t="str">
        <f t="shared" si="97"/>
        <v>Cat 2</v>
      </c>
      <c r="G857" s="8">
        <v>1500</v>
      </c>
      <c r="H857" t="s">
        <v>8218</v>
      </c>
      <c r="I857" t="s">
        <v>8223</v>
      </c>
      <c r="J857" t="s">
        <v>8245</v>
      </c>
      <c r="K857">
        <v>1469329217</v>
      </c>
      <c r="L857" s="12">
        <f t="shared" si="91"/>
        <v>42575.125196759262</v>
      </c>
      <c r="M857">
        <v>1466737217</v>
      </c>
      <c r="N857" s="12">
        <f t="shared" si="92"/>
        <v>42545.125196759262</v>
      </c>
      <c r="O857" s="16">
        <f t="shared" si="93"/>
        <v>6</v>
      </c>
      <c r="P857" s="16">
        <f t="shared" si="96"/>
        <v>2016</v>
      </c>
      <c r="Q857" t="b">
        <v>0</v>
      </c>
      <c r="R857">
        <v>47</v>
      </c>
      <c r="S857" t="b">
        <v>1</v>
      </c>
      <c r="T857" t="s">
        <v>8275</v>
      </c>
      <c r="U857" t="str">
        <f t="shared" si="94"/>
        <v>music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20">
        <f t="shared" si="95"/>
        <v>0.25</v>
      </c>
      <c r="F858" s="6" t="str">
        <f t="shared" si="97"/>
        <v>Cat 1</v>
      </c>
      <c r="G858" s="8">
        <v>545</v>
      </c>
      <c r="H858" t="s">
        <v>8218</v>
      </c>
      <c r="I858" t="s">
        <v>8235</v>
      </c>
      <c r="J858" t="s">
        <v>8248</v>
      </c>
      <c r="K858">
        <v>1477422000</v>
      </c>
      <c r="L858" s="12">
        <f t="shared" si="91"/>
        <v>42668.791666666672</v>
      </c>
      <c r="M858">
        <v>1472282956</v>
      </c>
      <c r="N858" s="12">
        <f t="shared" si="92"/>
        <v>42609.311990740738</v>
      </c>
      <c r="O858" s="16">
        <f t="shared" si="93"/>
        <v>8</v>
      </c>
      <c r="P858" s="16">
        <f t="shared" si="96"/>
        <v>2016</v>
      </c>
      <c r="Q858" t="b">
        <v>0</v>
      </c>
      <c r="R858">
        <v>28</v>
      </c>
      <c r="S858" t="b">
        <v>1</v>
      </c>
      <c r="T858" t="s">
        <v>8275</v>
      </c>
      <c r="U858" t="str">
        <f t="shared" si="94"/>
        <v>music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20">
        <f t="shared" si="95"/>
        <v>1.2</v>
      </c>
      <c r="F859" s="6" t="str">
        <f t="shared" si="97"/>
        <v>Cat 2</v>
      </c>
      <c r="G859" s="8">
        <v>1200</v>
      </c>
      <c r="H859" t="s">
        <v>8218</v>
      </c>
      <c r="I859" t="s">
        <v>8226</v>
      </c>
      <c r="J859" t="s">
        <v>8248</v>
      </c>
      <c r="K859">
        <v>1448463431</v>
      </c>
      <c r="L859" s="12">
        <f t="shared" si="91"/>
        <v>42333.623043981483</v>
      </c>
      <c r="M859">
        <v>1444831031</v>
      </c>
      <c r="N859" s="12">
        <f t="shared" si="92"/>
        <v>42291.581377314811</v>
      </c>
      <c r="O859" s="16">
        <f t="shared" si="93"/>
        <v>10</v>
      </c>
      <c r="P859" s="16">
        <f t="shared" si="96"/>
        <v>2015</v>
      </c>
      <c r="Q859" t="b">
        <v>0</v>
      </c>
      <c r="R859">
        <v>24</v>
      </c>
      <c r="S859" t="b">
        <v>1</v>
      </c>
      <c r="T859" t="s">
        <v>8275</v>
      </c>
      <c r="U859" t="str">
        <f t="shared" si="94"/>
        <v>music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20">
        <f t="shared" si="95"/>
        <v>1.2</v>
      </c>
      <c r="F860" s="6" t="str">
        <f t="shared" si="97"/>
        <v>Cat 2</v>
      </c>
      <c r="G860" s="8">
        <v>1728.07</v>
      </c>
      <c r="H860" t="s">
        <v>8218</v>
      </c>
      <c r="I860" t="s">
        <v>8224</v>
      </c>
      <c r="J860" t="s">
        <v>8246</v>
      </c>
      <c r="K860">
        <v>1429138740</v>
      </c>
      <c r="L860" s="12">
        <f t="shared" si="91"/>
        <v>42109.957638888889</v>
      </c>
      <c r="M860">
        <v>1426528418</v>
      </c>
      <c r="N860" s="12">
        <f t="shared" si="92"/>
        <v>42079.745578703703</v>
      </c>
      <c r="O860" s="16">
        <f t="shared" si="93"/>
        <v>3</v>
      </c>
      <c r="P860" s="16">
        <f t="shared" si="96"/>
        <v>2015</v>
      </c>
      <c r="Q860" t="b">
        <v>0</v>
      </c>
      <c r="R860">
        <v>76</v>
      </c>
      <c r="S860" t="b">
        <v>1</v>
      </c>
      <c r="T860" t="s">
        <v>8275</v>
      </c>
      <c r="U860" t="str">
        <f t="shared" si="94"/>
        <v>music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20">
        <f t="shared" si="95"/>
        <v>4</v>
      </c>
      <c r="F861" s="6" t="str">
        <f t="shared" si="97"/>
        <v>Cat 2</v>
      </c>
      <c r="G861" s="8">
        <v>4187</v>
      </c>
      <c r="H861" t="s">
        <v>8218</v>
      </c>
      <c r="I861" t="s">
        <v>8223</v>
      </c>
      <c r="J861" t="s">
        <v>8245</v>
      </c>
      <c r="K861">
        <v>1433376000</v>
      </c>
      <c r="L861" s="12">
        <f t="shared" si="91"/>
        <v>42159</v>
      </c>
      <c r="M861">
        <v>1430768468</v>
      </c>
      <c r="N861" s="12">
        <f t="shared" si="92"/>
        <v>42128.820231481484</v>
      </c>
      <c r="O861" s="16">
        <f t="shared" si="93"/>
        <v>5</v>
      </c>
      <c r="P861" s="16">
        <f t="shared" si="96"/>
        <v>2015</v>
      </c>
      <c r="Q861" t="b">
        <v>0</v>
      </c>
      <c r="R861">
        <v>98</v>
      </c>
      <c r="S861" t="b">
        <v>1</v>
      </c>
      <c r="T861" t="s">
        <v>8275</v>
      </c>
      <c r="U861" t="str">
        <f t="shared" si="94"/>
        <v>music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20">
        <f t="shared" si="95"/>
        <v>14</v>
      </c>
      <c r="F862" s="6" t="str">
        <f t="shared" si="97"/>
        <v>Cat 4</v>
      </c>
      <c r="G862" s="8">
        <v>2540</v>
      </c>
      <c r="H862" t="s">
        <v>8220</v>
      </c>
      <c r="I862" t="s">
        <v>8223</v>
      </c>
      <c r="J862" t="s">
        <v>8245</v>
      </c>
      <c r="K862">
        <v>1385123713</v>
      </c>
      <c r="L862" s="12">
        <f t="shared" si="91"/>
        <v>41600.524456018517</v>
      </c>
      <c r="M862">
        <v>1382528113</v>
      </c>
      <c r="N862" s="12">
        <f t="shared" si="92"/>
        <v>41570.482789351852</v>
      </c>
      <c r="O862" s="16">
        <f t="shared" si="93"/>
        <v>10</v>
      </c>
      <c r="P862" s="16">
        <f t="shared" si="96"/>
        <v>2013</v>
      </c>
      <c r="Q862" t="b">
        <v>0</v>
      </c>
      <c r="R862">
        <v>48</v>
      </c>
      <c r="S862" t="b">
        <v>0</v>
      </c>
      <c r="T862" t="s">
        <v>8276</v>
      </c>
      <c r="U862" t="str">
        <f t="shared" si="94"/>
        <v>music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20">
        <f t="shared" si="95"/>
        <v>4.5</v>
      </c>
      <c r="F863" s="6" t="str">
        <f t="shared" si="97"/>
        <v>Cat 2</v>
      </c>
      <c r="G863" s="8">
        <v>101</v>
      </c>
      <c r="H863" t="s">
        <v>8220</v>
      </c>
      <c r="I863" t="s">
        <v>8223</v>
      </c>
      <c r="J863" t="s">
        <v>8245</v>
      </c>
      <c r="K863">
        <v>1474067404</v>
      </c>
      <c r="L863" s="12">
        <f t="shared" si="91"/>
        <v>42629.965324074074</v>
      </c>
      <c r="M863">
        <v>1471475404</v>
      </c>
      <c r="N863" s="12">
        <f t="shared" si="92"/>
        <v>42599.965324074074</v>
      </c>
      <c r="O863" s="16">
        <f t="shared" si="93"/>
        <v>8</v>
      </c>
      <c r="P863" s="16">
        <f t="shared" si="96"/>
        <v>2016</v>
      </c>
      <c r="Q863" t="b">
        <v>0</v>
      </c>
      <c r="R863">
        <v>2</v>
      </c>
      <c r="S863" t="b">
        <v>0</v>
      </c>
      <c r="T863" t="s">
        <v>8276</v>
      </c>
      <c r="U863" t="str">
        <f t="shared" si="94"/>
        <v>music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20">
        <f t="shared" si="95"/>
        <v>50</v>
      </c>
      <c r="F864" s="6" t="str">
        <f t="shared" si="97"/>
        <v>Cat 12</v>
      </c>
      <c r="G864" s="8">
        <v>170</v>
      </c>
      <c r="H864" t="s">
        <v>8220</v>
      </c>
      <c r="I864" t="s">
        <v>8224</v>
      </c>
      <c r="J864" t="s">
        <v>8246</v>
      </c>
      <c r="K864">
        <v>1384179548</v>
      </c>
      <c r="L864" s="12">
        <f t="shared" si="91"/>
        <v>41589.596620370372</v>
      </c>
      <c r="M864">
        <v>1381583948</v>
      </c>
      <c r="N864" s="12">
        <f t="shared" si="92"/>
        <v>41559.5549537037</v>
      </c>
      <c r="O864" s="16">
        <f t="shared" si="93"/>
        <v>10</v>
      </c>
      <c r="P864" s="16">
        <f t="shared" si="96"/>
        <v>2013</v>
      </c>
      <c r="Q864" t="b">
        <v>0</v>
      </c>
      <c r="R864">
        <v>4</v>
      </c>
      <c r="S864" t="b">
        <v>0</v>
      </c>
      <c r="T864" t="s">
        <v>8276</v>
      </c>
      <c r="U864" t="str">
        <f t="shared" si="94"/>
        <v>music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20">
        <f t="shared" si="95"/>
        <v>2</v>
      </c>
      <c r="F865" s="6" t="str">
        <f t="shared" si="97"/>
        <v>Cat 2</v>
      </c>
      <c r="G865" s="8">
        <v>90</v>
      </c>
      <c r="H865" t="s">
        <v>8220</v>
      </c>
      <c r="I865" t="s">
        <v>8223</v>
      </c>
      <c r="J865" t="s">
        <v>8245</v>
      </c>
      <c r="K865">
        <v>1329014966</v>
      </c>
      <c r="L865" s="12">
        <f t="shared" si="91"/>
        <v>40951.117662037039</v>
      </c>
      <c r="M865">
        <v>1326422966</v>
      </c>
      <c r="N865" s="12">
        <f t="shared" si="92"/>
        <v>40921.117662037039</v>
      </c>
      <c r="O865" s="16">
        <f t="shared" si="93"/>
        <v>1</v>
      </c>
      <c r="P865" s="16">
        <f t="shared" si="96"/>
        <v>2012</v>
      </c>
      <c r="Q865" t="b">
        <v>0</v>
      </c>
      <c r="R865">
        <v>5</v>
      </c>
      <c r="S865" t="b">
        <v>0</v>
      </c>
      <c r="T865" t="s">
        <v>8276</v>
      </c>
      <c r="U865" t="str">
        <f t="shared" si="94"/>
        <v>music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20">
        <f t="shared" si="95"/>
        <v>6.5</v>
      </c>
      <c r="F866" s="6" t="str">
        <f t="shared" si="97"/>
        <v>Cat 3</v>
      </c>
      <c r="G866" s="8">
        <v>2700</v>
      </c>
      <c r="H866" t="s">
        <v>8220</v>
      </c>
      <c r="I866" t="s">
        <v>8223</v>
      </c>
      <c r="J866" t="s">
        <v>8245</v>
      </c>
      <c r="K866">
        <v>1381917540</v>
      </c>
      <c r="L866" s="12">
        <f t="shared" si="91"/>
        <v>41563.415972222225</v>
      </c>
      <c r="M866">
        <v>1379990038</v>
      </c>
      <c r="N866" s="12">
        <f t="shared" si="92"/>
        <v>41541.106921296298</v>
      </c>
      <c r="O866" s="16">
        <f t="shared" si="93"/>
        <v>9</v>
      </c>
      <c r="P866" s="16">
        <f t="shared" si="96"/>
        <v>2013</v>
      </c>
      <c r="Q866" t="b">
        <v>0</v>
      </c>
      <c r="R866">
        <v>79</v>
      </c>
      <c r="S866" t="b">
        <v>0</v>
      </c>
      <c r="T866" t="s">
        <v>8276</v>
      </c>
      <c r="U866" t="str">
        <f t="shared" si="94"/>
        <v>music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20">
        <f t="shared" si="95"/>
        <v>2.2000000000000002</v>
      </c>
      <c r="F867" s="6" t="str">
        <f t="shared" si="97"/>
        <v>Cat 2</v>
      </c>
      <c r="G867" s="8">
        <v>45</v>
      </c>
      <c r="H867" t="s">
        <v>8220</v>
      </c>
      <c r="I867" t="s">
        <v>8223</v>
      </c>
      <c r="J867" t="s">
        <v>8245</v>
      </c>
      <c r="K867">
        <v>1358361197</v>
      </c>
      <c r="L867" s="12">
        <f t="shared" si="91"/>
        <v>41290.77311342593</v>
      </c>
      <c r="M867">
        <v>1353177197</v>
      </c>
      <c r="N867" s="12">
        <f t="shared" si="92"/>
        <v>41230.77311342593</v>
      </c>
      <c r="O867" s="16">
        <f t="shared" si="93"/>
        <v>11</v>
      </c>
      <c r="P867" s="16">
        <f t="shared" si="96"/>
        <v>2012</v>
      </c>
      <c r="Q867" t="b">
        <v>0</v>
      </c>
      <c r="R867">
        <v>2</v>
      </c>
      <c r="S867" t="b">
        <v>0</v>
      </c>
      <c r="T867" t="s">
        <v>8276</v>
      </c>
      <c r="U867" t="str">
        <f t="shared" si="94"/>
        <v>music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20">
        <f t="shared" si="95"/>
        <v>3.5</v>
      </c>
      <c r="F868" s="6" t="str">
        <f t="shared" si="97"/>
        <v>Cat 2</v>
      </c>
      <c r="G868" s="8">
        <v>640</v>
      </c>
      <c r="H868" t="s">
        <v>8220</v>
      </c>
      <c r="I868" t="s">
        <v>8223</v>
      </c>
      <c r="J868" t="s">
        <v>8245</v>
      </c>
      <c r="K868">
        <v>1425136200</v>
      </c>
      <c r="L868" s="12">
        <f t="shared" si="91"/>
        <v>42063.631944444445</v>
      </c>
      <c r="M868">
        <v>1421853518</v>
      </c>
      <c r="N868" s="12">
        <f t="shared" si="92"/>
        <v>42025.637939814813</v>
      </c>
      <c r="O868" s="16">
        <f t="shared" si="93"/>
        <v>1</v>
      </c>
      <c r="P868" s="16">
        <f t="shared" si="96"/>
        <v>2015</v>
      </c>
      <c r="Q868" t="b">
        <v>0</v>
      </c>
      <c r="R868">
        <v>11</v>
      </c>
      <c r="S868" t="b">
        <v>0</v>
      </c>
      <c r="T868" t="s">
        <v>8276</v>
      </c>
      <c r="U868" t="str">
        <f t="shared" si="94"/>
        <v>music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20">
        <f t="shared" si="95"/>
        <v>5</v>
      </c>
      <c r="F869" s="6" t="str">
        <f t="shared" si="97"/>
        <v>Cat 3</v>
      </c>
      <c r="G869" s="8">
        <v>1201</v>
      </c>
      <c r="H869" t="s">
        <v>8220</v>
      </c>
      <c r="I869" t="s">
        <v>8223</v>
      </c>
      <c r="J869" t="s">
        <v>8245</v>
      </c>
      <c r="K869">
        <v>1259643540</v>
      </c>
      <c r="L869" s="12">
        <f t="shared" si="91"/>
        <v>40148.207638888889</v>
      </c>
      <c r="M869">
        <v>1254450706</v>
      </c>
      <c r="N869" s="12">
        <f t="shared" si="92"/>
        <v>40088.105393518519</v>
      </c>
      <c r="O869" s="16">
        <f t="shared" si="93"/>
        <v>10</v>
      </c>
      <c r="P869" s="16">
        <f t="shared" si="96"/>
        <v>2009</v>
      </c>
      <c r="Q869" t="b">
        <v>0</v>
      </c>
      <c r="R869">
        <v>11</v>
      </c>
      <c r="S869" t="b">
        <v>0</v>
      </c>
      <c r="T869" t="s">
        <v>8276</v>
      </c>
      <c r="U869" t="str">
        <f t="shared" si="94"/>
        <v>music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20">
        <f t="shared" si="95"/>
        <v>45</v>
      </c>
      <c r="F870" s="6" t="str">
        <f t="shared" si="97"/>
        <v>Cat 11</v>
      </c>
      <c r="G870" s="8">
        <v>50</v>
      </c>
      <c r="H870" t="s">
        <v>8220</v>
      </c>
      <c r="I870" t="s">
        <v>8223</v>
      </c>
      <c r="J870" t="s">
        <v>8245</v>
      </c>
      <c r="K870">
        <v>1389055198</v>
      </c>
      <c r="L870" s="12">
        <f t="shared" si="91"/>
        <v>41646.027754629627</v>
      </c>
      <c r="M870">
        <v>1386463198</v>
      </c>
      <c r="N870" s="12">
        <f t="shared" si="92"/>
        <v>41616.027754629627</v>
      </c>
      <c r="O870" s="16">
        <f t="shared" si="93"/>
        <v>12</v>
      </c>
      <c r="P870" s="16">
        <f t="shared" si="96"/>
        <v>2013</v>
      </c>
      <c r="Q870" t="b">
        <v>0</v>
      </c>
      <c r="R870">
        <v>1</v>
      </c>
      <c r="S870" t="b">
        <v>0</v>
      </c>
      <c r="T870" t="s">
        <v>8276</v>
      </c>
      <c r="U870" t="str">
        <f t="shared" si="94"/>
        <v>music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20">
        <f t="shared" si="95"/>
        <v>8.8000000000000007</v>
      </c>
      <c r="F871" s="6" t="str">
        <f t="shared" si="97"/>
        <v>Cat 3</v>
      </c>
      <c r="G871" s="8">
        <v>1040</v>
      </c>
      <c r="H871" t="s">
        <v>8220</v>
      </c>
      <c r="I871" t="s">
        <v>8223</v>
      </c>
      <c r="J871" t="s">
        <v>8245</v>
      </c>
      <c r="K871">
        <v>1365448657</v>
      </c>
      <c r="L871" s="12">
        <f t="shared" si="91"/>
        <v>41372.803900462961</v>
      </c>
      <c r="M871">
        <v>1362860257</v>
      </c>
      <c r="N871" s="12">
        <f t="shared" si="92"/>
        <v>41342.845567129632</v>
      </c>
      <c r="O871" s="16">
        <f t="shared" si="93"/>
        <v>3</v>
      </c>
      <c r="P871" s="16">
        <f t="shared" si="96"/>
        <v>2013</v>
      </c>
      <c r="Q871" t="b">
        <v>0</v>
      </c>
      <c r="R871">
        <v>3</v>
      </c>
      <c r="S871" t="b">
        <v>0</v>
      </c>
      <c r="T871" t="s">
        <v>8276</v>
      </c>
      <c r="U871" t="str">
        <f t="shared" si="94"/>
        <v>music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20">
        <f t="shared" si="95"/>
        <v>20</v>
      </c>
      <c r="F872" s="6" t="str">
        <f t="shared" si="97"/>
        <v>Cat 6</v>
      </c>
      <c r="G872" s="8">
        <v>62</v>
      </c>
      <c r="H872" t="s">
        <v>8220</v>
      </c>
      <c r="I872" t="s">
        <v>8224</v>
      </c>
      <c r="J872" t="s">
        <v>8246</v>
      </c>
      <c r="K872">
        <v>1377995523</v>
      </c>
      <c r="L872" s="12">
        <f t="shared" si="91"/>
        <v>41518.022256944445</v>
      </c>
      <c r="M872">
        <v>1375403523</v>
      </c>
      <c r="N872" s="12">
        <f t="shared" si="92"/>
        <v>41488.022256944445</v>
      </c>
      <c r="O872" s="16">
        <f t="shared" si="93"/>
        <v>8</v>
      </c>
      <c r="P872" s="16">
        <f t="shared" si="96"/>
        <v>2013</v>
      </c>
      <c r="Q872" t="b">
        <v>0</v>
      </c>
      <c r="R872">
        <v>5</v>
      </c>
      <c r="S872" t="b">
        <v>0</v>
      </c>
      <c r="T872" t="s">
        <v>8276</v>
      </c>
      <c r="U872" t="str">
        <f t="shared" si="94"/>
        <v>music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20">
        <f t="shared" si="95"/>
        <v>6</v>
      </c>
      <c r="F873" s="6" t="str">
        <f t="shared" si="97"/>
        <v>Cat 3</v>
      </c>
      <c r="G873" s="8">
        <v>325</v>
      </c>
      <c r="H873" t="s">
        <v>8220</v>
      </c>
      <c r="I873" t="s">
        <v>8223</v>
      </c>
      <c r="J873" t="s">
        <v>8245</v>
      </c>
      <c r="K873">
        <v>1385735295</v>
      </c>
      <c r="L873" s="12">
        <f t="shared" si="91"/>
        <v>41607.602951388886</v>
      </c>
      <c r="M873">
        <v>1383139695</v>
      </c>
      <c r="N873" s="12">
        <f t="shared" si="92"/>
        <v>41577.561284722222</v>
      </c>
      <c r="O873" s="16">
        <f t="shared" si="93"/>
        <v>10</v>
      </c>
      <c r="P873" s="16">
        <f t="shared" si="96"/>
        <v>2013</v>
      </c>
      <c r="Q873" t="b">
        <v>0</v>
      </c>
      <c r="R873">
        <v>12</v>
      </c>
      <c r="S873" t="b">
        <v>0</v>
      </c>
      <c r="T873" t="s">
        <v>8276</v>
      </c>
      <c r="U873" t="str">
        <f t="shared" si="94"/>
        <v>music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20">
        <f t="shared" si="95"/>
        <v>8</v>
      </c>
      <c r="F874" s="6" t="str">
        <f t="shared" si="97"/>
        <v>Cat 3</v>
      </c>
      <c r="G874" s="8">
        <v>65</v>
      </c>
      <c r="H874" t="s">
        <v>8220</v>
      </c>
      <c r="I874" t="s">
        <v>8223</v>
      </c>
      <c r="J874" t="s">
        <v>8245</v>
      </c>
      <c r="K874">
        <v>1299786527</v>
      </c>
      <c r="L874" s="12">
        <f t="shared" si="91"/>
        <v>40612.825543981482</v>
      </c>
      <c r="M874">
        <v>1295898527</v>
      </c>
      <c r="N874" s="12">
        <f t="shared" si="92"/>
        <v>40567.825543981482</v>
      </c>
      <c r="O874" s="16">
        <f t="shared" si="93"/>
        <v>1</v>
      </c>
      <c r="P874" s="16">
        <f t="shared" si="96"/>
        <v>2011</v>
      </c>
      <c r="Q874" t="b">
        <v>0</v>
      </c>
      <c r="R874">
        <v>2</v>
      </c>
      <c r="S874" t="b">
        <v>0</v>
      </c>
      <c r="T874" t="s">
        <v>8276</v>
      </c>
      <c r="U874" t="str">
        <f t="shared" si="94"/>
        <v>music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20">
        <f t="shared" si="95"/>
        <v>3.5</v>
      </c>
      <c r="F875" s="6" t="str">
        <f t="shared" si="97"/>
        <v>Cat 2</v>
      </c>
      <c r="G875" s="8">
        <v>45</v>
      </c>
      <c r="H875" t="s">
        <v>8220</v>
      </c>
      <c r="I875" t="s">
        <v>8223</v>
      </c>
      <c r="J875" t="s">
        <v>8245</v>
      </c>
      <c r="K875">
        <v>1352610040</v>
      </c>
      <c r="L875" s="12">
        <f t="shared" si="91"/>
        <v>41224.208796296298</v>
      </c>
      <c r="M875">
        <v>1349150440</v>
      </c>
      <c r="N875" s="12">
        <f t="shared" si="92"/>
        <v>41184.167129629634</v>
      </c>
      <c r="O875" s="16">
        <f t="shared" si="93"/>
        <v>10</v>
      </c>
      <c r="P875" s="16">
        <f t="shared" si="96"/>
        <v>2012</v>
      </c>
      <c r="Q875" t="b">
        <v>0</v>
      </c>
      <c r="R875">
        <v>5</v>
      </c>
      <c r="S875" t="b">
        <v>0</v>
      </c>
      <c r="T875" t="s">
        <v>8276</v>
      </c>
      <c r="U875" t="str">
        <f t="shared" si="94"/>
        <v>music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20">
        <f t="shared" si="95"/>
        <v>3</v>
      </c>
      <c r="F876" s="6" t="str">
        <f t="shared" si="97"/>
        <v>Cat 2</v>
      </c>
      <c r="G876" s="8">
        <v>730</v>
      </c>
      <c r="H876" t="s">
        <v>8220</v>
      </c>
      <c r="I876" t="s">
        <v>8223</v>
      </c>
      <c r="J876" t="s">
        <v>8245</v>
      </c>
      <c r="K876">
        <v>1367676034</v>
      </c>
      <c r="L876" s="12">
        <f t="shared" si="91"/>
        <v>41398.583726851852</v>
      </c>
      <c r="M876">
        <v>1365084034</v>
      </c>
      <c r="N876" s="12">
        <f t="shared" si="92"/>
        <v>41368.583726851852</v>
      </c>
      <c r="O876" s="16">
        <f t="shared" si="93"/>
        <v>4</v>
      </c>
      <c r="P876" s="16">
        <f t="shared" si="96"/>
        <v>2013</v>
      </c>
      <c r="Q876" t="b">
        <v>0</v>
      </c>
      <c r="R876">
        <v>21</v>
      </c>
      <c r="S876" t="b">
        <v>0</v>
      </c>
      <c r="T876" t="s">
        <v>8276</v>
      </c>
      <c r="U876" t="str">
        <f t="shared" si="94"/>
        <v>music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20">
        <f t="shared" si="95"/>
        <v>5</v>
      </c>
      <c r="F877" s="6" t="str">
        <f t="shared" si="97"/>
        <v>Cat 3</v>
      </c>
      <c r="G877" s="8">
        <v>0</v>
      </c>
      <c r="H877" t="s">
        <v>8220</v>
      </c>
      <c r="I877" t="s">
        <v>8223</v>
      </c>
      <c r="J877" t="s">
        <v>8245</v>
      </c>
      <c r="K877">
        <v>1442856131</v>
      </c>
      <c r="L877" s="12">
        <f t="shared" si="91"/>
        <v>42268.723738425921</v>
      </c>
      <c r="M877">
        <v>1441128131</v>
      </c>
      <c r="N877" s="12">
        <f t="shared" si="92"/>
        <v>42248.723738425921</v>
      </c>
      <c r="O877" s="16">
        <f t="shared" si="93"/>
        <v>9</v>
      </c>
      <c r="P877" s="16">
        <f t="shared" si="96"/>
        <v>2015</v>
      </c>
      <c r="Q877" t="b">
        <v>0</v>
      </c>
      <c r="R877">
        <v>0</v>
      </c>
      <c r="S877" t="b">
        <v>0</v>
      </c>
      <c r="T877" t="s">
        <v>8276</v>
      </c>
      <c r="U877" t="str">
        <f t="shared" si="94"/>
        <v>music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20">
        <f t="shared" si="95"/>
        <v>3.1520000000000001</v>
      </c>
      <c r="F878" s="6" t="str">
        <f t="shared" si="97"/>
        <v>Cat 2</v>
      </c>
      <c r="G878" s="8">
        <v>1286</v>
      </c>
      <c r="H878" t="s">
        <v>8220</v>
      </c>
      <c r="I878" t="s">
        <v>8224</v>
      </c>
      <c r="J878" t="s">
        <v>8246</v>
      </c>
      <c r="K878">
        <v>1359978927</v>
      </c>
      <c r="L878" s="12">
        <f t="shared" si="91"/>
        <v>41309.496840277774</v>
      </c>
      <c r="M878">
        <v>1357127727</v>
      </c>
      <c r="N878" s="12">
        <f t="shared" si="92"/>
        <v>41276.496840277774</v>
      </c>
      <c r="O878" s="16">
        <f t="shared" si="93"/>
        <v>1</v>
      </c>
      <c r="P878" s="16">
        <f t="shared" si="96"/>
        <v>2013</v>
      </c>
      <c r="Q878" t="b">
        <v>0</v>
      </c>
      <c r="R878">
        <v>45</v>
      </c>
      <c r="S878" t="b">
        <v>0</v>
      </c>
      <c r="T878" t="s">
        <v>8276</v>
      </c>
      <c r="U878" t="str">
        <f t="shared" si="94"/>
        <v>music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20">
        <f t="shared" si="95"/>
        <v>2</v>
      </c>
      <c r="F879" s="6" t="str">
        <f t="shared" si="97"/>
        <v>Cat 2</v>
      </c>
      <c r="G879" s="8">
        <v>1351</v>
      </c>
      <c r="H879" t="s">
        <v>8220</v>
      </c>
      <c r="I879" t="s">
        <v>8223</v>
      </c>
      <c r="J879" t="s">
        <v>8245</v>
      </c>
      <c r="K879">
        <v>1387479360</v>
      </c>
      <c r="L879" s="12">
        <f t="shared" si="91"/>
        <v>41627.788888888892</v>
      </c>
      <c r="M879">
        <v>1384887360</v>
      </c>
      <c r="N879" s="12">
        <f t="shared" si="92"/>
        <v>41597.788888888892</v>
      </c>
      <c r="O879" s="16">
        <f t="shared" si="93"/>
        <v>11</v>
      </c>
      <c r="P879" s="16">
        <f t="shared" si="96"/>
        <v>2013</v>
      </c>
      <c r="Q879" t="b">
        <v>0</v>
      </c>
      <c r="R879">
        <v>29</v>
      </c>
      <c r="S879" t="b">
        <v>0</v>
      </c>
      <c r="T879" t="s">
        <v>8276</v>
      </c>
      <c r="U879" t="str">
        <f t="shared" si="94"/>
        <v>music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20">
        <f t="shared" si="95"/>
        <v>5</v>
      </c>
      <c r="F880" s="6" t="str">
        <f t="shared" si="97"/>
        <v>Cat 3</v>
      </c>
      <c r="G880" s="8">
        <v>65</v>
      </c>
      <c r="H880" t="s">
        <v>8220</v>
      </c>
      <c r="I880" t="s">
        <v>8223</v>
      </c>
      <c r="J880" t="s">
        <v>8245</v>
      </c>
      <c r="K880">
        <v>1293082524</v>
      </c>
      <c r="L880" s="12">
        <f t="shared" si="91"/>
        <v>40535.232916666668</v>
      </c>
      <c r="M880">
        <v>1290490524</v>
      </c>
      <c r="N880" s="12">
        <f t="shared" si="92"/>
        <v>40505.232916666668</v>
      </c>
      <c r="O880" s="16">
        <f t="shared" si="93"/>
        <v>11</v>
      </c>
      <c r="P880" s="16">
        <f t="shared" si="96"/>
        <v>2010</v>
      </c>
      <c r="Q880" t="b">
        <v>0</v>
      </c>
      <c r="R880">
        <v>2</v>
      </c>
      <c r="S880" t="b">
        <v>0</v>
      </c>
      <c r="T880" t="s">
        <v>8276</v>
      </c>
      <c r="U880" t="str">
        <f t="shared" si="94"/>
        <v>music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20">
        <f t="shared" si="95"/>
        <v>2.1</v>
      </c>
      <c r="F881" s="6" t="str">
        <f t="shared" si="97"/>
        <v>Cat 2</v>
      </c>
      <c r="G881" s="8">
        <v>644</v>
      </c>
      <c r="H881" t="s">
        <v>8220</v>
      </c>
      <c r="I881" t="s">
        <v>8223</v>
      </c>
      <c r="J881" t="s">
        <v>8245</v>
      </c>
      <c r="K881">
        <v>1338321305</v>
      </c>
      <c r="L881" s="12">
        <f t="shared" si="91"/>
        <v>41058.829918981479</v>
      </c>
      <c r="M881">
        <v>1336506905</v>
      </c>
      <c r="N881" s="12">
        <f t="shared" si="92"/>
        <v>41037.829918981479</v>
      </c>
      <c r="O881" s="16">
        <f t="shared" si="93"/>
        <v>5</v>
      </c>
      <c r="P881" s="16">
        <f t="shared" si="96"/>
        <v>2012</v>
      </c>
      <c r="Q881" t="b">
        <v>0</v>
      </c>
      <c r="R881">
        <v>30</v>
      </c>
      <c r="S881" t="b">
        <v>0</v>
      </c>
      <c r="T881" t="s">
        <v>8276</v>
      </c>
      <c r="U881" t="str">
        <f t="shared" si="94"/>
        <v>music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20">
        <f t="shared" si="95"/>
        <v>3.78</v>
      </c>
      <c r="F882" s="6" t="str">
        <f t="shared" si="97"/>
        <v>Cat 2</v>
      </c>
      <c r="G882" s="8">
        <v>113</v>
      </c>
      <c r="H882" t="s">
        <v>8220</v>
      </c>
      <c r="I882" t="s">
        <v>8223</v>
      </c>
      <c r="J882" t="s">
        <v>8245</v>
      </c>
      <c r="K882">
        <v>1351582938</v>
      </c>
      <c r="L882" s="12">
        <f t="shared" si="91"/>
        <v>41212.32104166667</v>
      </c>
      <c r="M882">
        <v>1348731738</v>
      </c>
      <c r="N882" s="12">
        <f t="shared" si="92"/>
        <v>41179.32104166667</v>
      </c>
      <c r="O882" s="16">
        <f t="shared" si="93"/>
        <v>9</v>
      </c>
      <c r="P882" s="16">
        <f t="shared" si="96"/>
        <v>2012</v>
      </c>
      <c r="Q882" t="b">
        <v>0</v>
      </c>
      <c r="R882">
        <v>8</v>
      </c>
      <c r="S882" t="b">
        <v>0</v>
      </c>
      <c r="T882" t="s">
        <v>8277</v>
      </c>
      <c r="U882" t="str">
        <f t="shared" si="94"/>
        <v>music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20">
        <f t="shared" si="95"/>
        <v>3.75</v>
      </c>
      <c r="F883" s="6" t="str">
        <f t="shared" si="97"/>
        <v>Cat 2</v>
      </c>
      <c r="G883" s="8">
        <v>30</v>
      </c>
      <c r="H883" t="s">
        <v>8220</v>
      </c>
      <c r="I883" t="s">
        <v>8223</v>
      </c>
      <c r="J883" t="s">
        <v>8245</v>
      </c>
      <c r="K883">
        <v>1326520886</v>
      </c>
      <c r="L883" s="12">
        <f t="shared" si="91"/>
        <v>40922.25099537037</v>
      </c>
      <c r="M883">
        <v>1322632886</v>
      </c>
      <c r="N883" s="12">
        <f t="shared" si="92"/>
        <v>40877.25099537037</v>
      </c>
      <c r="O883" s="16">
        <f t="shared" si="93"/>
        <v>11</v>
      </c>
      <c r="P883" s="16">
        <f t="shared" si="96"/>
        <v>2011</v>
      </c>
      <c r="Q883" t="b">
        <v>0</v>
      </c>
      <c r="R883">
        <v>1</v>
      </c>
      <c r="S883" t="b">
        <v>0</v>
      </c>
      <c r="T883" t="s">
        <v>8277</v>
      </c>
      <c r="U883" t="str">
        <f t="shared" si="94"/>
        <v>music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20">
        <f t="shared" si="95"/>
        <v>1.5</v>
      </c>
      <c r="F884" s="6" t="str">
        <f t="shared" si="97"/>
        <v>Cat 2</v>
      </c>
      <c r="G884" s="8">
        <v>302</v>
      </c>
      <c r="H884" t="s">
        <v>8220</v>
      </c>
      <c r="I884" t="s">
        <v>8223</v>
      </c>
      <c r="J884" t="s">
        <v>8245</v>
      </c>
      <c r="K884">
        <v>1315341550</v>
      </c>
      <c r="L884" s="12">
        <f t="shared" si="91"/>
        <v>40792.860532407409</v>
      </c>
      <c r="M884">
        <v>1312490350</v>
      </c>
      <c r="N884" s="12">
        <f t="shared" si="92"/>
        <v>40759.860532407409</v>
      </c>
      <c r="O884" s="16">
        <f t="shared" si="93"/>
        <v>8</v>
      </c>
      <c r="P884" s="16">
        <f t="shared" si="96"/>
        <v>2011</v>
      </c>
      <c r="Q884" t="b">
        <v>0</v>
      </c>
      <c r="R884">
        <v>14</v>
      </c>
      <c r="S884" t="b">
        <v>0</v>
      </c>
      <c r="T884" t="s">
        <v>8277</v>
      </c>
      <c r="U884" t="str">
        <f t="shared" si="94"/>
        <v>music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20">
        <f t="shared" si="95"/>
        <v>5</v>
      </c>
      <c r="F885" s="6" t="str">
        <f t="shared" si="97"/>
        <v>Cat 3</v>
      </c>
      <c r="G885" s="8">
        <v>2001</v>
      </c>
      <c r="H885" t="s">
        <v>8220</v>
      </c>
      <c r="I885" t="s">
        <v>8223</v>
      </c>
      <c r="J885" t="s">
        <v>8245</v>
      </c>
      <c r="K885">
        <v>1456957635</v>
      </c>
      <c r="L885" s="12">
        <f t="shared" si="91"/>
        <v>42431.935590277775</v>
      </c>
      <c r="M885">
        <v>1451773635</v>
      </c>
      <c r="N885" s="12">
        <f t="shared" si="92"/>
        <v>42371.935590277775</v>
      </c>
      <c r="O885" s="16">
        <f t="shared" si="93"/>
        <v>1</v>
      </c>
      <c r="P885" s="16">
        <f t="shared" si="96"/>
        <v>2016</v>
      </c>
      <c r="Q885" t="b">
        <v>0</v>
      </c>
      <c r="R885">
        <v>24</v>
      </c>
      <c r="S885" t="b">
        <v>0</v>
      </c>
      <c r="T885" t="s">
        <v>8277</v>
      </c>
      <c r="U885" t="str">
        <f t="shared" si="94"/>
        <v>music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20">
        <f t="shared" si="95"/>
        <v>2</v>
      </c>
      <c r="F886" s="6" t="str">
        <f t="shared" si="97"/>
        <v>Cat 2</v>
      </c>
      <c r="G886" s="8">
        <v>20</v>
      </c>
      <c r="H886" t="s">
        <v>8220</v>
      </c>
      <c r="I886" t="s">
        <v>8223</v>
      </c>
      <c r="J886" t="s">
        <v>8245</v>
      </c>
      <c r="K886">
        <v>1336789860</v>
      </c>
      <c r="L886" s="12">
        <f t="shared" si="91"/>
        <v>41041.104861111111</v>
      </c>
      <c r="M886">
        <v>1331666146</v>
      </c>
      <c r="N886" s="12">
        <f t="shared" si="92"/>
        <v>40981.802615740737</v>
      </c>
      <c r="O886" s="16">
        <f t="shared" si="93"/>
        <v>3</v>
      </c>
      <c r="P886" s="16">
        <f t="shared" si="96"/>
        <v>2012</v>
      </c>
      <c r="Q886" t="b">
        <v>0</v>
      </c>
      <c r="R886">
        <v>2</v>
      </c>
      <c r="S886" t="b">
        <v>0</v>
      </c>
      <c r="T886" t="s">
        <v>8277</v>
      </c>
      <c r="U886" t="str">
        <f t="shared" si="94"/>
        <v>music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20">
        <f t="shared" si="95"/>
        <v>1</v>
      </c>
      <c r="F887" s="6" t="str">
        <f t="shared" si="97"/>
        <v>Cat 2</v>
      </c>
      <c r="G887" s="8">
        <v>750</v>
      </c>
      <c r="H887" t="s">
        <v>8220</v>
      </c>
      <c r="I887" t="s">
        <v>8223</v>
      </c>
      <c r="J887" t="s">
        <v>8245</v>
      </c>
      <c r="K887">
        <v>1483137311</v>
      </c>
      <c r="L887" s="12">
        <f t="shared" si="91"/>
        <v>42734.941099537042</v>
      </c>
      <c r="M887">
        <v>1481322911</v>
      </c>
      <c r="N887" s="12">
        <f t="shared" si="92"/>
        <v>42713.941099537042</v>
      </c>
      <c r="O887" s="16">
        <f t="shared" si="93"/>
        <v>12</v>
      </c>
      <c r="P887" s="16">
        <f t="shared" si="96"/>
        <v>2016</v>
      </c>
      <c r="Q887" t="b">
        <v>0</v>
      </c>
      <c r="R887">
        <v>21</v>
      </c>
      <c r="S887" t="b">
        <v>0</v>
      </c>
      <c r="T887" t="s">
        <v>8277</v>
      </c>
      <c r="U887" t="str">
        <f t="shared" si="94"/>
        <v>music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20">
        <f t="shared" si="95"/>
        <v>0.5</v>
      </c>
      <c r="F888" s="6" t="str">
        <f t="shared" si="97"/>
        <v>Cat 1</v>
      </c>
      <c r="G888" s="8">
        <v>205</v>
      </c>
      <c r="H888" t="s">
        <v>8220</v>
      </c>
      <c r="I888" t="s">
        <v>8223</v>
      </c>
      <c r="J888" t="s">
        <v>8245</v>
      </c>
      <c r="K888">
        <v>1473972813</v>
      </c>
      <c r="L888" s="12">
        <f t="shared" si="91"/>
        <v>42628.870520833334</v>
      </c>
      <c r="M888">
        <v>1471812813</v>
      </c>
      <c r="N888" s="12">
        <f t="shared" si="92"/>
        <v>42603.870520833334</v>
      </c>
      <c r="O888" s="16">
        <f t="shared" si="93"/>
        <v>8</v>
      </c>
      <c r="P888" s="16">
        <f t="shared" si="96"/>
        <v>2016</v>
      </c>
      <c r="Q888" t="b">
        <v>0</v>
      </c>
      <c r="R888">
        <v>7</v>
      </c>
      <c r="S888" t="b">
        <v>0</v>
      </c>
      <c r="T888" t="s">
        <v>8277</v>
      </c>
      <c r="U888" t="str">
        <f t="shared" si="94"/>
        <v>music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20">
        <f t="shared" si="95"/>
        <v>1</v>
      </c>
      <c r="F889" s="6" t="str">
        <f t="shared" si="97"/>
        <v>Cat 2</v>
      </c>
      <c r="G889" s="8">
        <v>0</v>
      </c>
      <c r="H889" t="s">
        <v>8220</v>
      </c>
      <c r="I889" t="s">
        <v>8223</v>
      </c>
      <c r="J889" t="s">
        <v>8245</v>
      </c>
      <c r="K889">
        <v>1338159655</v>
      </c>
      <c r="L889" s="12">
        <f t="shared" si="91"/>
        <v>41056.958969907406</v>
      </c>
      <c r="M889">
        <v>1335567655</v>
      </c>
      <c r="N889" s="12">
        <f t="shared" si="92"/>
        <v>41026.958969907406</v>
      </c>
      <c r="O889" s="16">
        <f t="shared" si="93"/>
        <v>4</v>
      </c>
      <c r="P889" s="16">
        <f t="shared" si="96"/>
        <v>2012</v>
      </c>
      <c r="Q889" t="b">
        <v>0</v>
      </c>
      <c r="R889">
        <v>0</v>
      </c>
      <c r="S889" t="b">
        <v>0</v>
      </c>
      <c r="T889" t="s">
        <v>8277</v>
      </c>
      <c r="U889" t="str">
        <f t="shared" si="94"/>
        <v>music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20">
        <f t="shared" si="95"/>
        <v>1</v>
      </c>
      <c r="F890" s="6" t="str">
        <f t="shared" si="97"/>
        <v>Cat 2</v>
      </c>
      <c r="G890" s="8">
        <v>72</v>
      </c>
      <c r="H890" t="s">
        <v>8220</v>
      </c>
      <c r="I890" t="s">
        <v>8223</v>
      </c>
      <c r="J890" t="s">
        <v>8245</v>
      </c>
      <c r="K890">
        <v>1314856800</v>
      </c>
      <c r="L890" s="12">
        <f t="shared" si="91"/>
        <v>40787.25</v>
      </c>
      <c r="M890">
        <v>1311789885</v>
      </c>
      <c r="N890" s="12">
        <f t="shared" si="92"/>
        <v>40751.753298611111</v>
      </c>
      <c r="O890" s="16">
        <f t="shared" si="93"/>
        <v>7</v>
      </c>
      <c r="P890" s="16">
        <f t="shared" si="96"/>
        <v>2011</v>
      </c>
      <c r="Q890" t="b">
        <v>0</v>
      </c>
      <c r="R890">
        <v>4</v>
      </c>
      <c r="S890" t="b">
        <v>0</v>
      </c>
      <c r="T890" t="s">
        <v>8277</v>
      </c>
      <c r="U890" t="str">
        <f t="shared" si="94"/>
        <v>music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20">
        <f t="shared" si="95"/>
        <v>25</v>
      </c>
      <c r="F891" s="6" t="str">
        <f t="shared" si="97"/>
        <v>Cat 7</v>
      </c>
      <c r="G891" s="8">
        <v>2360.3200000000002</v>
      </c>
      <c r="H891" t="s">
        <v>8220</v>
      </c>
      <c r="I891" t="s">
        <v>8223</v>
      </c>
      <c r="J891" t="s">
        <v>8245</v>
      </c>
      <c r="K891">
        <v>1412534943</v>
      </c>
      <c r="L891" s="12">
        <f t="shared" si="91"/>
        <v>41917.784062500003</v>
      </c>
      <c r="M891">
        <v>1409942943</v>
      </c>
      <c r="N891" s="12">
        <f t="shared" si="92"/>
        <v>41887.784062500003</v>
      </c>
      <c r="O891" s="16">
        <f t="shared" si="93"/>
        <v>9</v>
      </c>
      <c r="P891" s="16">
        <f t="shared" si="96"/>
        <v>2014</v>
      </c>
      <c r="Q891" t="b">
        <v>0</v>
      </c>
      <c r="R891">
        <v>32</v>
      </c>
      <c r="S891" t="b">
        <v>0</v>
      </c>
      <c r="T891" t="s">
        <v>8277</v>
      </c>
      <c r="U891" t="str">
        <f t="shared" si="94"/>
        <v>music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20">
        <f t="shared" si="95"/>
        <v>3</v>
      </c>
      <c r="F892" s="6" t="str">
        <f t="shared" si="97"/>
        <v>Cat 2</v>
      </c>
      <c r="G892" s="8">
        <v>125</v>
      </c>
      <c r="H892" t="s">
        <v>8220</v>
      </c>
      <c r="I892" t="s">
        <v>8223</v>
      </c>
      <c r="J892" t="s">
        <v>8245</v>
      </c>
      <c r="K892">
        <v>1385055979</v>
      </c>
      <c r="L892" s="12">
        <f t="shared" si="91"/>
        <v>41599.740497685183</v>
      </c>
      <c r="M892">
        <v>1382460379</v>
      </c>
      <c r="N892" s="12">
        <f t="shared" si="92"/>
        <v>41569.698831018519</v>
      </c>
      <c r="O892" s="16">
        <f t="shared" si="93"/>
        <v>10</v>
      </c>
      <c r="P892" s="16">
        <f t="shared" si="96"/>
        <v>2013</v>
      </c>
      <c r="Q892" t="b">
        <v>0</v>
      </c>
      <c r="R892">
        <v>4</v>
      </c>
      <c r="S892" t="b">
        <v>0</v>
      </c>
      <c r="T892" t="s">
        <v>8277</v>
      </c>
      <c r="U892" t="str">
        <f t="shared" si="94"/>
        <v>music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20">
        <f t="shared" si="95"/>
        <v>8</v>
      </c>
      <c r="F893" s="6" t="str">
        <f t="shared" si="97"/>
        <v>Cat 3</v>
      </c>
      <c r="G893" s="8">
        <v>260</v>
      </c>
      <c r="H893" t="s">
        <v>8220</v>
      </c>
      <c r="I893" t="s">
        <v>8223</v>
      </c>
      <c r="J893" t="s">
        <v>8245</v>
      </c>
      <c r="K893">
        <v>1408581930</v>
      </c>
      <c r="L893" s="12">
        <f t="shared" si="91"/>
        <v>41872.031597222223</v>
      </c>
      <c r="M893">
        <v>1405989930</v>
      </c>
      <c r="N893" s="12">
        <f t="shared" si="92"/>
        <v>41842.031597222223</v>
      </c>
      <c r="O893" s="16">
        <f t="shared" si="93"/>
        <v>7</v>
      </c>
      <c r="P893" s="16">
        <f t="shared" si="96"/>
        <v>2014</v>
      </c>
      <c r="Q893" t="b">
        <v>0</v>
      </c>
      <c r="R893">
        <v>9</v>
      </c>
      <c r="S893" t="b">
        <v>0</v>
      </c>
      <c r="T893" t="s">
        <v>8277</v>
      </c>
      <c r="U893" t="str">
        <f t="shared" si="94"/>
        <v>music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20">
        <f t="shared" si="95"/>
        <v>6</v>
      </c>
      <c r="F894" s="6" t="str">
        <f t="shared" si="97"/>
        <v>Cat 3</v>
      </c>
      <c r="G894" s="8">
        <v>2445</v>
      </c>
      <c r="H894" t="s">
        <v>8220</v>
      </c>
      <c r="I894" t="s">
        <v>8223</v>
      </c>
      <c r="J894" t="s">
        <v>8245</v>
      </c>
      <c r="K894">
        <v>1280635200</v>
      </c>
      <c r="L894" s="12">
        <f t="shared" si="91"/>
        <v>40391.166666666664</v>
      </c>
      <c r="M894">
        <v>1273121283</v>
      </c>
      <c r="N894" s="12">
        <f t="shared" si="92"/>
        <v>40304.20003472222</v>
      </c>
      <c r="O894" s="16">
        <f t="shared" si="93"/>
        <v>5</v>
      </c>
      <c r="P894" s="16">
        <f t="shared" si="96"/>
        <v>2010</v>
      </c>
      <c r="Q894" t="b">
        <v>0</v>
      </c>
      <c r="R894">
        <v>17</v>
      </c>
      <c r="S894" t="b">
        <v>0</v>
      </c>
      <c r="T894" t="s">
        <v>8277</v>
      </c>
      <c r="U894" t="str">
        <f t="shared" si="94"/>
        <v>music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20">
        <f t="shared" si="95"/>
        <v>2</v>
      </c>
      <c r="F895" s="6" t="str">
        <f t="shared" si="97"/>
        <v>Cat 2</v>
      </c>
      <c r="G895" s="8">
        <v>200</v>
      </c>
      <c r="H895" t="s">
        <v>8220</v>
      </c>
      <c r="I895" t="s">
        <v>8223</v>
      </c>
      <c r="J895" t="s">
        <v>8245</v>
      </c>
      <c r="K895">
        <v>1427920363</v>
      </c>
      <c r="L895" s="12">
        <f t="shared" si="91"/>
        <v>42095.856053240743</v>
      </c>
      <c r="M895">
        <v>1425331963</v>
      </c>
      <c r="N895" s="12">
        <f t="shared" si="92"/>
        <v>42065.897719907407</v>
      </c>
      <c r="O895" s="16">
        <f t="shared" si="93"/>
        <v>3</v>
      </c>
      <c r="P895" s="16">
        <f t="shared" si="96"/>
        <v>2015</v>
      </c>
      <c r="Q895" t="b">
        <v>0</v>
      </c>
      <c r="R895">
        <v>5</v>
      </c>
      <c r="S895" t="b">
        <v>0</v>
      </c>
      <c r="T895" t="s">
        <v>8277</v>
      </c>
      <c r="U895" t="str">
        <f t="shared" si="94"/>
        <v>music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20">
        <f t="shared" si="95"/>
        <v>20</v>
      </c>
      <c r="F896" s="6" t="str">
        <f t="shared" si="97"/>
        <v>Cat 6</v>
      </c>
      <c r="G896" s="8">
        <v>7834</v>
      </c>
      <c r="H896" t="s">
        <v>8220</v>
      </c>
      <c r="I896" t="s">
        <v>8223</v>
      </c>
      <c r="J896" t="s">
        <v>8245</v>
      </c>
      <c r="K896">
        <v>1465169610</v>
      </c>
      <c r="L896" s="12">
        <f t="shared" si="91"/>
        <v>42526.981597222228</v>
      </c>
      <c r="M896">
        <v>1462577610</v>
      </c>
      <c r="N896" s="12">
        <f t="shared" si="92"/>
        <v>42496.981597222228</v>
      </c>
      <c r="O896" s="16">
        <f t="shared" si="93"/>
        <v>5</v>
      </c>
      <c r="P896" s="16">
        <f t="shared" si="96"/>
        <v>2016</v>
      </c>
      <c r="Q896" t="b">
        <v>0</v>
      </c>
      <c r="R896">
        <v>53</v>
      </c>
      <c r="S896" t="b">
        <v>0</v>
      </c>
      <c r="T896" t="s">
        <v>8277</v>
      </c>
      <c r="U896" t="str">
        <f t="shared" si="94"/>
        <v>music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20">
        <f t="shared" si="95"/>
        <v>8</v>
      </c>
      <c r="F897" s="6" t="str">
        <f t="shared" si="97"/>
        <v>Cat 3</v>
      </c>
      <c r="G897" s="8">
        <v>195</v>
      </c>
      <c r="H897" t="s">
        <v>8220</v>
      </c>
      <c r="I897" t="s">
        <v>8223</v>
      </c>
      <c r="J897" t="s">
        <v>8245</v>
      </c>
      <c r="K897">
        <v>1287975829</v>
      </c>
      <c r="L897" s="12">
        <f t="shared" si="91"/>
        <v>40476.127650462964</v>
      </c>
      <c r="M897">
        <v>1284087829</v>
      </c>
      <c r="N897" s="12">
        <f t="shared" si="92"/>
        <v>40431.127650462964</v>
      </c>
      <c r="O897" s="16">
        <f t="shared" si="93"/>
        <v>9</v>
      </c>
      <c r="P897" s="16">
        <f t="shared" si="96"/>
        <v>2010</v>
      </c>
      <c r="Q897" t="b">
        <v>0</v>
      </c>
      <c r="R897">
        <v>7</v>
      </c>
      <c r="S897" t="b">
        <v>0</v>
      </c>
      <c r="T897" t="s">
        <v>8277</v>
      </c>
      <c r="U897" t="str">
        <f t="shared" si="94"/>
        <v>music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20">
        <f t="shared" si="95"/>
        <v>8</v>
      </c>
      <c r="F898" s="6" t="str">
        <f t="shared" si="97"/>
        <v>Cat 3</v>
      </c>
      <c r="G898" s="8">
        <v>3200</v>
      </c>
      <c r="H898" t="s">
        <v>8220</v>
      </c>
      <c r="I898" t="s">
        <v>8223</v>
      </c>
      <c r="J898" t="s">
        <v>8245</v>
      </c>
      <c r="K898">
        <v>1440734400</v>
      </c>
      <c r="L898" s="12">
        <f t="shared" si="91"/>
        <v>42244.166666666672</v>
      </c>
      <c r="M898">
        <v>1438549026</v>
      </c>
      <c r="N898" s="12">
        <f t="shared" si="92"/>
        <v>42218.872986111113</v>
      </c>
      <c r="O898" s="16">
        <f t="shared" si="93"/>
        <v>8</v>
      </c>
      <c r="P898" s="16">
        <f t="shared" si="96"/>
        <v>2015</v>
      </c>
      <c r="Q898" t="b">
        <v>0</v>
      </c>
      <c r="R898">
        <v>72</v>
      </c>
      <c r="S898" t="b">
        <v>0</v>
      </c>
      <c r="T898" t="s">
        <v>8277</v>
      </c>
      <c r="U898" t="str">
        <f t="shared" si="94"/>
        <v>music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20">
        <f t="shared" si="95"/>
        <v>3</v>
      </c>
      <c r="F899" s="6" t="str">
        <f t="shared" si="97"/>
        <v>Cat 2</v>
      </c>
      <c r="G899" s="8">
        <v>0</v>
      </c>
      <c r="H899" t="s">
        <v>8220</v>
      </c>
      <c r="I899" t="s">
        <v>8223</v>
      </c>
      <c r="J899" t="s">
        <v>8245</v>
      </c>
      <c r="K899">
        <v>1354123908</v>
      </c>
      <c r="L899" s="12">
        <f t="shared" ref="L899:L962" si="98">(((K899/60)/60)/24)+DATE(1970,1,1)</f>
        <v>41241.730416666665</v>
      </c>
      <c r="M899">
        <v>1351528308</v>
      </c>
      <c r="N899" s="12">
        <f t="shared" ref="N899:N962" si="99">(((M899/60)/60)/24)+DATE(1970,1,1)</f>
        <v>41211.688750000001</v>
      </c>
      <c r="O899" s="16">
        <f t="shared" ref="O899:O962" si="100">MONTH(N899)</f>
        <v>10</v>
      </c>
      <c r="P899" s="16">
        <f t="shared" si="96"/>
        <v>2012</v>
      </c>
      <c r="Q899" t="b">
        <v>0</v>
      </c>
      <c r="R899">
        <v>0</v>
      </c>
      <c r="S899" t="b">
        <v>0</v>
      </c>
      <c r="T899" t="s">
        <v>8277</v>
      </c>
      <c r="U899" t="str">
        <f t="shared" ref="U899:U962" si="101">LEFT(T899,5)</f>
        <v>music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20">
        <f t="shared" ref="E900:E963" si="102">D900/1000</f>
        <v>2.5</v>
      </c>
      <c r="F900" s="6" t="str">
        <f t="shared" si="97"/>
        <v>Cat 2</v>
      </c>
      <c r="G900" s="8">
        <v>70</v>
      </c>
      <c r="H900" t="s">
        <v>8220</v>
      </c>
      <c r="I900" t="s">
        <v>8223</v>
      </c>
      <c r="J900" t="s">
        <v>8245</v>
      </c>
      <c r="K900">
        <v>1326651110</v>
      </c>
      <c r="L900" s="12">
        <f t="shared" si="98"/>
        <v>40923.758217592593</v>
      </c>
      <c r="M900">
        <v>1322763110</v>
      </c>
      <c r="N900" s="12">
        <f t="shared" si="99"/>
        <v>40878.758217592593</v>
      </c>
      <c r="O900" s="16">
        <f t="shared" si="100"/>
        <v>12</v>
      </c>
      <c r="P900" s="16">
        <f t="shared" ref="P900:P963" si="103">YEAR(N900)</f>
        <v>2011</v>
      </c>
      <c r="Q900" t="b">
        <v>0</v>
      </c>
      <c r="R900">
        <v>2</v>
      </c>
      <c r="S900" t="b">
        <v>0</v>
      </c>
      <c r="T900" t="s">
        <v>8277</v>
      </c>
      <c r="U900" t="str">
        <f t="shared" si="101"/>
        <v>music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20">
        <f t="shared" si="102"/>
        <v>0.75</v>
      </c>
      <c r="F901" s="6" t="str">
        <f t="shared" ref="F901:F964" si="104">IF(E901&lt;1,"Cat 1",IF(E901&lt;5,"Cat 2",IF(E901&lt;10,"Cat 3",IF(E901&lt;15,"Cat 4",IF(E901&lt;20,"Cat 5",IF(E901&lt;25,"Cat 6",IF(E901&lt;30,"Cat 7",IF(E901&lt;35,"Cat 8",IF(E901&lt;40,"Cat 9",IF(E901&lt;45,"Cat 10",IF(E901&lt;50,"Cat 11","Cat 12")))))))))))</f>
        <v>Cat 1</v>
      </c>
      <c r="G901" s="8">
        <v>280</v>
      </c>
      <c r="H901" t="s">
        <v>8220</v>
      </c>
      <c r="I901" t="s">
        <v>8223</v>
      </c>
      <c r="J901" t="s">
        <v>8245</v>
      </c>
      <c r="K901">
        <v>1306549362</v>
      </c>
      <c r="L901" s="12">
        <f t="shared" si="98"/>
        <v>40691.099097222221</v>
      </c>
      <c r="M901">
        <v>1302661362</v>
      </c>
      <c r="N901" s="12">
        <f t="shared" si="99"/>
        <v>40646.099097222221</v>
      </c>
      <c r="O901" s="16">
        <f t="shared" si="100"/>
        <v>4</v>
      </c>
      <c r="P901" s="16">
        <f t="shared" si="103"/>
        <v>2011</v>
      </c>
      <c r="Q901" t="b">
        <v>0</v>
      </c>
      <c r="R901">
        <v>8</v>
      </c>
      <c r="S901" t="b">
        <v>0</v>
      </c>
      <c r="T901" t="s">
        <v>8277</v>
      </c>
      <c r="U901" t="str">
        <f t="shared" si="101"/>
        <v>music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20">
        <f t="shared" si="102"/>
        <v>5</v>
      </c>
      <c r="F902" s="6" t="str">
        <f t="shared" si="104"/>
        <v>Cat 3</v>
      </c>
      <c r="G902" s="8">
        <v>21</v>
      </c>
      <c r="H902" t="s">
        <v>8220</v>
      </c>
      <c r="I902" t="s">
        <v>8223</v>
      </c>
      <c r="J902" t="s">
        <v>8245</v>
      </c>
      <c r="K902">
        <v>1459365802</v>
      </c>
      <c r="L902" s="12">
        <f t="shared" si="98"/>
        <v>42459.807893518519</v>
      </c>
      <c r="M902">
        <v>1456777402</v>
      </c>
      <c r="N902" s="12">
        <f t="shared" si="99"/>
        <v>42429.84956018519</v>
      </c>
      <c r="O902" s="16">
        <f t="shared" si="100"/>
        <v>2</v>
      </c>
      <c r="P902" s="16">
        <f t="shared" si="103"/>
        <v>2016</v>
      </c>
      <c r="Q902" t="b">
        <v>0</v>
      </c>
      <c r="R902">
        <v>2</v>
      </c>
      <c r="S902" t="b">
        <v>0</v>
      </c>
      <c r="T902" t="s">
        <v>8276</v>
      </c>
      <c r="U902" t="str">
        <f t="shared" si="101"/>
        <v>music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20">
        <f t="shared" si="102"/>
        <v>6.5</v>
      </c>
      <c r="F903" s="6" t="str">
        <f t="shared" si="104"/>
        <v>Cat 3</v>
      </c>
      <c r="G903" s="8">
        <v>0</v>
      </c>
      <c r="H903" t="s">
        <v>8220</v>
      </c>
      <c r="I903" t="s">
        <v>8223</v>
      </c>
      <c r="J903" t="s">
        <v>8245</v>
      </c>
      <c r="K903">
        <v>1276024260</v>
      </c>
      <c r="L903" s="12">
        <f t="shared" si="98"/>
        <v>40337.799305555556</v>
      </c>
      <c r="M903">
        <v>1272050914</v>
      </c>
      <c r="N903" s="12">
        <f t="shared" si="99"/>
        <v>40291.81150462963</v>
      </c>
      <c r="O903" s="16">
        <f t="shared" si="100"/>
        <v>4</v>
      </c>
      <c r="P903" s="16">
        <f t="shared" si="103"/>
        <v>2010</v>
      </c>
      <c r="Q903" t="b">
        <v>0</v>
      </c>
      <c r="R903">
        <v>0</v>
      </c>
      <c r="S903" t="b">
        <v>0</v>
      </c>
      <c r="T903" t="s">
        <v>8276</v>
      </c>
      <c r="U903" t="str">
        <f t="shared" si="101"/>
        <v>music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20">
        <f t="shared" si="102"/>
        <v>30</v>
      </c>
      <c r="F904" s="6" t="str">
        <f t="shared" si="104"/>
        <v>Cat 8</v>
      </c>
      <c r="G904" s="8">
        <v>90</v>
      </c>
      <c r="H904" t="s">
        <v>8220</v>
      </c>
      <c r="I904" t="s">
        <v>8223</v>
      </c>
      <c r="J904" t="s">
        <v>8245</v>
      </c>
      <c r="K904">
        <v>1409412600</v>
      </c>
      <c r="L904" s="12">
        <f t="shared" si="98"/>
        <v>41881.645833333336</v>
      </c>
      <c r="M904">
        <v>1404947422</v>
      </c>
      <c r="N904" s="12">
        <f t="shared" si="99"/>
        <v>41829.965532407405</v>
      </c>
      <c r="O904" s="16">
        <f t="shared" si="100"/>
        <v>7</v>
      </c>
      <c r="P904" s="16">
        <f t="shared" si="103"/>
        <v>2014</v>
      </c>
      <c r="Q904" t="b">
        <v>0</v>
      </c>
      <c r="R904">
        <v>3</v>
      </c>
      <c r="S904" t="b">
        <v>0</v>
      </c>
      <c r="T904" t="s">
        <v>8276</v>
      </c>
      <c r="U904" t="str">
        <f t="shared" si="101"/>
        <v>music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20">
        <f t="shared" si="102"/>
        <v>5</v>
      </c>
      <c r="F905" s="6" t="str">
        <f t="shared" si="104"/>
        <v>Cat 3</v>
      </c>
      <c r="G905" s="8">
        <v>160</v>
      </c>
      <c r="H905" t="s">
        <v>8220</v>
      </c>
      <c r="I905" t="s">
        <v>8223</v>
      </c>
      <c r="J905" t="s">
        <v>8245</v>
      </c>
      <c r="K905">
        <v>1348367100</v>
      </c>
      <c r="L905" s="12">
        <f t="shared" si="98"/>
        <v>41175.100694444445</v>
      </c>
      <c r="M905">
        <v>1346180780</v>
      </c>
      <c r="N905" s="12">
        <f t="shared" si="99"/>
        <v>41149.796064814815</v>
      </c>
      <c r="O905" s="16">
        <f t="shared" si="100"/>
        <v>8</v>
      </c>
      <c r="P905" s="16">
        <f t="shared" si="103"/>
        <v>2012</v>
      </c>
      <c r="Q905" t="b">
        <v>0</v>
      </c>
      <c r="R905">
        <v>4</v>
      </c>
      <c r="S905" t="b">
        <v>0</v>
      </c>
      <c r="T905" t="s">
        <v>8276</v>
      </c>
      <c r="U905" t="str">
        <f t="shared" si="101"/>
        <v>music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20">
        <f t="shared" si="102"/>
        <v>50</v>
      </c>
      <c r="F906" s="6" t="str">
        <f t="shared" si="104"/>
        <v>Cat 12</v>
      </c>
      <c r="G906" s="8">
        <v>151</v>
      </c>
      <c r="H906" t="s">
        <v>8220</v>
      </c>
      <c r="I906" t="s">
        <v>8223</v>
      </c>
      <c r="J906" t="s">
        <v>8245</v>
      </c>
      <c r="K906">
        <v>1451786137</v>
      </c>
      <c r="L906" s="12">
        <f t="shared" si="98"/>
        <v>42372.080289351856</v>
      </c>
      <c r="M906">
        <v>1449194137</v>
      </c>
      <c r="N906" s="12">
        <f t="shared" si="99"/>
        <v>42342.080289351856</v>
      </c>
      <c r="O906" s="16">
        <f t="shared" si="100"/>
        <v>12</v>
      </c>
      <c r="P906" s="16">
        <f t="shared" si="103"/>
        <v>2015</v>
      </c>
      <c r="Q906" t="b">
        <v>0</v>
      </c>
      <c r="R906">
        <v>3</v>
      </c>
      <c r="S906" t="b">
        <v>0</v>
      </c>
      <c r="T906" t="s">
        <v>8276</v>
      </c>
      <c r="U906" t="str">
        <f t="shared" si="101"/>
        <v>music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20">
        <f t="shared" si="102"/>
        <v>6.5</v>
      </c>
      <c r="F907" s="6" t="str">
        <f t="shared" si="104"/>
        <v>Cat 3</v>
      </c>
      <c r="G907" s="8">
        <v>196</v>
      </c>
      <c r="H907" t="s">
        <v>8220</v>
      </c>
      <c r="I907" t="s">
        <v>8223</v>
      </c>
      <c r="J907" t="s">
        <v>8245</v>
      </c>
      <c r="K907">
        <v>1295847926</v>
      </c>
      <c r="L907" s="12">
        <f t="shared" si="98"/>
        <v>40567.239884259259</v>
      </c>
      <c r="M907">
        <v>1290663926</v>
      </c>
      <c r="N907" s="12">
        <f t="shared" si="99"/>
        <v>40507.239884259259</v>
      </c>
      <c r="O907" s="16">
        <f t="shared" si="100"/>
        <v>11</v>
      </c>
      <c r="P907" s="16">
        <f t="shared" si="103"/>
        <v>2010</v>
      </c>
      <c r="Q907" t="b">
        <v>0</v>
      </c>
      <c r="R907">
        <v>6</v>
      </c>
      <c r="S907" t="b">
        <v>0</v>
      </c>
      <c r="T907" t="s">
        <v>8276</v>
      </c>
      <c r="U907" t="str">
        <f t="shared" si="101"/>
        <v>music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20">
        <f t="shared" si="102"/>
        <v>15</v>
      </c>
      <c r="F908" s="6" t="str">
        <f t="shared" si="104"/>
        <v>Cat 5</v>
      </c>
      <c r="G908" s="8">
        <v>0</v>
      </c>
      <c r="H908" t="s">
        <v>8220</v>
      </c>
      <c r="I908" t="s">
        <v>8223</v>
      </c>
      <c r="J908" t="s">
        <v>8245</v>
      </c>
      <c r="K908">
        <v>1394681590</v>
      </c>
      <c r="L908" s="12">
        <f t="shared" si="98"/>
        <v>41711.148032407407</v>
      </c>
      <c r="M908">
        <v>1392093190</v>
      </c>
      <c r="N908" s="12">
        <f t="shared" si="99"/>
        <v>41681.189699074072</v>
      </c>
      <c r="O908" s="16">
        <f t="shared" si="100"/>
        <v>2</v>
      </c>
      <c r="P908" s="16">
        <f t="shared" si="103"/>
        <v>2014</v>
      </c>
      <c r="Q908" t="b">
        <v>0</v>
      </c>
      <c r="R908">
        <v>0</v>
      </c>
      <c r="S908" t="b">
        <v>0</v>
      </c>
      <c r="T908" t="s">
        <v>8276</v>
      </c>
      <c r="U908" t="str">
        <f t="shared" si="101"/>
        <v>music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20">
        <f t="shared" si="102"/>
        <v>2.9</v>
      </c>
      <c r="F909" s="6" t="str">
        <f t="shared" si="104"/>
        <v>Cat 2</v>
      </c>
      <c r="G909" s="8">
        <v>0</v>
      </c>
      <c r="H909" t="s">
        <v>8220</v>
      </c>
      <c r="I909" t="s">
        <v>8223</v>
      </c>
      <c r="J909" t="s">
        <v>8245</v>
      </c>
      <c r="K909">
        <v>1315715823</v>
      </c>
      <c r="L909" s="12">
        <f t="shared" si="98"/>
        <v>40797.192395833335</v>
      </c>
      <c r="M909">
        <v>1313123823</v>
      </c>
      <c r="N909" s="12">
        <f t="shared" si="99"/>
        <v>40767.192395833335</v>
      </c>
      <c r="O909" s="16">
        <f t="shared" si="100"/>
        <v>8</v>
      </c>
      <c r="P909" s="16">
        <f t="shared" si="103"/>
        <v>2011</v>
      </c>
      <c r="Q909" t="b">
        <v>0</v>
      </c>
      <c r="R909">
        <v>0</v>
      </c>
      <c r="S909" t="b">
        <v>0</v>
      </c>
      <c r="T909" t="s">
        <v>8276</v>
      </c>
      <c r="U909" t="str">
        <f t="shared" si="101"/>
        <v>music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20">
        <f t="shared" si="102"/>
        <v>2.5</v>
      </c>
      <c r="F910" s="6" t="str">
        <f t="shared" si="104"/>
        <v>Cat 2</v>
      </c>
      <c r="G910" s="8">
        <v>0</v>
      </c>
      <c r="H910" t="s">
        <v>8220</v>
      </c>
      <c r="I910" t="s">
        <v>8223</v>
      </c>
      <c r="J910" t="s">
        <v>8245</v>
      </c>
      <c r="K910">
        <v>1280206740</v>
      </c>
      <c r="L910" s="12">
        <f t="shared" si="98"/>
        <v>40386.207638888889</v>
      </c>
      <c r="M910">
        <v>1276283655</v>
      </c>
      <c r="N910" s="12">
        <f t="shared" si="99"/>
        <v>40340.801562499997</v>
      </c>
      <c r="O910" s="16">
        <f t="shared" si="100"/>
        <v>6</v>
      </c>
      <c r="P910" s="16">
        <f t="shared" si="103"/>
        <v>2010</v>
      </c>
      <c r="Q910" t="b">
        <v>0</v>
      </c>
      <c r="R910">
        <v>0</v>
      </c>
      <c r="S910" t="b">
        <v>0</v>
      </c>
      <c r="T910" t="s">
        <v>8276</v>
      </c>
      <c r="U910" t="str">
        <f t="shared" si="101"/>
        <v>music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20">
        <f t="shared" si="102"/>
        <v>16</v>
      </c>
      <c r="F911" s="6" t="str">
        <f t="shared" si="104"/>
        <v>Cat 5</v>
      </c>
      <c r="G911" s="8">
        <v>520</v>
      </c>
      <c r="H911" t="s">
        <v>8220</v>
      </c>
      <c r="I911" t="s">
        <v>8223</v>
      </c>
      <c r="J911" t="s">
        <v>8245</v>
      </c>
      <c r="K911">
        <v>1343016000</v>
      </c>
      <c r="L911" s="12">
        <f t="shared" si="98"/>
        <v>41113.166666666664</v>
      </c>
      <c r="M911">
        <v>1340296440</v>
      </c>
      <c r="N911" s="12">
        <f t="shared" si="99"/>
        <v>41081.69027777778</v>
      </c>
      <c r="O911" s="16">
        <f t="shared" si="100"/>
        <v>6</v>
      </c>
      <c r="P911" s="16">
        <f t="shared" si="103"/>
        <v>2012</v>
      </c>
      <c r="Q911" t="b">
        <v>0</v>
      </c>
      <c r="R911">
        <v>8</v>
      </c>
      <c r="S911" t="b">
        <v>0</v>
      </c>
      <c r="T911" t="s">
        <v>8276</v>
      </c>
      <c r="U911" t="str">
        <f t="shared" si="101"/>
        <v>music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20">
        <f t="shared" si="102"/>
        <v>0.55000000000000004</v>
      </c>
      <c r="F912" s="6" t="str">
        <f t="shared" si="104"/>
        <v>Cat 1</v>
      </c>
      <c r="G912" s="8">
        <v>123</v>
      </c>
      <c r="H912" t="s">
        <v>8220</v>
      </c>
      <c r="I912" t="s">
        <v>8224</v>
      </c>
      <c r="J912" t="s">
        <v>8246</v>
      </c>
      <c r="K912">
        <v>1488546319</v>
      </c>
      <c r="L912" s="12">
        <f t="shared" si="98"/>
        <v>42797.545358796298</v>
      </c>
      <c r="M912">
        <v>1483362319</v>
      </c>
      <c r="N912" s="12">
        <f t="shared" si="99"/>
        <v>42737.545358796298</v>
      </c>
      <c r="O912" s="16">
        <f t="shared" si="100"/>
        <v>1</v>
      </c>
      <c r="P912" s="16">
        <f t="shared" si="103"/>
        <v>2017</v>
      </c>
      <c r="Q912" t="b">
        <v>0</v>
      </c>
      <c r="R912">
        <v>5</v>
      </c>
      <c r="S912" t="b">
        <v>0</v>
      </c>
      <c r="T912" t="s">
        <v>8276</v>
      </c>
      <c r="U912" t="str">
        <f t="shared" si="101"/>
        <v>music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20">
        <f t="shared" si="102"/>
        <v>100</v>
      </c>
      <c r="F913" s="6" t="str">
        <f t="shared" si="104"/>
        <v>Cat 12</v>
      </c>
      <c r="G913" s="8">
        <v>0</v>
      </c>
      <c r="H913" t="s">
        <v>8220</v>
      </c>
      <c r="I913" t="s">
        <v>8223</v>
      </c>
      <c r="J913" t="s">
        <v>8245</v>
      </c>
      <c r="K913">
        <v>1390522045</v>
      </c>
      <c r="L913" s="12">
        <f t="shared" si="98"/>
        <v>41663.005150462966</v>
      </c>
      <c r="M913">
        <v>1388707645</v>
      </c>
      <c r="N913" s="12">
        <f t="shared" si="99"/>
        <v>41642.005150462966</v>
      </c>
      <c r="O913" s="16">
        <f t="shared" si="100"/>
        <v>1</v>
      </c>
      <c r="P913" s="16">
        <f t="shared" si="103"/>
        <v>2014</v>
      </c>
      <c r="Q913" t="b">
        <v>0</v>
      </c>
      <c r="R913">
        <v>0</v>
      </c>
      <c r="S913" t="b">
        <v>0</v>
      </c>
      <c r="T913" t="s">
        <v>8276</v>
      </c>
      <c r="U913" t="str">
        <f t="shared" si="101"/>
        <v>music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20">
        <f t="shared" si="102"/>
        <v>3.5</v>
      </c>
      <c r="F914" s="6" t="str">
        <f t="shared" si="104"/>
        <v>Cat 2</v>
      </c>
      <c r="G914" s="8">
        <v>30</v>
      </c>
      <c r="H914" t="s">
        <v>8220</v>
      </c>
      <c r="I914" t="s">
        <v>8223</v>
      </c>
      <c r="J914" t="s">
        <v>8245</v>
      </c>
      <c r="K914">
        <v>1355197047</v>
      </c>
      <c r="L914" s="12">
        <f t="shared" si="98"/>
        <v>41254.151006944441</v>
      </c>
      <c r="M914">
        <v>1350009447</v>
      </c>
      <c r="N914" s="12">
        <f t="shared" si="99"/>
        <v>41194.109340277777</v>
      </c>
      <c r="O914" s="16">
        <f t="shared" si="100"/>
        <v>10</v>
      </c>
      <c r="P914" s="16">
        <f t="shared" si="103"/>
        <v>2012</v>
      </c>
      <c r="Q914" t="b">
        <v>0</v>
      </c>
      <c r="R914">
        <v>2</v>
      </c>
      <c r="S914" t="b">
        <v>0</v>
      </c>
      <c r="T914" t="s">
        <v>8276</v>
      </c>
      <c r="U914" t="str">
        <f t="shared" si="101"/>
        <v>music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20">
        <f t="shared" si="102"/>
        <v>30</v>
      </c>
      <c r="F915" s="6" t="str">
        <f t="shared" si="104"/>
        <v>Cat 8</v>
      </c>
      <c r="G915" s="8">
        <v>1982</v>
      </c>
      <c r="H915" t="s">
        <v>8220</v>
      </c>
      <c r="I915" t="s">
        <v>8223</v>
      </c>
      <c r="J915" t="s">
        <v>8245</v>
      </c>
      <c r="K915">
        <v>1336188019</v>
      </c>
      <c r="L915" s="12">
        <f t="shared" si="98"/>
        <v>41034.139108796298</v>
      </c>
      <c r="M915">
        <v>1333596019</v>
      </c>
      <c r="N915" s="12">
        <f t="shared" si="99"/>
        <v>41004.139108796298</v>
      </c>
      <c r="O915" s="16">
        <f t="shared" si="100"/>
        <v>4</v>
      </c>
      <c r="P915" s="16">
        <f t="shared" si="103"/>
        <v>2012</v>
      </c>
      <c r="Q915" t="b">
        <v>0</v>
      </c>
      <c r="R915">
        <v>24</v>
      </c>
      <c r="S915" t="b">
        <v>0</v>
      </c>
      <c r="T915" t="s">
        <v>8276</v>
      </c>
      <c r="U915" t="str">
        <f t="shared" si="101"/>
        <v>music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20">
        <f t="shared" si="102"/>
        <v>1.5</v>
      </c>
      <c r="F916" s="6" t="str">
        <f t="shared" si="104"/>
        <v>Cat 2</v>
      </c>
      <c r="G916" s="8">
        <v>0</v>
      </c>
      <c r="H916" t="s">
        <v>8220</v>
      </c>
      <c r="I916" t="s">
        <v>8223</v>
      </c>
      <c r="J916" t="s">
        <v>8245</v>
      </c>
      <c r="K916">
        <v>1345918747</v>
      </c>
      <c r="L916" s="12">
        <f t="shared" si="98"/>
        <v>41146.763275462967</v>
      </c>
      <c r="M916">
        <v>1343326747</v>
      </c>
      <c r="N916" s="12">
        <f t="shared" si="99"/>
        <v>41116.763275462967</v>
      </c>
      <c r="O916" s="16">
        <f t="shared" si="100"/>
        <v>7</v>
      </c>
      <c r="P916" s="16">
        <f t="shared" si="103"/>
        <v>2012</v>
      </c>
      <c r="Q916" t="b">
        <v>0</v>
      </c>
      <c r="R916">
        <v>0</v>
      </c>
      <c r="S916" t="b">
        <v>0</v>
      </c>
      <c r="T916" t="s">
        <v>8276</v>
      </c>
      <c r="U916" t="str">
        <f t="shared" si="101"/>
        <v>music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20">
        <f t="shared" si="102"/>
        <v>6.5</v>
      </c>
      <c r="F917" s="6" t="str">
        <f t="shared" si="104"/>
        <v>Cat 3</v>
      </c>
      <c r="G917" s="8">
        <v>375</v>
      </c>
      <c r="H917" t="s">
        <v>8220</v>
      </c>
      <c r="I917" t="s">
        <v>8223</v>
      </c>
      <c r="J917" t="s">
        <v>8245</v>
      </c>
      <c r="K917">
        <v>1330577940</v>
      </c>
      <c r="L917" s="12">
        <f t="shared" si="98"/>
        <v>40969.207638888889</v>
      </c>
      <c r="M917">
        <v>1327853914</v>
      </c>
      <c r="N917" s="12">
        <f t="shared" si="99"/>
        <v>40937.679560185185</v>
      </c>
      <c r="O917" s="16">
        <f t="shared" si="100"/>
        <v>1</v>
      </c>
      <c r="P917" s="16">
        <f t="shared" si="103"/>
        <v>2012</v>
      </c>
      <c r="Q917" t="b">
        <v>0</v>
      </c>
      <c r="R917">
        <v>9</v>
      </c>
      <c r="S917" t="b">
        <v>0</v>
      </c>
      <c r="T917" t="s">
        <v>8276</v>
      </c>
      <c r="U917" t="str">
        <f t="shared" si="101"/>
        <v>music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20">
        <f t="shared" si="102"/>
        <v>3.3</v>
      </c>
      <c r="F918" s="6" t="str">
        <f t="shared" si="104"/>
        <v>Cat 2</v>
      </c>
      <c r="G918" s="8">
        <v>0</v>
      </c>
      <c r="H918" t="s">
        <v>8220</v>
      </c>
      <c r="I918" t="s">
        <v>8223</v>
      </c>
      <c r="J918" t="s">
        <v>8245</v>
      </c>
      <c r="K918">
        <v>1287723600</v>
      </c>
      <c r="L918" s="12">
        <f t="shared" si="98"/>
        <v>40473.208333333336</v>
      </c>
      <c r="M918">
        <v>1284409734</v>
      </c>
      <c r="N918" s="12">
        <f t="shared" si="99"/>
        <v>40434.853402777779</v>
      </c>
      <c r="O918" s="16">
        <f t="shared" si="100"/>
        <v>9</v>
      </c>
      <c r="P918" s="16">
        <f t="shared" si="103"/>
        <v>2010</v>
      </c>
      <c r="Q918" t="b">
        <v>0</v>
      </c>
      <c r="R918">
        <v>0</v>
      </c>
      <c r="S918" t="b">
        <v>0</v>
      </c>
      <c r="T918" t="s">
        <v>8276</v>
      </c>
      <c r="U918" t="str">
        <f t="shared" si="101"/>
        <v>music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20">
        <f t="shared" si="102"/>
        <v>5</v>
      </c>
      <c r="F919" s="6" t="str">
        <f t="shared" si="104"/>
        <v>Cat 3</v>
      </c>
      <c r="G919" s="8">
        <v>30</v>
      </c>
      <c r="H919" t="s">
        <v>8220</v>
      </c>
      <c r="I919" t="s">
        <v>8223</v>
      </c>
      <c r="J919" t="s">
        <v>8245</v>
      </c>
      <c r="K919">
        <v>1405305000</v>
      </c>
      <c r="L919" s="12">
        <f t="shared" si="98"/>
        <v>41834.104166666664</v>
      </c>
      <c r="M919">
        <v>1402612730</v>
      </c>
      <c r="N919" s="12">
        <f t="shared" si="99"/>
        <v>41802.94363425926</v>
      </c>
      <c r="O919" s="16">
        <f t="shared" si="100"/>
        <v>6</v>
      </c>
      <c r="P919" s="16">
        <f t="shared" si="103"/>
        <v>2014</v>
      </c>
      <c r="Q919" t="b">
        <v>0</v>
      </c>
      <c r="R919">
        <v>1</v>
      </c>
      <c r="S919" t="b">
        <v>0</v>
      </c>
      <c r="T919" t="s">
        <v>8276</v>
      </c>
      <c r="U919" t="str">
        <f t="shared" si="101"/>
        <v>music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20">
        <f t="shared" si="102"/>
        <v>3.9</v>
      </c>
      <c r="F920" s="6" t="str">
        <f t="shared" si="104"/>
        <v>Cat 2</v>
      </c>
      <c r="G920" s="8">
        <v>196</v>
      </c>
      <c r="H920" t="s">
        <v>8220</v>
      </c>
      <c r="I920" t="s">
        <v>8224</v>
      </c>
      <c r="J920" t="s">
        <v>8246</v>
      </c>
      <c r="K920">
        <v>1417474761</v>
      </c>
      <c r="L920" s="12">
        <f t="shared" si="98"/>
        <v>41974.957881944443</v>
      </c>
      <c r="M920">
        <v>1414879161</v>
      </c>
      <c r="N920" s="12">
        <f t="shared" si="99"/>
        <v>41944.916215277779</v>
      </c>
      <c r="O920" s="16">
        <f t="shared" si="100"/>
        <v>11</v>
      </c>
      <c r="P920" s="16">
        <f t="shared" si="103"/>
        <v>2014</v>
      </c>
      <c r="Q920" t="b">
        <v>0</v>
      </c>
      <c r="R920">
        <v>10</v>
      </c>
      <c r="S920" t="b">
        <v>0</v>
      </c>
      <c r="T920" t="s">
        <v>8276</v>
      </c>
      <c r="U920" t="str">
        <f t="shared" si="101"/>
        <v>music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20">
        <f t="shared" si="102"/>
        <v>20</v>
      </c>
      <c r="F921" s="6" t="str">
        <f t="shared" si="104"/>
        <v>Cat 6</v>
      </c>
      <c r="G921" s="8">
        <v>100</v>
      </c>
      <c r="H921" t="s">
        <v>8220</v>
      </c>
      <c r="I921" t="s">
        <v>8223</v>
      </c>
      <c r="J921" t="s">
        <v>8245</v>
      </c>
      <c r="K921">
        <v>1355930645</v>
      </c>
      <c r="L921" s="12">
        <f t="shared" si="98"/>
        <v>41262.641724537039</v>
      </c>
      <c r="M921">
        <v>1352906645</v>
      </c>
      <c r="N921" s="12">
        <f t="shared" si="99"/>
        <v>41227.641724537039</v>
      </c>
      <c r="O921" s="16">
        <f t="shared" si="100"/>
        <v>11</v>
      </c>
      <c r="P921" s="16">
        <f t="shared" si="103"/>
        <v>2012</v>
      </c>
      <c r="Q921" t="b">
        <v>0</v>
      </c>
      <c r="R921">
        <v>1</v>
      </c>
      <c r="S921" t="b">
        <v>0</v>
      </c>
      <c r="T921" t="s">
        <v>8276</v>
      </c>
      <c r="U921" t="str">
        <f t="shared" si="101"/>
        <v>music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20">
        <f t="shared" si="102"/>
        <v>5.5</v>
      </c>
      <c r="F922" s="6" t="str">
        <f t="shared" si="104"/>
        <v>Cat 3</v>
      </c>
      <c r="G922" s="8">
        <v>0</v>
      </c>
      <c r="H922" t="s">
        <v>8220</v>
      </c>
      <c r="I922" t="s">
        <v>8223</v>
      </c>
      <c r="J922" t="s">
        <v>8245</v>
      </c>
      <c r="K922">
        <v>1384448822</v>
      </c>
      <c r="L922" s="12">
        <f t="shared" si="98"/>
        <v>41592.713217592594</v>
      </c>
      <c r="M922">
        <v>1381853222</v>
      </c>
      <c r="N922" s="12">
        <f t="shared" si="99"/>
        <v>41562.67155092593</v>
      </c>
      <c r="O922" s="16">
        <f t="shared" si="100"/>
        <v>10</v>
      </c>
      <c r="P922" s="16">
        <f t="shared" si="103"/>
        <v>2013</v>
      </c>
      <c r="Q922" t="b">
        <v>0</v>
      </c>
      <c r="R922">
        <v>0</v>
      </c>
      <c r="S922" t="b">
        <v>0</v>
      </c>
      <c r="T922" t="s">
        <v>8276</v>
      </c>
      <c r="U922" t="str">
        <f t="shared" si="101"/>
        <v>music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20">
        <f t="shared" si="102"/>
        <v>15</v>
      </c>
      <c r="F923" s="6" t="str">
        <f t="shared" si="104"/>
        <v>Cat 5</v>
      </c>
      <c r="G923" s="8">
        <v>4635</v>
      </c>
      <c r="H923" t="s">
        <v>8220</v>
      </c>
      <c r="I923" t="s">
        <v>8223</v>
      </c>
      <c r="J923" t="s">
        <v>8245</v>
      </c>
      <c r="K923">
        <v>1323666376</v>
      </c>
      <c r="L923" s="12">
        <f t="shared" si="98"/>
        <v>40889.212685185186</v>
      </c>
      <c r="M923">
        <v>1320033976</v>
      </c>
      <c r="N923" s="12">
        <f t="shared" si="99"/>
        <v>40847.171018518515</v>
      </c>
      <c r="O923" s="16">
        <f t="shared" si="100"/>
        <v>10</v>
      </c>
      <c r="P923" s="16">
        <f t="shared" si="103"/>
        <v>2011</v>
      </c>
      <c r="Q923" t="b">
        <v>0</v>
      </c>
      <c r="R923">
        <v>20</v>
      </c>
      <c r="S923" t="b">
        <v>0</v>
      </c>
      <c r="T923" t="s">
        <v>8276</v>
      </c>
      <c r="U923" t="str">
        <f t="shared" si="101"/>
        <v>music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20">
        <f t="shared" si="102"/>
        <v>27</v>
      </c>
      <c r="F924" s="6" t="str">
        <f t="shared" si="104"/>
        <v>Cat 7</v>
      </c>
      <c r="G924" s="8">
        <v>5680</v>
      </c>
      <c r="H924" t="s">
        <v>8220</v>
      </c>
      <c r="I924" t="s">
        <v>8223</v>
      </c>
      <c r="J924" t="s">
        <v>8245</v>
      </c>
      <c r="K924">
        <v>1412167393</v>
      </c>
      <c r="L924" s="12">
        <f t="shared" si="98"/>
        <v>41913.530011574076</v>
      </c>
      <c r="M924">
        <v>1409143393</v>
      </c>
      <c r="N924" s="12">
        <f t="shared" si="99"/>
        <v>41878.530011574076</v>
      </c>
      <c r="O924" s="16">
        <f t="shared" si="100"/>
        <v>8</v>
      </c>
      <c r="P924" s="16">
        <f t="shared" si="103"/>
        <v>2014</v>
      </c>
      <c r="Q924" t="b">
        <v>0</v>
      </c>
      <c r="R924">
        <v>30</v>
      </c>
      <c r="S924" t="b">
        <v>0</v>
      </c>
      <c r="T924" t="s">
        <v>8276</v>
      </c>
      <c r="U924" t="str">
        <f t="shared" si="101"/>
        <v>music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20">
        <f t="shared" si="102"/>
        <v>15</v>
      </c>
      <c r="F925" s="6" t="str">
        <f t="shared" si="104"/>
        <v>Cat 5</v>
      </c>
      <c r="G925" s="8">
        <v>330</v>
      </c>
      <c r="H925" t="s">
        <v>8220</v>
      </c>
      <c r="I925" t="s">
        <v>8223</v>
      </c>
      <c r="J925" t="s">
        <v>8245</v>
      </c>
      <c r="K925">
        <v>1416614523</v>
      </c>
      <c r="L925" s="12">
        <f t="shared" si="98"/>
        <v>41965.001423611116</v>
      </c>
      <c r="M925">
        <v>1414018923</v>
      </c>
      <c r="N925" s="12">
        <f t="shared" si="99"/>
        <v>41934.959756944445</v>
      </c>
      <c r="O925" s="16">
        <f t="shared" si="100"/>
        <v>10</v>
      </c>
      <c r="P925" s="16">
        <f t="shared" si="103"/>
        <v>2014</v>
      </c>
      <c r="Q925" t="b">
        <v>0</v>
      </c>
      <c r="R925">
        <v>6</v>
      </c>
      <c r="S925" t="b">
        <v>0</v>
      </c>
      <c r="T925" t="s">
        <v>8276</v>
      </c>
      <c r="U925" t="str">
        <f t="shared" si="101"/>
        <v>music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20">
        <f t="shared" si="102"/>
        <v>3</v>
      </c>
      <c r="F926" s="6" t="str">
        <f t="shared" si="104"/>
        <v>Cat 2</v>
      </c>
      <c r="G926" s="8">
        <v>327</v>
      </c>
      <c r="H926" t="s">
        <v>8220</v>
      </c>
      <c r="I926" t="s">
        <v>8223</v>
      </c>
      <c r="J926" t="s">
        <v>8245</v>
      </c>
      <c r="K926">
        <v>1360795069</v>
      </c>
      <c r="L926" s="12">
        <f t="shared" si="98"/>
        <v>41318.942928240744</v>
      </c>
      <c r="M926">
        <v>1358203069</v>
      </c>
      <c r="N926" s="12">
        <f t="shared" si="99"/>
        <v>41288.942928240744</v>
      </c>
      <c r="O926" s="16">
        <f t="shared" si="100"/>
        <v>1</v>
      </c>
      <c r="P926" s="16">
        <f t="shared" si="103"/>
        <v>2013</v>
      </c>
      <c r="Q926" t="b">
        <v>0</v>
      </c>
      <c r="R926">
        <v>15</v>
      </c>
      <c r="S926" t="b">
        <v>0</v>
      </c>
      <c r="T926" t="s">
        <v>8276</v>
      </c>
      <c r="U926" t="str">
        <f t="shared" si="101"/>
        <v>music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20">
        <f t="shared" si="102"/>
        <v>6</v>
      </c>
      <c r="F927" s="6" t="str">
        <f t="shared" si="104"/>
        <v>Cat 3</v>
      </c>
      <c r="G927" s="8">
        <v>160</v>
      </c>
      <c r="H927" t="s">
        <v>8220</v>
      </c>
      <c r="I927" t="s">
        <v>8223</v>
      </c>
      <c r="J927" t="s">
        <v>8245</v>
      </c>
      <c r="K927">
        <v>1385590111</v>
      </c>
      <c r="L927" s="12">
        <f t="shared" si="98"/>
        <v>41605.922581018516</v>
      </c>
      <c r="M927">
        <v>1382994511</v>
      </c>
      <c r="N927" s="12">
        <f t="shared" si="99"/>
        <v>41575.880914351852</v>
      </c>
      <c r="O927" s="16">
        <f t="shared" si="100"/>
        <v>10</v>
      </c>
      <c r="P927" s="16">
        <f t="shared" si="103"/>
        <v>2013</v>
      </c>
      <c r="Q927" t="b">
        <v>0</v>
      </c>
      <c r="R927">
        <v>5</v>
      </c>
      <c r="S927" t="b">
        <v>0</v>
      </c>
      <c r="T927" t="s">
        <v>8276</v>
      </c>
      <c r="U927" t="str">
        <f t="shared" si="101"/>
        <v>music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20">
        <f t="shared" si="102"/>
        <v>7</v>
      </c>
      <c r="F928" s="6" t="str">
        <f t="shared" si="104"/>
        <v>Cat 3</v>
      </c>
      <c r="G928" s="8">
        <v>0</v>
      </c>
      <c r="H928" t="s">
        <v>8220</v>
      </c>
      <c r="I928" t="s">
        <v>8223</v>
      </c>
      <c r="J928" t="s">
        <v>8245</v>
      </c>
      <c r="K928">
        <v>1278628800</v>
      </c>
      <c r="L928" s="12">
        <f t="shared" si="98"/>
        <v>40367.944444444445</v>
      </c>
      <c r="M928">
        <v>1276043330</v>
      </c>
      <c r="N928" s="12">
        <f t="shared" si="99"/>
        <v>40338.02002314815</v>
      </c>
      <c r="O928" s="16">
        <f t="shared" si="100"/>
        <v>6</v>
      </c>
      <c r="P928" s="16">
        <f t="shared" si="103"/>
        <v>2010</v>
      </c>
      <c r="Q928" t="b">
        <v>0</v>
      </c>
      <c r="R928">
        <v>0</v>
      </c>
      <c r="S928" t="b">
        <v>0</v>
      </c>
      <c r="T928" t="s">
        <v>8276</v>
      </c>
      <c r="U928" t="str">
        <f t="shared" si="101"/>
        <v>music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20">
        <f t="shared" si="102"/>
        <v>20</v>
      </c>
      <c r="F929" s="6" t="str">
        <f t="shared" si="104"/>
        <v>Cat 6</v>
      </c>
      <c r="G929" s="8">
        <v>0</v>
      </c>
      <c r="H929" t="s">
        <v>8220</v>
      </c>
      <c r="I929" t="s">
        <v>8223</v>
      </c>
      <c r="J929" t="s">
        <v>8245</v>
      </c>
      <c r="K929">
        <v>1337024695</v>
      </c>
      <c r="L929" s="12">
        <f t="shared" si="98"/>
        <v>41043.822858796295</v>
      </c>
      <c r="M929">
        <v>1334432695</v>
      </c>
      <c r="N929" s="12">
        <f t="shared" si="99"/>
        <v>41013.822858796295</v>
      </c>
      <c r="O929" s="16">
        <f t="shared" si="100"/>
        <v>4</v>
      </c>
      <c r="P929" s="16">
        <f t="shared" si="103"/>
        <v>2012</v>
      </c>
      <c r="Q929" t="b">
        <v>0</v>
      </c>
      <c r="R929">
        <v>0</v>
      </c>
      <c r="S929" t="b">
        <v>0</v>
      </c>
      <c r="T929" t="s">
        <v>8276</v>
      </c>
      <c r="U929" t="str">
        <f t="shared" si="101"/>
        <v>music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20">
        <f t="shared" si="102"/>
        <v>14.5</v>
      </c>
      <c r="F930" s="6" t="str">
        <f t="shared" si="104"/>
        <v>Cat 4</v>
      </c>
      <c r="G930" s="8">
        <v>1575</v>
      </c>
      <c r="H930" t="s">
        <v>8220</v>
      </c>
      <c r="I930" t="s">
        <v>8223</v>
      </c>
      <c r="J930" t="s">
        <v>8245</v>
      </c>
      <c r="K930">
        <v>1353196800</v>
      </c>
      <c r="L930" s="12">
        <f t="shared" si="98"/>
        <v>41231</v>
      </c>
      <c r="M930">
        <v>1348864913</v>
      </c>
      <c r="N930" s="12">
        <f t="shared" si="99"/>
        <v>41180.86241898148</v>
      </c>
      <c r="O930" s="16">
        <f t="shared" si="100"/>
        <v>9</v>
      </c>
      <c r="P930" s="16">
        <f t="shared" si="103"/>
        <v>2012</v>
      </c>
      <c r="Q930" t="b">
        <v>0</v>
      </c>
      <c r="R930">
        <v>28</v>
      </c>
      <c r="S930" t="b">
        <v>0</v>
      </c>
      <c r="T930" t="s">
        <v>8276</v>
      </c>
      <c r="U930" t="str">
        <f t="shared" si="101"/>
        <v>music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20">
        <f t="shared" si="102"/>
        <v>0.5</v>
      </c>
      <c r="F931" s="6" t="str">
        <f t="shared" si="104"/>
        <v>Cat 1</v>
      </c>
      <c r="G931" s="8">
        <v>0</v>
      </c>
      <c r="H931" t="s">
        <v>8220</v>
      </c>
      <c r="I931" t="s">
        <v>8223</v>
      </c>
      <c r="J931" t="s">
        <v>8245</v>
      </c>
      <c r="K931">
        <v>1333946569</v>
      </c>
      <c r="L931" s="12">
        <f t="shared" si="98"/>
        <v>41008.196400462963</v>
      </c>
      <c r="M931">
        <v>1331358169</v>
      </c>
      <c r="N931" s="12">
        <f t="shared" si="99"/>
        <v>40978.238067129627</v>
      </c>
      <c r="O931" s="16">
        <f t="shared" si="100"/>
        <v>3</v>
      </c>
      <c r="P931" s="16">
        <f t="shared" si="103"/>
        <v>2012</v>
      </c>
      <c r="Q931" t="b">
        <v>0</v>
      </c>
      <c r="R931">
        <v>0</v>
      </c>
      <c r="S931" t="b">
        <v>0</v>
      </c>
      <c r="T931" t="s">
        <v>8276</v>
      </c>
      <c r="U931" t="str">
        <f t="shared" si="101"/>
        <v>music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20">
        <f t="shared" si="102"/>
        <v>0.9</v>
      </c>
      <c r="F932" s="6" t="str">
        <f t="shared" si="104"/>
        <v>Cat 1</v>
      </c>
      <c r="G932" s="8">
        <v>345</v>
      </c>
      <c r="H932" t="s">
        <v>8220</v>
      </c>
      <c r="I932" t="s">
        <v>8223</v>
      </c>
      <c r="J932" t="s">
        <v>8245</v>
      </c>
      <c r="K932">
        <v>1277501520</v>
      </c>
      <c r="L932" s="12">
        <f t="shared" si="98"/>
        <v>40354.897222222222</v>
      </c>
      <c r="M932">
        <v>1273874306</v>
      </c>
      <c r="N932" s="12">
        <f t="shared" si="99"/>
        <v>40312.915578703702</v>
      </c>
      <c r="O932" s="16">
        <f t="shared" si="100"/>
        <v>5</v>
      </c>
      <c r="P932" s="16">
        <f t="shared" si="103"/>
        <v>2010</v>
      </c>
      <c r="Q932" t="b">
        <v>0</v>
      </c>
      <c r="R932">
        <v>5</v>
      </c>
      <c r="S932" t="b">
        <v>0</v>
      </c>
      <c r="T932" t="s">
        <v>8276</v>
      </c>
      <c r="U932" t="str">
        <f t="shared" si="101"/>
        <v>music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20">
        <f t="shared" si="102"/>
        <v>2</v>
      </c>
      <c r="F933" s="6" t="str">
        <f t="shared" si="104"/>
        <v>Cat 2</v>
      </c>
      <c r="G933" s="8">
        <v>131</v>
      </c>
      <c r="H933" t="s">
        <v>8220</v>
      </c>
      <c r="I933" t="s">
        <v>8224</v>
      </c>
      <c r="J933" t="s">
        <v>8246</v>
      </c>
      <c r="K933">
        <v>1395007200</v>
      </c>
      <c r="L933" s="12">
        <f t="shared" si="98"/>
        <v>41714.916666666664</v>
      </c>
      <c r="M933">
        <v>1392021502</v>
      </c>
      <c r="N933" s="12">
        <f t="shared" si="99"/>
        <v>41680.359976851854</v>
      </c>
      <c r="O933" s="16">
        <f t="shared" si="100"/>
        <v>2</v>
      </c>
      <c r="P933" s="16">
        <f t="shared" si="103"/>
        <v>2014</v>
      </c>
      <c r="Q933" t="b">
        <v>0</v>
      </c>
      <c r="R933">
        <v>7</v>
      </c>
      <c r="S933" t="b">
        <v>0</v>
      </c>
      <c r="T933" t="s">
        <v>8276</v>
      </c>
      <c r="U933" t="str">
        <f t="shared" si="101"/>
        <v>music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20">
        <f t="shared" si="102"/>
        <v>9.5</v>
      </c>
      <c r="F934" s="6" t="str">
        <f t="shared" si="104"/>
        <v>Cat 3</v>
      </c>
      <c r="G934" s="8">
        <v>1381</v>
      </c>
      <c r="H934" t="s">
        <v>8220</v>
      </c>
      <c r="I934" t="s">
        <v>8223</v>
      </c>
      <c r="J934" t="s">
        <v>8245</v>
      </c>
      <c r="K934">
        <v>1363990545</v>
      </c>
      <c r="L934" s="12">
        <f t="shared" si="98"/>
        <v>41355.927604166667</v>
      </c>
      <c r="M934">
        <v>1360106145</v>
      </c>
      <c r="N934" s="12">
        <f t="shared" si="99"/>
        <v>41310.969270833331</v>
      </c>
      <c r="O934" s="16">
        <f t="shared" si="100"/>
        <v>2</v>
      </c>
      <c r="P934" s="16">
        <f t="shared" si="103"/>
        <v>2013</v>
      </c>
      <c r="Q934" t="b">
        <v>0</v>
      </c>
      <c r="R934">
        <v>30</v>
      </c>
      <c r="S934" t="b">
        <v>0</v>
      </c>
      <c r="T934" t="s">
        <v>8276</v>
      </c>
      <c r="U934" t="str">
        <f t="shared" si="101"/>
        <v>music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20">
        <f t="shared" si="102"/>
        <v>2</v>
      </c>
      <c r="F935" s="6" t="str">
        <f t="shared" si="104"/>
        <v>Cat 2</v>
      </c>
      <c r="G935" s="8">
        <v>120</v>
      </c>
      <c r="H935" t="s">
        <v>8220</v>
      </c>
      <c r="I935" t="s">
        <v>8223</v>
      </c>
      <c r="J935" t="s">
        <v>8245</v>
      </c>
      <c r="K935">
        <v>1399867409</v>
      </c>
      <c r="L935" s="12">
        <f t="shared" si="98"/>
        <v>41771.169085648151</v>
      </c>
      <c r="M935">
        <v>1394683409</v>
      </c>
      <c r="N935" s="12">
        <f t="shared" si="99"/>
        <v>41711.169085648151</v>
      </c>
      <c r="O935" s="16">
        <f t="shared" si="100"/>
        <v>3</v>
      </c>
      <c r="P935" s="16">
        <f t="shared" si="103"/>
        <v>2014</v>
      </c>
      <c r="Q935" t="b">
        <v>0</v>
      </c>
      <c r="R935">
        <v>2</v>
      </c>
      <c r="S935" t="b">
        <v>0</v>
      </c>
      <c r="T935" t="s">
        <v>8276</v>
      </c>
      <c r="U935" t="str">
        <f t="shared" si="101"/>
        <v>music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20">
        <f t="shared" si="102"/>
        <v>5</v>
      </c>
      <c r="F936" s="6" t="str">
        <f t="shared" si="104"/>
        <v>Cat 3</v>
      </c>
      <c r="G936" s="8">
        <v>1520</v>
      </c>
      <c r="H936" t="s">
        <v>8220</v>
      </c>
      <c r="I936" t="s">
        <v>8228</v>
      </c>
      <c r="J936" t="s">
        <v>8250</v>
      </c>
      <c r="K936">
        <v>1399183200</v>
      </c>
      <c r="L936" s="12">
        <f t="shared" si="98"/>
        <v>41763.25</v>
      </c>
      <c r="M936">
        <v>1396633284</v>
      </c>
      <c r="N936" s="12">
        <f t="shared" si="99"/>
        <v>41733.737083333333</v>
      </c>
      <c r="O936" s="16">
        <f t="shared" si="100"/>
        <v>4</v>
      </c>
      <c r="P936" s="16">
        <f t="shared" si="103"/>
        <v>2014</v>
      </c>
      <c r="Q936" t="b">
        <v>0</v>
      </c>
      <c r="R936">
        <v>30</v>
      </c>
      <c r="S936" t="b">
        <v>0</v>
      </c>
      <c r="T936" t="s">
        <v>8276</v>
      </c>
      <c r="U936" t="str">
        <f t="shared" si="101"/>
        <v>music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20">
        <f t="shared" si="102"/>
        <v>3.5</v>
      </c>
      <c r="F937" s="6" t="str">
        <f t="shared" si="104"/>
        <v>Cat 2</v>
      </c>
      <c r="G937" s="8">
        <v>50</v>
      </c>
      <c r="H937" t="s">
        <v>8220</v>
      </c>
      <c r="I937" t="s">
        <v>8223</v>
      </c>
      <c r="J937" t="s">
        <v>8245</v>
      </c>
      <c r="K937">
        <v>1454054429</v>
      </c>
      <c r="L937" s="12">
        <f t="shared" si="98"/>
        <v>42398.333668981482</v>
      </c>
      <c r="M937">
        <v>1451462429</v>
      </c>
      <c r="N937" s="12">
        <f t="shared" si="99"/>
        <v>42368.333668981482</v>
      </c>
      <c r="O937" s="16">
        <f t="shared" si="100"/>
        <v>12</v>
      </c>
      <c r="P937" s="16">
        <f t="shared" si="103"/>
        <v>2015</v>
      </c>
      <c r="Q937" t="b">
        <v>0</v>
      </c>
      <c r="R937">
        <v>2</v>
      </c>
      <c r="S937" t="b">
        <v>0</v>
      </c>
      <c r="T937" t="s">
        <v>8276</v>
      </c>
      <c r="U937" t="str">
        <f t="shared" si="101"/>
        <v>music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20">
        <f t="shared" si="102"/>
        <v>1.4</v>
      </c>
      <c r="F938" s="6" t="str">
        <f t="shared" si="104"/>
        <v>Cat 2</v>
      </c>
      <c r="G938" s="8">
        <v>0</v>
      </c>
      <c r="H938" t="s">
        <v>8220</v>
      </c>
      <c r="I938" t="s">
        <v>8223</v>
      </c>
      <c r="J938" t="s">
        <v>8245</v>
      </c>
      <c r="K938">
        <v>1326916800</v>
      </c>
      <c r="L938" s="12">
        <f t="shared" si="98"/>
        <v>40926.833333333336</v>
      </c>
      <c r="M938">
        <v>1323131689</v>
      </c>
      <c r="N938" s="12">
        <f t="shared" si="99"/>
        <v>40883.024178240739</v>
      </c>
      <c r="O938" s="16">
        <f t="shared" si="100"/>
        <v>12</v>
      </c>
      <c r="P938" s="16">
        <f t="shared" si="103"/>
        <v>2011</v>
      </c>
      <c r="Q938" t="b">
        <v>0</v>
      </c>
      <c r="R938">
        <v>0</v>
      </c>
      <c r="S938" t="b">
        <v>0</v>
      </c>
      <c r="T938" t="s">
        <v>8276</v>
      </c>
      <c r="U938" t="str">
        <f t="shared" si="101"/>
        <v>music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20">
        <f t="shared" si="102"/>
        <v>3.5</v>
      </c>
      <c r="F939" s="6" t="str">
        <f t="shared" si="104"/>
        <v>Cat 2</v>
      </c>
      <c r="G939" s="8">
        <v>40</v>
      </c>
      <c r="H939" t="s">
        <v>8220</v>
      </c>
      <c r="I939" t="s">
        <v>8223</v>
      </c>
      <c r="J939" t="s">
        <v>8245</v>
      </c>
      <c r="K939">
        <v>1383509357</v>
      </c>
      <c r="L939" s="12">
        <f t="shared" si="98"/>
        <v>41581.839780092596</v>
      </c>
      <c r="M939">
        <v>1380913757</v>
      </c>
      <c r="N939" s="12">
        <f t="shared" si="99"/>
        <v>41551.798113425924</v>
      </c>
      <c r="O939" s="16">
        <f t="shared" si="100"/>
        <v>10</v>
      </c>
      <c r="P939" s="16">
        <f t="shared" si="103"/>
        <v>2013</v>
      </c>
      <c r="Q939" t="b">
        <v>0</v>
      </c>
      <c r="R939">
        <v>2</v>
      </c>
      <c r="S939" t="b">
        <v>0</v>
      </c>
      <c r="T939" t="s">
        <v>8276</v>
      </c>
      <c r="U939" t="str">
        <f t="shared" si="101"/>
        <v>music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20">
        <f t="shared" si="102"/>
        <v>7</v>
      </c>
      <c r="F940" s="6" t="str">
        <f t="shared" si="104"/>
        <v>Cat 3</v>
      </c>
      <c r="G940" s="8">
        <v>25</v>
      </c>
      <c r="H940" t="s">
        <v>8220</v>
      </c>
      <c r="I940" t="s">
        <v>8223</v>
      </c>
      <c r="J940" t="s">
        <v>8245</v>
      </c>
      <c r="K940">
        <v>1346585448</v>
      </c>
      <c r="L940" s="12">
        <f t="shared" si="98"/>
        <v>41154.479722222226</v>
      </c>
      <c r="M940">
        <v>1343993448</v>
      </c>
      <c r="N940" s="12">
        <f t="shared" si="99"/>
        <v>41124.479722222226</v>
      </c>
      <c r="O940" s="16">
        <f t="shared" si="100"/>
        <v>8</v>
      </c>
      <c r="P940" s="16">
        <f t="shared" si="103"/>
        <v>2012</v>
      </c>
      <c r="Q940" t="b">
        <v>0</v>
      </c>
      <c r="R940">
        <v>1</v>
      </c>
      <c r="S940" t="b">
        <v>0</v>
      </c>
      <c r="T940" t="s">
        <v>8276</v>
      </c>
      <c r="U940" t="str">
        <f t="shared" si="101"/>
        <v>music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20">
        <f t="shared" si="102"/>
        <v>2.75</v>
      </c>
      <c r="F941" s="6" t="str">
        <f t="shared" si="104"/>
        <v>Cat 2</v>
      </c>
      <c r="G941" s="8">
        <v>40</v>
      </c>
      <c r="H941" t="s">
        <v>8220</v>
      </c>
      <c r="I941" t="s">
        <v>8223</v>
      </c>
      <c r="J941" t="s">
        <v>8245</v>
      </c>
      <c r="K941">
        <v>1372622280</v>
      </c>
      <c r="L941" s="12">
        <f t="shared" si="98"/>
        <v>41455.831944444442</v>
      </c>
      <c r="M941">
        <v>1369246738</v>
      </c>
      <c r="N941" s="12">
        <f t="shared" si="99"/>
        <v>41416.763171296298</v>
      </c>
      <c r="O941" s="16">
        <f t="shared" si="100"/>
        <v>5</v>
      </c>
      <c r="P941" s="16">
        <f t="shared" si="103"/>
        <v>2013</v>
      </c>
      <c r="Q941" t="b">
        <v>0</v>
      </c>
      <c r="R941">
        <v>2</v>
      </c>
      <c r="S941" t="b">
        <v>0</v>
      </c>
      <c r="T941" t="s">
        <v>8276</v>
      </c>
      <c r="U941" t="str">
        <f t="shared" si="101"/>
        <v>music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20">
        <f t="shared" si="102"/>
        <v>9</v>
      </c>
      <c r="F942" s="6" t="str">
        <f t="shared" si="104"/>
        <v>Cat 3</v>
      </c>
      <c r="G942" s="8">
        <v>1544</v>
      </c>
      <c r="H942" t="s">
        <v>8220</v>
      </c>
      <c r="I942" t="s">
        <v>8223</v>
      </c>
      <c r="J942" t="s">
        <v>8245</v>
      </c>
      <c r="K942">
        <v>1439251926</v>
      </c>
      <c r="L942" s="12">
        <f t="shared" si="98"/>
        <v>42227.008402777778</v>
      </c>
      <c r="M942">
        <v>1435363926</v>
      </c>
      <c r="N942" s="12">
        <f t="shared" si="99"/>
        <v>42182.008402777778</v>
      </c>
      <c r="O942" s="16">
        <f t="shared" si="100"/>
        <v>6</v>
      </c>
      <c r="P942" s="16">
        <f t="shared" si="103"/>
        <v>2015</v>
      </c>
      <c r="Q942" t="b">
        <v>0</v>
      </c>
      <c r="R942">
        <v>14</v>
      </c>
      <c r="S942" t="b">
        <v>0</v>
      </c>
      <c r="T942" t="s">
        <v>8271</v>
      </c>
      <c r="U942" t="str">
        <f t="shared" si="101"/>
        <v>techn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20">
        <f t="shared" si="102"/>
        <v>50</v>
      </c>
      <c r="F943" s="6" t="str">
        <f t="shared" si="104"/>
        <v>Cat 12</v>
      </c>
      <c r="G943" s="8">
        <v>1161</v>
      </c>
      <c r="H943" t="s">
        <v>8220</v>
      </c>
      <c r="I943" t="s">
        <v>8223</v>
      </c>
      <c r="J943" t="s">
        <v>8245</v>
      </c>
      <c r="K943">
        <v>1486693145</v>
      </c>
      <c r="L943" s="12">
        <f t="shared" si="98"/>
        <v>42776.096585648149</v>
      </c>
      <c r="M943">
        <v>1484101145</v>
      </c>
      <c r="N943" s="12">
        <f t="shared" si="99"/>
        <v>42746.096585648149</v>
      </c>
      <c r="O943" s="16">
        <f t="shared" si="100"/>
        <v>1</v>
      </c>
      <c r="P943" s="16">
        <f t="shared" si="103"/>
        <v>2017</v>
      </c>
      <c r="Q943" t="b">
        <v>0</v>
      </c>
      <c r="R943">
        <v>31</v>
      </c>
      <c r="S943" t="b">
        <v>0</v>
      </c>
      <c r="T943" t="s">
        <v>8271</v>
      </c>
      <c r="U943" t="str">
        <f t="shared" si="101"/>
        <v>techn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20">
        <f t="shared" si="102"/>
        <v>7.5</v>
      </c>
      <c r="F944" s="6" t="str">
        <f t="shared" si="104"/>
        <v>Cat 3</v>
      </c>
      <c r="G944" s="8">
        <v>668</v>
      </c>
      <c r="H944" t="s">
        <v>8220</v>
      </c>
      <c r="I944" t="s">
        <v>8223</v>
      </c>
      <c r="J944" t="s">
        <v>8245</v>
      </c>
      <c r="K944">
        <v>1455826460</v>
      </c>
      <c r="L944" s="12">
        <f t="shared" si="98"/>
        <v>42418.843287037031</v>
      </c>
      <c r="M944">
        <v>1452716060</v>
      </c>
      <c r="N944" s="12">
        <f t="shared" si="99"/>
        <v>42382.843287037031</v>
      </c>
      <c r="O944" s="16">
        <f t="shared" si="100"/>
        <v>1</v>
      </c>
      <c r="P944" s="16">
        <f t="shared" si="103"/>
        <v>2016</v>
      </c>
      <c r="Q944" t="b">
        <v>0</v>
      </c>
      <c r="R944">
        <v>16</v>
      </c>
      <c r="S944" t="b">
        <v>0</v>
      </c>
      <c r="T944" t="s">
        <v>8271</v>
      </c>
      <c r="U944" t="str">
        <f t="shared" si="101"/>
        <v>techn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20">
        <f t="shared" si="102"/>
        <v>3</v>
      </c>
      <c r="F945" s="6" t="str">
        <f t="shared" si="104"/>
        <v>Cat 2</v>
      </c>
      <c r="G945" s="8">
        <v>289</v>
      </c>
      <c r="H945" t="s">
        <v>8220</v>
      </c>
      <c r="I945" t="s">
        <v>8223</v>
      </c>
      <c r="J945" t="s">
        <v>8245</v>
      </c>
      <c r="K945">
        <v>1480438905</v>
      </c>
      <c r="L945" s="12">
        <f t="shared" si="98"/>
        <v>42703.709548611107</v>
      </c>
      <c r="M945">
        <v>1477843305</v>
      </c>
      <c r="N945" s="12">
        <f t="shared" si="99"/>
        <v>42673.66788194445</v>
      </c>
      <c r="O945" s="16">
        <f t="shared" si="100"/>
        <v>10</v>
      </c>
      <c r="P945" s="16">
        <f t="shared" si="103"/>
        <v>2016</v>
      </c>
      <c r="Q945" t="b">
        <v>0</v>
      </c>
      <c r="R945">
        <v>12</v>
      </c>
      <c r="S945" t="b">
        <v>0</v>
      </c>
      <c r="T945" t="s">
        <v>8271</v>
      </c>
      <c r="U945" t="str">
        <f t="shared" si="101"/>
        <v>techn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20">
        <f t="shared" si="102"/>
        <v>50</v>
      </c>
      <c r="F946" s="6" t="str">
        <f t="shared" si="104"/>
        <v>Cat 12</v>
      </c>
      <c r="G946" s="8">
        <v>6663</v>
      </c>
      <c r="H946" t="s">
        <v>8220</v>
      </c>
      <c r="I946" t="s">
        <v>8223</v>
      </c>
      <c r="J946" t="s">
        <v>8245</v>
      </c>
      <c r="K946">
        <v>1460988000</v>
      </c>
      <c r="L946" s="12">
        <f t="shared" si="98"/>
        <v>42478.583333333328</v>
      </c>
      <c r="M946">
        <v>1458050450</v>
      </c>
      <c r="N946" s="12">
        <f t="shared" si="99"/>
        <v>42444.583912037036</v>
      </c>
      <c r="O946" s="16">
        <f t="shared" si="100"/>
        <v>3</v>
      </c>
      <c r="P946" s="16">
        <f t="shared" si="103"/>
        <v>2016</v>
      </c>
      <c r="Q946" t="b">
        <v>0</v>
      </c>
      <c r="R946">
        <v>96</v>
      </c>
      <c r="S946" t="b">
        <v>0</v>
      </c>
      <c r="T946" t="s">
        <v>8271</v>
      </c>
      <c r="U946" t="str">
        <f t="shared" si="101"/>
        <v>techn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20">
        <f t="shared" si="102"/>
        <v>100</v>
      </c>
      <c r="F947" s="6" t="str">
        <f t="shared" si="104"/>
        <v>Cat 12</v>
      </c>
      <c r="G947" s="8">
        <v>2484</v>
      </c>
      <c r="H947" t="s">
        <v>8220</v>
      </c>
      <c r="I947" t="s">
        <v>8229</v>
      </c>
      <c r="J947" t="s">
        <v>8248</v>
      </c>
      <c r="K947">
        <v>1487462340</v>
      </c>
      <c r="L947" s="12">
        <f t="shared" si="98"/>
        <v>42784.999305555553</v>
      </c>
      <c r="M947">
        <v>1482958626</v>
      </c>
      <c r="N947" s="12">
        <f t="shared" si="99"/>
        <v>42732.872986111113</v>
      </c>
      <c r="O947" s="16">
        <f t="shared" si="100"/>
        <v>12</v>
      </c>
      <c r="P947" s="16">
        <f t="shared" si="103"/>
        <v>2016</v>
      </c>
      <c r="Q947" t="b">
        <v>0</v>
      </c>
      <c r="R947">
        <v>16</v>
      </c>
      <c r="S947" t="b">
        <v>0</v>
      </c>
      <c r="T947" t="s">
        <v>8271</v>
      </c>
      <c r="U947" t="str">
        <f t="shared" si="101"/>
        <v>techn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20">
        <f t="shared" si="102"/>
        <v>15</v>
      </c>
      <c r="F948" s="6" t="str">
        <f t="shared" si="104"/>
        <v>Cat 5</v>
      </c>
      <c r="G948" s="8">
        <v>286</v>
      </c>
      <c r="H948" t="s">
        <v>8220</v>
      </c>
      <c r="I948" t="s">
        <v>8223</v>
      </c>
      <c r="J948" t="s">
        <v>8245</v>
      </c>
      <c r="K948">
        <v>1473444048</v>
      </c>
      <c r="L948" s="12">
        <f t="shared" si="98"/>
        <v>42622.750555555554</v>
      </c>
      <c r="M948">
        <v>1470852048</v>
      </c>
      <c r="N948" s="12">
        <f t="shared" si="99"/>
        <v>42592.750555555554</v>
      </c>
      <c r="O948" s="16">
        <f t="shared" si="100"/>
        <v>8</v>
      </c>
      <c r="P948" s="16">
        <f t="shared" si="103"/>
        <v>2016</v>
      </c>
      <c r="Q948" t="b">
        <v>0</v>
      </c>
      <c r="R948">
        <v>5</v>
      </c>
      <c r="S948" t="b">
        <v>0</v>
      </c>
      <c r="T948" t="s">
        <v>8271</v>
      </c>
      <c r="U948" t="str">
        <f t="shared" si="101"/>
        <v>techn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20">
        <f t="shared" si="102"/>
        <v>0.85</v>
      </c>
      <c r="F949" s="6" t="str">
        <f t="shared" si="104"/>
        <v>Cat 1</v>
      </c>
      <c r="G949" s="8">
        <v>0</v>
      </c>
      <c r="H949" t="s">
        <v>8220</v>
      </c>
      <c r="I949" t="s">
        <v>8223</v>
      </c>
      <c r="J949" t="s">
        <v>8245</v>
      </c>
      <c r="K949">
        <v>1467312306</v>
      </c>
      <c r="L949" s="12">
        <f t="shared" si="98"/>
        <v>42551.781319444446</v>
      </c>
      <c r="M949">
        <v>1462128306</v>
      </c>
      <c r="N949" s="12">
        <f t="shared" si="99"/>
        <v>42491.781319444446</v>
      </c>
      <c r="O949" s="16">
        <f t="shared" si="100"/>
        <v>5</v>
      </c>
      <c r="P949" s="16">
        <f t="shared" si="103"/>
        <v>2016</v>
      </c>
      <c r="Q949" t="b">
        <v>0</v>
      </c>
      <c r="R949">
        <v>0</v>
      </c>
      <c r="S949" t="b">
        <v>0</v>
      </c>
      <c r="T949" t="s">
        <v>8271</v>
      </c>
      <c r="U949" t="str">
        <f t="shared" si="101"/>
        <v>techn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20">
        <f t="shared" si="102"/>
        <v>4</v>
      </c>
      <c r="F950" s="6" t="str">
        <f t="shared" si="104"/>
        <v>Cat 2</v>
      </c>
      <c r="G950" s="8">
        <v>480</v>
      </c>
      <c r="H950" t="s">
        <v>8220</v>
      </c>
      <c r="I950" t="s">
        <v>8232</v>
      </c>
      <c r="J950" t="s">
        <v>8248</v>
      </c>
      <c r="K950">
        <v>1457812364</v>
      </c>
      <c r="L950" s="12">
        <f t="shared" si="98"/>
        <v>42441.828287037039</v>
      </c>
      <c r="M950">
        <v>1455220364</v>
      </c>
      <c r="N950" s="12">
        <f t="shared" si="99"/>
        <v>42411.828287037039</v>
      </c>
      <c r="O950" s="16">
        <f t="shared" si="100"/>
        <v>2</v>
      </c>
      <c r="P950" s="16">
        <f t="shared" si="103"/>
        <v>2016</v>
      </c>
      <c r="Q950" t="b">
        <v>0</v>
      </c>
      <c r="R950">
        <v>8</v>
      </c>
      <c r="S950" t="b">
        <v>0</v>
      </c>
      <c r="T950" t="s">
        <v>8271</v>
      </c>
      <c r="U950" t="str">
        <f t="shared" si="101"/>
        <v>techn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20">
        <f t="shared" si="102"/>
        <v>20</v>
      </c>
      <c r="F951" s="6" t="str">
        <f t="shared" si="104"/>
        <v>Cat 6</v>
      </c>
      <c r="G951" s="8">
        <v>273</v>
      </c>
      <c r="H951" t="s">
        <v>8220</v>
      </c>
      <c r="I951" t="s">
        <v>8235</v>
      </c>
      <c r="J951" t="s">
        <v>8248</v>
      </c>
      <c r="K951">
        <v>1456016576</v>
      </c>
      <c r="L951" s="12">
        <f t="shared" si="98"/>
        <v>42421.043703703705</v>
      </c>
      <c r="M951">
        <v>1450832576</v>
      </c>
      <c r="N951" s="12">
        <f t="shared" si="99"/>
        <v>42361.043703703705</v>
      </c>
      <c r="O951" s="16">
        <f t="shared" si="100"/>
        <v>12</v>
      </c>
      <c r="P951" s="16">
        <f t="shared" si="103"/>
        <v>2015</v>
      </c>
      <c r="Q951" t="b">
        <v>0</v>
      </c>
      <c r="R951">
        <v>7</v>
      </c>
      <c r="S951" t="b">
        <v>0</v>
      </c>
      <c r="T951" t="s">
        <v>8271</v>
      </c>
      <c r="U951" t="str">
        <f t="shared" si="101"/>
        <v>techn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20">
        <f t="shared" si="102"/>
        <v>5</v>
      </c>
      <c r="F952" s="6" t="str">
        <f t="shared" si="104"/>
        <v>Cat 3</v>
      </c>
      <c r="G952" s="8">
        <v>1402</v>
      </c>
      <c r="H952" t="s">
        <v>8220</v>
      </c>
      <c r="I952" t="s">
        <v>8228</v>
      </c>
      <c r="J952" t="s">
        <v>8250</v>
      </c>
      <c r="K952">
        <v>1453053661</v>
      </c>
      <c r="L952" s="12">
        <f t="shared" si="98"/>
        <v>42386.750706018516</v>
      </c>
      <c r="M952">
        <v>1450461661</v>
      </c>
      <c r="N952" s="12">
        <f t="shared" si="99"/>
        <v>42356.750706018516</v>
      </c>
      <c r="O952" s="16">
        <f t="shared" si="100"/>
        <v>12</v>
      </c>
      <c r="P952" s="16">
        <f t="shared" si="103"/>
        <v>2015</v>
      </c>
      <c r="Q952" t="b">
        <v>0</v>
      </c>
      <c r="R952">
        <v>24</v>
      </c>
      <c r="S952" t="b">
        <v>0</v>
      </c>
      <c r="T952" t="s">
        <v>8271</v>
      </c>
      <c r="U952" t="str">
        <f t="shared" si="101"/>
        <v>techn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20">
        <f t="shared" si="102"/>
        <v>50</v>
      </c>
      <c r="F953" s="6" t="str">
        <f t="shared" si="104"/>
        <v>Cat 12</v>
      </c>
      <c r="G953" s="8">
        <v>19195</v>
      </c>
      <c r="H953" t="s">
        <v>8220</v>
      </c>
      <c r="I953" t="s">
        <v>8223</v>
      </c>
      <c r="J953" t="s">
        <v>8245</v>
      </c>
      <c r="K953">
        <v>1465054872</v>
      </c>
      <c r="L953" s="12">
        <f t="shared" si="98"/>
        <v>42525.653611111105</v>
      </c>
      <c r="M953">
        <v>1461166872</v>
      </c>
      <c r="N953" s="12">
        <f t="shared" si="99"/>
        <v>42480.653611111105</v>
      </c>
      <c r="O953" s="16">
        <f t="shared" si="100"/>
        <v>4</v>
      </c>
      <c r="P953" s="16">
        <f t="shared" si="103"/>
        <v>2016</v>
      </c>
      <c r="Q953" t="b">
        <v>0</v>
      </c>
      <c r="R953">
        <v>121</v>
      </c>
      <c r="S953" t="b">
        <v>0</v>
      </c>
      <c r="T953" t="s">
        <v>8271</v>
      </c>
      <c r="U953" t="str">
        <f t="shared" si="101"/>
        <v>techn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20">
        <f t="shared" si="102"/>
        <v>49</v>
      </c>
      <c r="F954" s="6" t="str">
        <f t="shared" si="104"/>
        <v>Cat 11</v>
      </c>
      <c r="G954" s="8">
        <v>19572</v>
      </c>
      <c r="H954" t="s">
        <v>8220</v>
      </c>
      <c r="I954" t="s">
        <v>8223</v>
      </c>
      <c r="J954" t="s">
        <v>8245</v>
      </c>
      <c r="K954">
        <v>1479483812</v>
      </c>
      <c r="L954" s="12">
        <f t="shared" si="98"/>
        <v>42692.655231481483</v>
      </c>
      <c r="M954">
        <v>1476888212</v>
      </c>
      <c r="N954" s="12">
        <f t="shared" si="99"/>
        <v>42662.613564814819</v>
      </c>
      <c r="O954" s="16">
        <f t="shared" si="100"/>
        <v>10</v>
      </c>
      <c r="P954" s="16">
        <f t="shared" si="103"/>
        <v>2016</v>
      </c>
      <c r="Q954" t="b">
        <v>0</v>
      </c>
      <c r="R954">
        <v>196</v>
      </c>
      <c r="S954" t="b">
        <v>0</v>
      </c>
      <c r="T954" t="s">
        <v>8271</v>
      </c>
      <c r="U954" t="str">
        <f t="shared" si="101"/>
        <v>techn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20">
        <f t="shared" si="102"/>
        <v>15</v>
      </c>
      <c r="F955" s="6" t="str">
        <f t="shared" si="104"/>
        <v>Cat 5</v>
      </c>
      <c r="G955" s="8">
        <v>126</v>
      </c>
      <c r="H955" t="s">
        <v>8220</v>
      </c>
      <c r="I955" t="s">
        <v>8223</v>
      </c>
      <c r="J955" t="s">
        <v>8245</v>
      </c>
      <c r="K955">
        <v>1422158199</v>
      </c>
      <c r="L955" s="12">
        <f t="shared" si="98"/>
        <v>42029.164340277777</v>
      </c>
      <c r="M955">
        <v>1419566199</v>
      </c>
      <c r="N955" s="12">
        <f t="shared" si="99"/>
        <v>41999.164340277777</v>
      </c>
      <c r="O955" s="16">
        <f t="shared" si="100"/>
        <v>12</v>
      </c>
      <c r="P955" s="16">
        <f t="shared" si="103"/>
        <v>2014</v>
      </c>
      <c r="Q955" t="b">
        <v>0</v>
      </c>
      <c r="R955">
        <v>5</v>
      </c>
      <c r="S955" t="b">
        <v>0</v>
      </c>
      <c r="T955" t="s">
        <v>8271</v>
      </c>
      <c r="U955" t="str">
        <f t="shared" si="101"/>
        <v>techn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20">
        <f t="shared" si="102"/>
        <v>15</v>
      </c>
      <c r="F956" s="6" t="str">
        <f t="shared" si="104"/>
        <v>Cat 5</v>
      </c>
      <c r="G956" s="8">
        <v>6511</v>
      </c>
      <c r="H956" t="s">
        <v>8220</v>
      </c>
      <c r="I956" t="s">
        <v>8223</v>
      </c>
      <c r="J956" t="s">
        <v>8245</v>
      </c>
      <c r="K956">
        <v>1440100839</v>
      </c>
      <c r="L956" s="12">
        <f t="shared" si="98"/>
        <v>42236.833784722221</v>
      </c>
      <c r="M956">
        <v>1436472039</v>
      </c>
      <c r="N956" s="12">
        <f t="shared" si="99"/>
        <v>42194.833784722221</v>
      </c>
      <c r="O956" s="16">
        <f t="shared" si="100"/>
        <v>7</v>
      </c>
      <c r="P956" s="16">
        <f t="shared" si="103"/>
        <v>2015</v>
      </c>
      <c r="Q956" t="b">
        <v>0</v>
      </c>
      <c r="R956">
        <v>73</v>
      </c>
      <c r="S956" t="b">
        <v>0</v>
      </c>
      <c r="T956" t="s">
        <v>8271</v>
      </c>
      <c r="U956" t="str">
        <f t="shared" si="101"/>
        <v>techn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20">
        <f t="shared" si="102"/>
        <v>300</v>
      </c>
      <c r="F957" s="6" t="str">
        <f t="shared" si="104"/>
        <v>Cat 12</v>
      </c>
      <c r="G957" s="8">
        <v>16984</v>
      </c>
      <c r="H957" t="s">
        <v>8220</v>
      </c>
      <c r="I957" t="s">
        <v>8223</v>
      </c>
      <c r="J957" t="s">
        <v>8245</v>
      </c>
      <c r="K957">
        <v>1473750300</v>
      </c>
      <c r="L957" s="12">
        <f t="shared" si="98"/>
        <v>42626.295138888891</v>
      </c>
      <c r="M957">
        <v>1470294300</v>
      </c>
      <c r="N957" s="12">
        <f t="shared" si="99"/>
        <v>42586.295138888891</v>
      </c>
      <c r="O957" s="16">
        <f t="shared" si="100"/>
        <v>8</v>
      </c>
      <c r="P957" s="16">
        <f t="shared" si="103"/>
        <v>2016</v>
      </c>
      <c r="Q957" t="b">
        <v>0</v>
      </c>
      <c r="R957">
        <v>93</v>
      </c>
      <c r="S957" t="b">
        <v>0</v>
      </c>
      <c r="T957" t="s">
        <v>8271</v>
      </c>
      <c r="U957" t="str">
        <f t="shared" si="101"/>
        <v>techn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20">
        <f t="shared" si="102"/>
        <v>50</v>
      </c>
      <c r="F958" s="6" t="str">
        <f t="shared" si="104"/>
        <v>Cat 12</v>
      </c>
      <c r="G958" s="8">
        <v>861</v>
      </c>
      <c r="H958" t="s">
        <v>8220</v>
      </c>
      <c r="I958" t="s">
        <v>8223</v>
      </c>
      <c r="J958" t="s">
        <v>8245</v>
      </c>
      <c r="K958">
        <v>1430081759</v>
      </c>
      <c r="L958" s="12">
        <f t="shared" si="98"/>
        <v>42120.872210648144</v>
      </c>
      <c r="M958">
        <v>1424901359</v>
      </c>
      <c r="N958" s="12">
        <f t="shared" si="99"/>
        <v>42060.913877314815</v>
      </c>
      <c r="O958" s="16">
        <f t="shared" si="100"/>
        <v>2</v>
      </c>
      <c r="P958" s="16">
        <f t="shared" si="103"/>
        <v>2015</v>
      </c>
      <c r="Q958" t="b">
        <v>0</v>
      </c>
      <c r="R958">
        <v>17</v>
      </c>
      <c r="S958" t="b">
        <v>0</v>
      </c>
      <c r="T958" t="s">
        <v>8271</v>
      </c>
      <c r="U958" t="str">
        <f t="shared" si="101"/>
        <v>techn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20">
        <f t="shared" si="102"/>
        <v>12</v>
      </c>
      <c r="F959" s="6" t="str">
        <f t="shared" si="104"/>
        <v>Cat 4</v>
      </c>
      <c r="G959" s="8">
        <v>233</v>
      </c>
      <c r="H959" t="s">
        <v>8220</v>
      </c>
      <c r="I959" t="s">
        <v>8223</v>
      </c>
      <c r="J959" t="s">
        <v>8245</v>
      </c>
      <c r="K959">
        <v>1479392133</v>
      </c>
      <c r="L959" s="12">
        <f t="shared" si="98"/>
        <v>42691.594131944439</v>
      </c>
      <c r="M959">
        <v>1476710133</v>
      </c>
      <c r="N959" s="12">
        <f t="shared" si="99"/>
        <v>42660.552465277782</v>
      </c>
      <c r="O959" s="16">
        <f t="shared" si="100"/>
        <v>10</v>
      </c>
      <c r="P959" s="16">
        <f t="shared" si="103"/>
        <v>2016</v>
      </c>
      <c r="Q959" t="b">
        <v>0</v>
      </c>
      <c r="R959">
        <v>7</v>
      </c>
      <c r="S959" t="b">
        <v>0</v>
      </c>
      <c r="T959" t="s">
        <v>8271</v>
      </c>
      <c r="U959" t="str">
        <f t="shared" si="101"/>
        <v>techn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20">
        <f t="shared" si="102"/>
        <v>7.7770000000000001</v>
      </c>
      <c r="F960" s="6" t="str">
        <f t="shared" si="104"/>
        <v>Cat 3</v>
      </c>
      <c r="G960" s="8">
        <v>881</v>
      </c>
      <c r="H960" t="s">
        <v>8220</v>
      </c>
      <c r="I960" t="s">
        <v>8223</v>
      </c>
      <c r="J960" t="s">
        <v>8245</v>
      </c>
      <c r="K960">
        <v>1428641940</v>
      </c>
      <c r="L960" s="12">
        <f t="shared" si="98"/>
        <v>42104.207638888889</v>
      </c>
      <c r="M960">
        <v>1426792563</v>
      </c>
      <c r="N960" s="12">
        <f t="shared" si="99"/>
        <v>42082.802812499998</v>
      </c>
      <c r="O960" s="16">
        <f t="shared" si="100"/>
        <v>3</v>
      </c>
      <c r="P960" s="16">
        <f t="shared" si="103"/>
        <v>2015</v>
      </c>
      <c r="Q960" t="b">
        <v>0</v>
      </c>
      <c r="R960">
        <v>17</v>
      </c>
      <c r="S960" t="b">
        <v>0</v>
      </c>
      <c r="T960" t="s">
        <v>8271</v>
      </c>
      <c r="U960" t="str">
        <f t="shared" si="101"/>
        <v>techn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20">
        <f t="shared" si="102"/>
        <v>50</v>
      </c>
      <c r="F961" s="6" t="str">
        <f t="shared" si="104"/>
        <v>Cat 12</v>
      </c>
      <c r="G961" s="8">
        <v>19430</v>
      </c>
      <c r="H961" t="s">
        <v>8220</v>
      </c>
      <c r="I961" t="s">
        <v>8223</v>
      </c>
      <c r="J961" t="s">
        <v>8245</v>
      </c>
      <c r="K961">
        <v>1421640665</v>
      </c>
      <c r="L961" s="12">
        <f t="shared" si="98"/>
        <v>42023.174363425926</v>
      </c>
      <c r="M961">
        <v>1419048665</v>
      </c>
      <c r="N961" s="12">
        <f t="shared" si="99"/>
        <v>41993.174363425926</v>
      </c>
      <c r="O961" s="16">
        <f t="shared" si="100"/>
        <v>12</v>
      </c>
      <c r="P961" s="16">
        <f t="shared" si="103"/>
        <v>2014</v>
      </c>
      <c r="Q961" t="b">
        <v>0</v>
      </c>
      <c r="R961">
        <v>171</v>
      </c>
      <c r="S961" t="b">
        <v>0</v>
      </c>
      <c r="T961" t="s">
        <v>8271</v>
      </c>
      <c r="U961" t="str">
        <f t="shared" si="101"/>
        <v>techn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20">
        <f t="shared" si="102"/>
        <v>55.65</v>
      </c>
      <c r="F962" s="6" t="str">
        <f t="shared" si="104"/>
        <v>Cat 12</v>
      </c>
      <c r="G962" s="8">
        <v>25655</v>
      </c>
      <c r="H962" t="s">
        <v>8220</v>
      </c>
      <c r="I962" t="s">
        <v>8223</v>
      </c>
      <c r="J962" t="s">
        <v>8245</v>
      </c>
      <c r="K962">
        <v>1489500155</v>
      </c>
      <c r="L962" s="12">
        <f t="shared" si="98"/>
        <v>42808.585127314815</v>
      </c>
      <c r="M962">
        <v>1485874955</v>
      </c>
      <c r="N962" s="12">
        <f t="shared" si="99"/>
        <v>42766.626793981486</v>
      </c>
      <c r="O962" s="16">
        <f t="shared" si="100"/>
        <v>1</v>
      </c>
      <c r="P962" s="16">
        <f t="shared" si="103"/>
        <v>2017</v>
      </c>
      <c r="Q962" t="b">
        <v>0</v>
      </c>
      <c r="R962">
        <v>188</v>
      </c>
      <c r="S962" t="b">
        <v>0</v>
      </c>
      <c r="T962" t="s">
        <v>8271</v>
      </c>
      <c r="U962" t="str">
        <f t="shared" si="101"/>
        <v>techn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20">
        <f t="shared" si="102"/>
        <v>95</v>
      </c>
      <c r="F963" s="6" t="str">
        <f t="shared" si="104"/>
        <v>Cat 12</v>
      </c>
      <c r="G963" s="8">
        <v>40079</v>
      </c>
      <c r="H963" t="s">
        <v>8220</v>
      </c>
      <c r="I963" t="s">
        <v>8223</v>
      </c>
      <c r="J963" t="s">
        <v>8245</v>
      </c>
      <c r="K963">
        <v>1487617200</v>
      </c>
      <c r="L963" s="12">
        <f t="shared" ref="L963:L1026" si="105">(((K963/60)/60)/24)+DATE(1970,1,1)</f>
        <v>42786.791666666672</v>
      </c>
      <c r="M963">
        <v>1483634335</v>
      </c>
      <c r="N963" s="12">
        <f t="shared" ref="N963:N1026" si="106">(((M963/60)/60)/24)+DATE(1970,1,1)</f>
        <v>42740.693692129629</v>
      </c>
      <c r="O963" s="16">
        <f t="shared" ref="O963:O1026" si="107">MONTH(N963)</f>
        <v>1</v>
      </c>
      <c r="P963" s="16">
        <f t="shared" si="103"/>
        <v>2017</v>
      </c>
      <c r="Q963" t="b">
        <v>0</v>
      </c>
      <c r="R963">
        <v>110</v>
      </c>
      <c r="S963" t="b">
        <v>0</v>
      </c>
      <c r="T963" t="s">
        <v>8271</v>
      </c>
      <c r="U963" t="str">
        <f t="shared" ref="U963:U1026" si="108">LEFT(T963,5)</f>
        <v>techn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20">
        <f t="shared" ref="E964:E1027" si="109">D964/1000</f>
        <v>2.5</v>
      </c>
      <c r="F964" s="6" t="str">
        <f t="shared" si="104"/>
        <v>Cat 2</v>
      </c>
      <c r="G964" s="8">
        <v>712</v>
      </c>
      <c r="H964" t="s">
        <v>8220</v>
      </c>
      <c r="I964" t="s">
        <v>8223</v>
      </c>
      <c r="J964" t="s">
        <v>8245</v>
      </c>
      <c r="K964">
        <v>1455210353</v>
      </c>
      <c r="L964" s="12">
        <f t="shared" si="105"/>
        <v>42411.712418981479</v>
      </c>
      <c r="M964">
        <v>1451927153</v>
      </c>
      <c r="N964" s="12">
        <f t="shared" si="106"/>
        <v>42373.712418981479</v>
      </c>
      <c r="O964" s="16">
        <f t="shared" si="107"/>
        <v>1</v>
      </c>
      <c r="P964" s="16">
        <f t="shared" ref="P964:P1027" si="110">YEAR(N964)</f>
        <v>2016</v>
      </c>
      <c r="Q964" t="b">
        <v>0</v>
      </c>
      <c r="R964">
        <v>37</v>
      </c>
      <c r="S964" t="b">
        <v>0</v>
      </c>
      <c r="T964" t="s">
        <v>8271</v>
      </c>
      <c r="U964" t="str">
        <f t="shared" si="108"/>
        <v>techn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20">
        <f t="shared" si="109"/>
        <v>35</v>
      </c>
      <c r="F965" s="6" t="str">
        <f t="shared" ref="F965:F1028" si="111">IF(E965&lt;1,"Cat 1",IF(E965&lt;5,"Cat 2",IF(E965&lt;10,"Cat 3",IF(E965&lt;15,"Cat 4",IF(E965&lt;20,"Cat 5",IF(E965&lt;25,"Cat 6",IF(E965&lt;30,"Cat 7",IF(E965&lt;35,"Cat 8",IF(E965&lt;40,"Cat 9",IF(E965&lt;45,"Cat 10",IF(E965&lt;50,"Cat 11","Cat 12")))))))))))</f>
        <v>Cat 9</v>
      </c>
      <c r="G965" s="8">
        <v>377</v>
      </c>
      <c r="H965" t="s">
        <v>8220</v>
      </c>
      <c r="I965" t="s">
        <v>8223</v>
      </c>
      <c r="J965" t="s">
        <v>8245</v>
      </c>
      <c r="K965">
        <v>1476717319</v>
      </c>
      <c r="L965" s="12">
        <f t="shared" si="105"/>
        <v>42660.635636574079</v>
      </c>
      <c r="M965">
        <v>1473693319</v>
      </c>
      <c r="N965" s="12">
        <f t="shared" si="106"/>
        <v>42625.635636574079</v>
      </c>
      <c r="O965" s="16">
        <f t="shared" si="107"/>
        <v>9</v>
      </c>
      <c r="P965" s="16">
        <f t="shared" si="110"/>
        <v>2016</v>
      </c>
      <c r="Q965" t="b">
        <v>0</v>
      </c>
      <c r="R965">
        <v>9</v>
      </c>
      <c r="S965" t="b">
        <v>0</v>
      </c>
      <c r="T965" t="s">
        <v>8271</v>
      </c>
      <c r="U965" t="str">
        <f t="shared" si="108"/>
        <v>techn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20">
        <f t="shared" si="109"/>
        <v>110</v>
      </c>
      <c r="F966" s="6" t="str">
        <f t="shared" si="111"/>
        <v>Cat 12</v>
      </c>
      <c r="G966" s="8">
        <v>879</v>
      </c>
      <c r="H966" t="s">
        <v>8220</v>
      </c>
      <c r="I966" t="s">
        <v>8228</v>
      </c>
      <c r="J966" t="s">
        <v>8250</v>
      </c>
      <c r="K966">
        <v>1441119919</v>
      </c>
      <c r="L966" s="12">
        <f t="shared" si="105"/>
        <v>42248.628692129627</v>
      </c>
      <c r="M966">
        <v>1437663919</v>
      </c>
      <c r="N966" s="12">
        <f t="shared" si="106"/>
        <v>42208.628692129627</v>
      </c>
      <c r="O966" s="16">
        <f t="shared" si="107"/>
        <v>7</v>
      </c>
      <c r="P966" s="16">
        <f t="shared" si="110"/>
        <v>2015</v>
      </c>
      <c r="Q966" t="b">
        <v>0</v>
      </c>
      <c r="R966">
        <v>29</v>
      </c>
      <c r="S966" t="b">
        <v>0</v>
      </c>
      <c r="T966" t="s">
        <v>8271</v>
      </c>
      <c r="U966" t="str">
        <f t="shared" si="108"/>
        <v>techn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20">
        <f t="shared" si="109"/>
        <v>25</v>
      </c>
      <c r="F967" s="6" t="str">
        <f t="shared" si="111"/>
        <v>Cat 7</v>
      </c>
      <c r="G967" s="8">
        <v>298</v>
      </c>
      <c r="H967" t="s">
        <v>8220</v>
      </c>
      <c r="I967" t="s">
        <v>8223</v>
      </c>
      <c r="J967" t="s">
        <v>8245</v>
      </c>
      <c r="K967">
        <v>1477454340</v>
      </c>
      <c r="L967" s="12">
        <f t="shared" si="105"/>
        <v>42669.165972222225</v>
      </c>
      <c r="M967">
        <v>1474676646</v>
      </c>
      <c r="N967" s="12">
        <f t="shared" si="106"/>
        <v>42637.016736111109</v>
      </c>
      <c r="O967" s="16">
        <f t="shared" si="107"/>
        <v>9</v>
      </c>
      <c r="P967" s="16">
        <f t="shared" si="110"/>
        <v>2016</v>
      </c>
      <c r="Q967" t="b">
        <v>0</v>
      </c>
      <c r="R967">
        <v>6</v>
      </c>
      <c r="S967" t="b">
        <v>0</v>
      </c>
      <c r="T967" t="s">
        <v>8271</v>
      </c>
      <c r="U967" t="str">
        <f t="shared" si="108"/>
        <v>techn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20">
        <f t="shared" si="109"/>
        <v>12</v>
      </c>
      <c r="F968" s="6" t="str">
        <f t="shared" si="111"/>
        <v>Cat 4</v>
      </c>
      <c r="G968" s="8">
        <v>1776</v>
      </c>
      <c r="H968" t="s">
        <v>8220</v>
      </c>
      <c r="I968" t="s">
        <v>8223</v>
      </c>
      <c r="J968" t="s">
        <v>8245</v>
      </c>
      <c r="K968">
        <v>1475766932</v>
      </c>
      <c r="L968" s="12">
        <f t="shared" si="105"/>
        <v>42649.635787037041</v>
      </c>
      <c r="M968">
        <v>1473174932</v>
      </c>
      <c r="N968" s="12">
        <f t="shared" si="106"/>
        <v>42619.635787037041</v>
      </c>
      <c r="O968" s="16">
        <f t="shared" si="107"/>
        <v>9</v>
      </c>
      <c r="P968" s="16">
        <f t="shared" si="110"/>
        <v>2016</v>
      </c>
      <c r="Q968" t="b">
        <v>0</v>
      </c>
      <c r="R968">
        <v>30</v>
      </c>
      <c r="S968" t="b">
        <v>0</v>
      </c>
      <c r="T968" t="s">
        <v>8271</v>
      </c>
      <c r="U968" t="str">
        <f t="shared" si="108"/>
        <v>techn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20">
        <f t="shared" si="109"/>
        <v>20</v>
      </c>
      <c r="F969" s="6" t="str">
        <f t="shared" si="111"/>
        <v>Cat 6</v>
      </c>
      <c r="G969" s="8">
        <v>3562</v>
      </c>
      <c r="H969" t="s">
        <v>8220</v>
      </c>
      <c r="I969" t="s">
        <v>8223</v>
      </c>
      <c r="J969" t="s">
        <v>8245</v>
      </c>
      <c r="K969">
        <v>1461301574</v>
      </c>
      <c r="L969" s="12">
        <f t="shared" si="105"/>
        <v>42482.21266203704</v>
      </c>
      <c r="M969">
        <v>1456121174</v>
      </c>
      <c r="N969" s="12">
        <f t="shared" si="106"/>
        <v>42422.254328703704</v>
      </c>
      <c r="O969" s="16">
        <f t="shared" si="107"/>
        <v>2</v>
      </c>
      <c r="P969" s="16">
        <f t="shared" si="110"/>
        <v>2016</v>
      </c>
      <c r="Q969" t="b">
        <v>0</v>
      </c>
      <c r="R969">
        <v>81</v>
      </c>
      <c r="S969" t="b">
        <v>0</v>
      </c>
      <c r="T969" t="s">
        <v>8271</v>
      </c>
      <c r="U969" t="str">
        <f t="shared" si="108"/>
        <v>techn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20">
        <f t="shared" si="109"/>
        <v>8</v>
      </c>
      <c r="F970" s="6" t="str">
        <f t="shared" si="111"/>
        <v>Cat 3</v>
      </c>
      <c r="G970" s="8">
        <v>106</v>
      </c>
      <c r="H970" t="s">
        <v>8220</v>
      </c>
      <c r="I970" t="s">
        <v>8223</v>
      </c>
      <c r="J970" t="s">
        <v>8245</v>
      </c>
      <c r="K970">
        <v>1408134034</v>
      </c>
      <c r="L970" s="12">
        <f t="shared" si="105"/>
        <v>41866.847615740742</v>
      </c>
      <c r="M970">
        <v>1405542034</v>
      </c>
      <c r="N970" s="12">
        <f t="shared" si="106"/>
        <v>41836.847615740742</v>
      </c>
      <c r="O970" s="16">
        <f t="shared" si="107"/>
        <v>7</v>
      </c>
      <c r="P970" s="16">
        <f t="shared" si="110"/>
        <v>2014</v>
      </c>
      <c r="Q970" t="b">
        <v>0</v>
      </c>
      <c r="R970">
        <v>4</v>
      </c>
      <c r="S970" t="b">
        <v>0</v>
      </c>
      <c r="T970" t="s">
        <v>8271</v>
      </c>
      <c r="U970" t="str">
        <f t="shared" si="108"/>
        <v>techn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20">
        <f t="shared" si="109"/>
        <v>30</v>
      </c>
      <c r="F971" s="6" t="str">
        <f t="shared" si="111"/>
        <v>Cat 8</v>
      </c>
      <c r="G971" s="8">
        <v>14000</v>
      </c>
      <c r="H971" t="s">
        <v>8220</v>
      </c>
      <c r="I971" t="s">
        <v>8237</v>
      </c>
      <c r="J971" t="s">
        <v>8255</v>
      </c>
      <c r="K971">
        <v>1486624607</v>
      </c>
      <c r="L971" s="12">
        <f t="shared" si="105"/>
        <v>42775.30332175926</v>
      </c>
      <c r="M971">
        <v>1483773407</v>
      </c>
      <c r="N971" s="12">
        <f t="shared" si="106"/>
        <v>42742.30332175926</v>
      </c>
      <c r="O971" s="16">
        <f t="shared" si="107"/>
        <v>1</v>
      </c>
      <c r="P971" s="16">
        <f t="shared" si="110"/>
        <v>2017</v>
      </c>
      <c r="Q971" t="b">
        <v>0</v>
      </c>
      <c r="R971">
        <v>11</v>
      </c>
      <c r="S971" t="b">
        <v>0</v>
      </c>
      <c r="T971" t="s">
        <v>8271</v>
      </c>
      <c r="U971" t="str">
        <f t="shared" si="108"/>
        <v>techn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20">
        <f t="shared" si="109"/>
        <v>5</v>
      </c>
      <c r="F972" s="6" t="str">
        <f t="shared" si="111"/>
        <v>Cat 3</v>
      </c>
      <c r="G972" s="8">
        <v>2296</v>
      </c>
      <c r="H972" t="s">
        <v>8220</v>
      </c>
      <c r="I972" t="s">
        <v>8228</v>
      </c>
      <c r="J972" t="s">
        <v>8250</v>
      </c>
      <c r="K972">
        <v>1485147540</v>
      </c>
      <c r="L972" s="12">
        <f t="shared" si="105"/>
        <v>42758.207638888889</v>
      </c>
      <c r="M972">
        <v>1481951853</v>
      </c>
      <c r="N972" s="12">
        <f t="shared" si="106"/>
        <v>42721.220520833333</v>
      </c>
      <c r="O972" s="16">
        <f t="shared" si="107"/>
        <v>12</v>
      </c>
      <c r="P972" s="16">
        <f t="shared" si="110"/>
        <v>2016</v>
      </c>
      <c r="Q972" t="b">
        <v>0</v>
      </c>
      <c r="R972">
        <v>14</v>
      </c>
      <c r="S972" t="b">
        <v>0</v>
      </c>
      <c r="T972" t="s">
        <v>8271</v>
      </c>
      <c r="U972" t="str">
        <f t="shared" si="108"/>
        <v>techn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20">
        <f t="shared" si="109"/>
        <v>100</v>
      </c>
      <c r="F973" s="6" t="str">
        <f t="shared" si="111"/>
        <v>Cat 12</v>
      </c>
      <c r="G973" s="8">
        <v>226</v>
      </c>
      <c r="H973" t="s">
        <v>8220</v>
      </c>
      <c r="I973" t="s">
        <v>8223</v>
      </c>
      <c r="J973" t="s">
        <v>8245</v>
      </c>
      <c r="K973">
        <v>1433178060</v>
      </c>
      <c r="L973" s="12">
        <f t="shared" si="105"/>
        <v>42156.709027777775</v>
      </c>
      <c r="M973">
        <v>1429290060</v>
      </c>
      <c r="N973" s="12">
        <f t="shared" si="106"/>
        <v>42111.709027777775</v>
      </c>
      <c r="O973" s="16">
        <f t="shared" si="107"/>
        <v>4</v>
      </c>
      <c r="P973" s="16">
        <f t="shared" si="110"/>
        <v>2015</v>
      </c>
      <c r="Q973" t="b">
        <v>0</v>
      </c>
      <c r="R973">
        <v>5</v>
      </c>
      <c r="S973" t="b">
        <v>0</v>
      </c>
      <c r="T973" t="s">
        <v>8271</v>
      </c>
      <c r="U973" t="str">
        <f t="shared" si="108"/>
        <v>techn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20">
        <f t="shared" si="109"/>
        <v>20</v>
      </c>
      <c r="F974" s="6" t="str">
        <f t="shared" si="111"/>
        <v>Cat 6</v>
      </c>
      <c r="G974" s="8">
        <v>6925</v>
      </c>
      <c r="H974" t="s">
        <v>8220</v>
      </c>
      <c r="I974" t="s">
        <v>8223</v>
      </c>
      <c r="J974" t="s">
        <v>8245</v>
      </c>
      <c r="K974">
        <v>1409813940</v>
      </c>
      <c r="L974" s="12">
        <f t="shared" si="105"/>
        <v>41886.290972222225</v>
      </c>
      <c r="M974">
        <v>1407271598</v>
      </c>
      <c r="N974" s="12">
        <f t="shared" si="106"/>
        <v>41856.865717592591</v>
      </c>
      <c r="O974" s="16">
        <f t="shared" si="107"/>
        <v>8</v>
      </c>
      <c r="P974" s="16">
        <f t="shared" si="110"/>
        <v>2014</v>
      </c>
      <c r="Q974" t="b">
        <v>0</v>
      </c>
      <c r="R974">
        <v>45</v>
      </c>
      <c r="S974" t="b">
        <v>0</v>
      </c>
      <c r="T974" t="s">
        <v>8271</v>
      </c>
      <c r="U974" t="str">
        <f t="shared" si="108"/>
        <v>techn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20">
        <f t="shared" si="109"/>
        <v>20</v>
      </c>
      <c r="F975" s="6" t="str">
        <f t="shared" si="111"/>
        <v>Cat 6</v>
      </c>
      <c r="G975" s="8">
        <v>411</v>
      </c>
      <c r="H975" t="s">
        <v>8220</v>
      </c>
      <c r="I975" t="s">
        <v>8223</v>
      </c>
      <c r="J975" t="s">
        <v>8245</v>
      </c>
      <c r="K975">
        <v>1447032093</v>
      </c>
      <c r="L975" s="12">
        <f t="shared" si="105"/>
        <v>42317.056631944448</v>
      </c>
      <c r="M975">
        <v>1441844493</v>
      </c>
      <c r="N975" s="12">
        <f t="shared" si="106"/>
        <v>42257.014965277776</v>
      </c>
      <c r="O975" s="16">
        <f t="shared" si="107"/>
        <v>9</v>
      </c>
      <c r="P975" s="16">
        <f t="shared" si="110"/>
        <v>2015</v>
      </c>
      <c r="Q975" t="b">
        <v>0</v>
      </c>
      <c r="R975">
        <v>8</v>
      </c>
      <c r="S975" t="b">
        <v>0</v>
      </c>
      <c r="T975" t="s">
        <v>8271</v>
      </c>
      <c r="U975" t="str">
        <f t="shared" si="108"/>
        <v>techn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20">
        <f t="shared" si="109"/>
        <v>50</v>
      </c>
      <c r="F976" s="6" t="str">
        <f t="shared" si="111"/>
        <v>Cat 12</v>
      </c>
      <c r="G976" s="8">
        <v>280</v>
      </c>
      <c r="H976" t="s">
        <v>8220</v>
      </c>
      <c r="I976" t="s">
        <v>8223</v>
      </c>
      <c r="J976" t="s">
        <v>8245</v>
      </c>
      <c r="K976">
        <v>1458925156</v>
      </c>
      <c r="L976" s="12">
        <f t="shared" si="105"/>
        <v>42454.707824074074</v>
      </c>
      <c r="M976">
        <v>1456336756</v>
      </c>
      <c r="N976" s="12">
        <f t="shared" si="106"/>
        <v>42424.749490740738</v>
      </c>
      <c r="O976" s="16">
        <f t="shared" si="107"/>
        <v>2</v>
      </c>
      <c r="P976" s="16">
        <f t="shared" si="110"/>
        <v>2016</v>
      </c>
      <c r="Q976" t="b">
        <v>0</v>
      </c>
      <c r="R976">
        <v>3</v>
      </c>
      <c r="S976" t="b">
        <v>0</v>
      </c>
      <c r="T976" t="s">
        <v>8271</v>
      </c>
      <c r="U976" t="str">
        <f t="shared" si="108"/>
        <v>techn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20">
        <f t="shared" si="109"/>
        <v>100</v>
      </c>
      <c r="F977" s="6" t="str">
        <f t="shared" si="111"/>
        <v>Cat 12</v>
      </c>
      <c r="G977" s="8">
        <v>2607</v>
      </c>
      <c r="H977" t="s">
        <v>8220</v>
      </c>
      <c r="I977" t="s">
        <v>8223</v>
      </c>
      <c r="J977" t="s">
        <v>8245</v>
      </c>
      <c r="K977">
        <v>1467132185</v>
      </c>
      <c r="L977" s="12">
        <f t="shared" si="105"/>
        <v>42549.696585648147</v>
      </c>
      <c r="M977">
        <v>1461948185</v>
      </c>
      <c r="N977" s="12">
        <f t="shared" si="106"/>
        <v>42489.696585648147</v>
      </c>
      <c r="O977" s="16">
        <f t="shared" si="107"/>
        <v>4</v>
      </c>
      <c r="P977" s="16">
        <f t="shared" si="110"/>
        <v>2016</v>
      </c>
      <c r="Q977" t="b">
        <v>0</v>
      </c>
      <c r="R977">
        <v>24</v>
      </c>
      <c r="S977" t="b">
        <v>0</v>
      </c>
      <c r="T977" t="s">
        <v>8271</v>
      </c>
      <c r="U977" t="str">
        <f t="shared" si="108"/>
        <v>techn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20">
        <f t="shared" si="109"/>
        <v>150</v>
      </c>
      <c r="F978" s="6" t="str">
        <f t="shared" si="111"/>
        <v>Cat 12</v>
      </c>
      <c r="G978" s="8">
        <v>2889</v>
      </c>
      <c r="H978" t="s">
        <v>8220</v>
      </c>
      <c r="I978" t="s">
        <v>8225</v>
      </c>
      <c r="J978" t="s">
        <v>8247</v>
      </c>
      <c r="K978">
        <v>1439515497</v>
      </c>
      <c r="L978" s="12">
        <f t="shared" si="105"/>
        <v>42230.058993055558</v>
      </c>
      <c r="M978">
        <v>1435627497</v>
      </c>
      <c r="N978" s="12">
        <f t="shared" si="106"/>
        <v>42185.058993055558</v>
      </c>
      <c r="O978" s="16">
        <f t="shared" si="107"/>
        <v>6</v>
      </c>
      <c r="P978" s="16">
        <f t="shared" si="110"/>
        <v>2015</v>
      </c>
      <c r="Q978" t="b">
        <v>0</v>
      </c>
      <c r="R978">
        <v>18</v>
      </c>
      <c r="S978" t="b">
        <v>0</v>
      </c>
      <c r="T978" t="s">
        <v>8271</v>
      </c>
      <c r="U978" t="str">
        <f t="shared" si="108"/>
        <v>techn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20">
        <f t="shared" si="109"/>
        <v>2.7</v>
      </c>
      <c r="F979" s="6" t="str">
        <f t="shared" si="111"/>
        <v>Cat 2</v>
      </c>
      <c r="G979" s="8">
        <v>909</v>
      </c>
      <c r="H979" t="s">
        <v>8220</v>
      </c>
      <c r="I979" t="s">
        <v>8238</v>
      </c>
      <c r="J979" t="s">
        <v>8248</v>
      </c>
      <c r="K979">
        <v>1456094197</v>
      </c>
      <c r="L979" s="12">
        <f t="shared" si="105"/>
        <v>42421.942094907412</v>
      </c>
      <c r="M979">
        <v>1453502197</v>
      </c>
      <c r="N979" s="12">
        <f t="shared" si="106"/>
        <v>42391.942094907412</v>
      </c>
      <c r="O979" s="16">
        <f t="shared" si="107"/>
        <v>1</v>
      </c>
      <c r="P979" s="16">
        <f t="shared" si="110"/>
        <v>2016</v>
      </c>
      <c r="Q979" t="b">
        <v>0</v>
      </c>
      <c r="R979">
        <v>12</v>
      </c>
      <c r="S979" t="b">
        <v>0</v>
      </c>
      <c r="T979" t="s">
        <v>8271</v>
      </c>
      <c r="U979" t="str">
        <f t="shared" si="108"/>
        <v>techn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20">
        <f t="shared" si="109"/>
        <v>172.88900000000001</v>
      </c>
      <c r="F980" s="6" t="str">
        <f t="shared" si="111"/>
        <v>Cat 12</v>
      </c>
      <c r="G980" s="8">
        <v>97273</v>
      </c>
      <c r="H980" t="s">
        <v>8220</v>
      </c>
      <c r="I980" t="s">
        <v>8234</v>
      </c>
      <c r="J980" t="s">
        <v>8254</v>
      </c>
      <c r="K980">
        <v>1456385101</v>
      </c>
      <c r="L980" s="12">
        <f t="shared" si="105"/>
        <v>42425.309039351851</v>
      </c>
      <c r="M980">
        <v>1453793101</v>
      </c>
      <c r="N980" s="12">
        <f t="shared" si="106"/>
        <v>42395.309039351851</v>
      </c>
      <c r="O980" s="16">
        <f t="shared" si="107"/>
        <v>1</v>
      </c>
      <c r="P980" s="16">
        <f t="shared" si="110"/>
        <v>2016</v>
      </c>
      <c r="Q980" t="b">
        <v>0</v>
      </c>
      <c r="R980">
        <v>123</v>
      </c>
      <c r="S980" t="b">
        <v>0</v>
      </c>
      <c r="T980" t="s">
        <v>8271</v>
      </c>
      <c r="U980" t="str">
        <f t="shared" si="108"/>
        <v>techn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20">
        <f t="shared" si="109"/>
        <v>35</v>
      </c>
      <c r="F981" s="6" t="str">
        <f t="shared" si="111"/>
        <v>Cat 9</v>
      </c>
      <c r="G981" s="8">
        <v>28986.16</v>
      </c>
      <c r="H981" t="s">
        <v>8220</v>
      </c>
      <c r="I981" t="s">
        <v>8223</v>
      </c>
      <c r="J981" t="s">
        <v>8245</v>
      </c>
      <c r="K981">
        <v>1466449140</v>
      </c>
      <c r="L981" s="12">
        <f t="shared" si="105"/>
        <v>42541.790972222225</v>
      </c>
      <c r="M981">
        <v>1463392828</v>
      </c>
      <c r="N981" s="12">
        <f t="shared" si="106"/>
        <v>42506.416990740734</v>
      </c>
      <c r="O981" s="16">
        <f t="shared" si="107"/>
        <v>5</v>
      </c>
      <c r="P981" s="16">
        <f t="shared" si="110"/>
        <v>2016</v>
      </c>
      <c r="Q981" t="b">
        <v>0</v>
      </c>
      <c r="R981">
        <v>96</v>
      </c>
      <c r="S981" t="b">
        <v>0</v>
      </c>
      <c r="T981" t="s">
        <v>8271</v>
      </c>
      <c r="U981" t="str">
        <f t="shared" si="108"/>
        <v>techn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20">
        <f t="shared" si="109"/>
        <v>10</v>
      </c>
      <c r="F982" s="6" t="str">
        <f t="shared" si="111"/>
        <v>Cat 4</v>
      </c>
      <c r="G982" s="8">
        <v>1486</v>
      </c>
      <c r="H982" t="s">
        <v>8220</v>
      </c>
      <c r="I982" t="s">
        <v>8223</v>
      </c>
      <c r="J982" t="s">
        <v>8245</v>
      </c>
      <c r="K982">
        <v>1417387322</v>
      </c>
      <c r="L982" s="12">
        <f t="shared" si="105"/>
        <v>41973.945856481485</v>
      </c>
      <c r="M982">
        <v>1413495722</v>
      </c>
      <c r="N982" s="12">
        <f t="shared" si="106"/>
        <v>41928.904189814813</v>
      </c>
      <c r="O982" s="16">
        <f t="shared" si="107"/>
        <v>10</v>
      </c>
      <c r="P982" s="16">
        <f t="shared" si="110"/>
        <v>2014</v>
      </c>
      <c r="Q982" t="b">
        <v>0</v>
      </c>
      <c r="R982">
        <v>31</v>
      </c>
      <c r="S982" t="b">
        <v>0</v>
      </c>
      <c r="T982" t="s">
        <v>8271</v>
      </c>
      <c r="U982" t="str">
        <f t="shared" si="108"/>
        <v>techn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20">
        <f t="shared" si="109"/>
        <v>88.888000000000005</v>
      </c>
      <c r="F983" s="6" t="str">
        <f t="shared" si="111"/>
        <v>Cat 12</v>
      </c>
      <c r="G983" s="8">
        <v>11</v>
      </c>
      <c r="H983" t="s">
        <v>8220</v>
      </c>
      <c r="I983" t="s">
        <v>8223</v>
      </c>
      <c r="J983" t="s">
        <v>8245</v>
      </c>
      <c r="K983">
        <v>1407624222</v>
      </c>
      <c r="L983" s="12">
        <f t="shared" si="105"/>
        <v>41860.947013888886</v>
      </c>
      <c r="M983">
        <v>1405032222</v>
      </c>
      <c r="N983" s="12">
        <f t="shared" si="106"/>
        <v>41830.947013888886</v>
      </c>
      <c r="O983" s="16">
        <f t="shared" si="107"/>
        <v>7</v>
      </c>
      <c r="P983" s="16">
        <f t="shared" si="110"/>
        <v>2014</v>
      </c>
      <c r="Q983" t="b">
        <v>0</v>
      </c>
      <c r="R983">
        <v>4</v>
      </c>
      <c r="S983" t="b">
        <v>0</v>
      </c>
      <c r="T983" t="s">
        <v>8271</v>
      </c>
      <c r="U983" t="str">
        <f t="shared" si="108"/>
        <v>techn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20">
        <f t="shared" si="109"/>
        <v>17.5</v>
      </c>
      <c r="F984" s="6" t="str">
        <f t="shared" si="111"/>
        <v>Cat 5</v>
      </c>
      <c r="G984" s="8">
        <v>3</v>
      </c>
      <c r="H984" t="s">
        <v>8220</v>
      </c>
      <c r="I984" t="s">
        <v>8223</v>
      </c>
      <c r="J984" t="s">
        <v>8245</v>
      </c>
      <c r="K984">
        <v>1475431486</v>
      </c>
      <c r="L984" s="12">
        <f t="shared" si="105"/>
        <v>42645.753310185188</v>
      </c>
      <c r="M984">
        <v>1472839486</v>
      </c>
      <c r="N984" s="12">
        <f t="shared" si="106"/>
        <v>42615.753310185188</v>
      </c>
      <c r="O984" s="16">
        <f t="shared" si="107"/>
        <v>9</v>
      </c>
      <c r="P984" s="16">
        <f t="shared" si="110"/>
        <v>2016</v>
      </c>
      <c r="Q984" t="b">
        <v>0</v>
      </c>
      <c r="R984">
        <v>3</v>
      </c>
      <c r="S984" t="b">
        <v>0</v>
      </c>
      <c r="T984" t="s">
        <v>8271</v>
      </c>
      <c r="U984" t="str">
        <f t="shared" si="108"/>
        <v>techn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20">
        <f t="shared" si="109"/>
        <v>104.21899999999999</v>
      </c>
      <c r="F985" s="6" t="str">
        <f t="shared" si="111"/>
        <v>Cat 12</v>
      </c>
      <c r="G985" s="8">
        <v>30751</v>
      </c>
      <c r="H985" t="s">
        <v>8220</v>
      </c>
      <c r="I985" t="s">
        <v>8226</v>
      </c>
      <c r="J985" t="s">
        <v>8248</v>
      </c>
      <c r="K985">
        <v>1471985640</v>
      </c>
      <c r="L985" s="12">
        <f t="shared" si="105"/>
        <v>42605.870833333334</v>
      </c>
      <c r="M985">
        <v>1469289685</v>
      </c>
      <c r="N985" s="12">
        <f t="shared" si="106"/>
        <v>42574.667650462965</v>
      </c>
      <c r="O985" s="16">
        <f t="shared" si="107"/>
        <v>7</v>
      </c>
      <c r="P985" s="16">
        <f t="shared" si="110"/>
        <v>2016</v>
      </c>
      <c r="Q985" t="b">
        <v>0</v>
      </c>
      <c r="R985">
        <v>179</v>
      </c>
      <c r="S985" t="b">
        <v>0</v>
      </c>
      <c r="T985" t="s">
        <v>8271</v>
      </c>
      <c r="U985" t="str">
        <f t="shared" si="108"/>
        <v>techn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20">
        <f t="shared" si="109"/>
        <v>10</v>
      </c>
      <c r="F986" s="6" t="str">
        <f t="shared" si="111"/>
        <v>Cat 4</v>
      </c>
      <c r="G986" s="8">
        <v>106</v>
      </c>
      <c r="H986" t="s">
        <v>8220</v>
      </c>
      <c r="I986" t="s">
        <v>8223</v>
      </c>
      <c r="J986" t="s">
        <v>8245</v>
      </c>
      <c r="K986">
        <v>1427507208</v>
      </c>
      <c r="L986" s="12">
        <f t="shared" si="105"/>
        <v>42091.074166666673</v>
      </c>
      <c r="M986">
        <v>1424918808</v>
      </c>
      <c r="N986" s="12">
        <f t="shared" si="106"/>
        <v>42061.11583333333</v>
      </c>
      <c r="O986" s="16">
        <f t="shared" si="107"/>
        <v>2</v>
      </c>
      <c r="P986" s="16">
        <f t="shared" si="110"/>
        <v>2015</v>
      </c>
      <c r="Q986" t="b">
        <v>0</v>
      </c>
      <c r="R986">
        <v>3</v>
      </c>
      <c r="S986" t="b">
        <v>0</v>
      </c>
      <c r="T986" t="s">
        <v>8271</v>
      </c>
      <c r="U986" t="str">
        <f t="shared" si="108"/>
        <v>techn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20">
        <f t="shared" si="109"/>
        <v>30</v>
      </c>
      <c r="F987" s="6" t="str">
        <f t="shared" si="111"/>
        <v>Cat 8</v>
      </c>
      <c r="G987" s="8">
        <v>1888</v>
      </c>
      <c r="H987" t="s">
        <v>8220</v>
      </c>
      <c r="I987" t="s">
        <v>8235</v>
      </c>
      <c r="J987" t="s">
        <v>8248</v>
      </c>
      <c r="K987">
        <v>1451602800</v>
      </c>
      <c r="L987" s="12">
        <f t="shared" si="105"/>
        <v>42369.958333333328</v>
      </c>
      <c r="M987">
        <v>1449011610</v>
      </c>
      <c r="N987" s="12">
        <f t="shared" si="106"/>
        <v>42339.967708333337</v>
      </c>
      <c r="O987" s="16">
        <f t="shared" si="107"/>
        <v>12</v>
      </c>
      <c r="P987" s="16">
        <f t="shared" si="110"/>
        <v>2015</v>
      </c>
      <c r="Q987" t="b">
        <v>0</v>
      </c>
      <c r="R987">
        <v>23</v>
      </c>
      <c r="S987" t="b">
        <v>0</v>
      </c>
      <c r="T987" t="s">
        <v>8271</v>
      </c>
      <c r="U987" t="str">
        <f t="shared" si="108"/>
        <v>techn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20">
        <f t="shared" si="109"/>
        <v>20</v>
      </c>
      <c r="F988" s="6" t="str">
        <f t="shared" si="111"/>
        <v>Cat 6</v>
      </c>
      <c r="G988" s="8">
        <v>2550</v>
      </c>
      <c r="H988" t="s">
        <v>8220</v>
      </c>
      <c r="I988" t="s">
        <v>8224</v>
      </c>
      <c r="J988" t="s">
        <v>8246</v>
      </c>
      <c r="K988">
        <v>1452384000</v>
      </c>
      <c r="L988" s="12">
        <f t="shared" si="105"/>
        <v>42379</v>
      </c>
      <c r="M988">
        <v>1447698300</v>
      </c>
      <c r="N988" s="12">
        <f t="shared" si="106"/>
        <v>42324.767361111109</v>
      </c>
      <c r="O988" s="16">
        <f t="shared" si="107"/>
        <v>11</v>
      </c>
      <c r="P988" s="16">
        <f t="shared" si="110"/>
        <v>2015</v>
      </c>
      <c r="Q988" t="b">
        <v>0</v>
      </c>
      <c r="R988">
        <v>23</v>
      </c>
      <c r="S988" t="b">
        <v>0</v>
      </c>
      <c r="T988" t="s">
        <v>8271</v>
      </c>
      <c r="U988" t="str">
        <f t="shared" si="108"/>
        <v>techn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20">
        <f t="shared" si="109"/>
        <v>50</v>
      </c>
      <c r="F989" s="6" t="str">
        <f t="shared" si="111"/>
        <v>Cat 12</v>
      </c>
      <c r="G989" s="8">
        <v>6610</v>
      </c>
      <c r="H989" t="s">
        <v>8220</v>
      </c>
      <c r="I989" t="s">
        <v>8232</v>
      </c>
      <c r="J989" t="s">
        <v>8248</v>
      </c>
      <c r="K989">
        <v>1403507050</v>
      </c>
      <c r="L989" s="12">
        <f t="shared" si="105"/>
        <v>41813.294560185182</v>
      </c>
      <c r="M989">
        <v>1400051050</v>
      </c>
      <c r="N989" s="12">
        <f t="shared" si="106"/>
        <v>41773.294560185182</v>
      </c>
      <c r="O989" s="16">
        <f t="shared" si="107"/>
        <v>5</v>
      </c>
      <c r="P989" s="16">
        <f t="shared" si="110"/>
        <v>2014</v>
      </c>
      <c r="Q989" t="b">
        <v>0</v>
      </c>
      <c r="R989">
        <v>41</v>
      </c>
      <c r="S989" t="b">
        <v>0</v>
      </c>
      <c r="T989" t="s">
        <v>8271</v>
      </c>
      <c r="U989" t="str">
        <f t="shared" si="108"/>
        <v>techn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20">
        <f t="shared" si="109"/>
        <v>5</v>
      </c>
      <c r="F990" s="6" t="str">
        <f t="shared" si="111"/>
        <v>Cat 3</v>
      </c>
      <c r="G990" s="8">
        <v>0</v>
      </c>
      <c r="H990" t="s">
        <v>8220</v>
      </c>
      <c r="I990" t="s">
        <v>8236</v>
      </c>
      <c r="J990" t="s">
        <v>8248</v>
      </c>
      <c r="K990">
        <v>1475310825</v>
      </c>
      <c r="L990" s="12">
        <f t="shared" si="105"/>
        <v>42644.356770833328</v>
      </c>
      <c r="M990">
        <v>1472718825</v>
      </c>
      <c r="N990" s="12">
        <f t="shared" si="106"/>
        <v>42614.356770833328</v>
      </c>
      <c r="O990" s="16">
        <f t="shared" si="107"/>
        <v>9</v>
      </c>
      <c r="P990" s="16">
        <f t="shared" si="110"/>
        <v>2016</v>
      </c>
      <c r="Q990" t="b">
        <v>0</v>
      </c>
      <c r="R990">
        <v>0</v>
      </c>
      <c r="S990" t="b">
        <v>0</v>
      </c>
      <c r="T990" t="s">
        <v>8271</v>
      </c>
      <c r="U990" t="str">
        <f t="shared" si="108"/>
        <v>techn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20">
        <f t="shared" si="109"/>
        <v>10</v>
      </c>
      <c r="F991" s="6" t="str">
        <f t="shared" si="111"/>
        <v>Cat 4</v>
      </c>
      <c r="G991" s="8">
        <v>1677</v>
      </c>
      <c r="H991" t="s">
        <v>8220</v>
      </c>
      <c r="I991" t="s">
        <v>8223</v>
      </c>
      <c r="J991" t="s">
        <v>8245</v>
      </c>
      <c r="K991">
        <v>1475101495</v>
      </c>
      <c r="L991" s="12">
        <f t="shared" si="105"/>
        <v>42641.933969907404</v>
      </c>
      <c r="M991">
        <v>1472509495</v>
      </c>
      <c r="N991" s="12">
        <f t="shared" si="106"/>
        <v>42611.933969907404</v>
      </c>
      <c r="O991" s="16">
        <f t="shared" si="107"/>
        <v>8</v>
      </c>
      <c r="P991" s="16">
        <f t="shared" si="110"/>
        <v>2016</v>
      </c>
      <c r="Q991" t="b">
        <v>0</v>
      </c>
      <c r="R991">
        <v>32</v>
      </c>
      <c r="S991" t="b">
        <v>0</v>
      </c>
      <c r="T991" t="s">
        <v>8271</v>
      </c>
      <c r="U991" t="str">
        <f t="shared" si="108"/>
        <v>techn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20">
        <f t="shared" si="109"/>
        <v>25</v>
      </c>
      <c r="F992" s="6" t="str">
        <f t="shared" si="111"/>
        <v>Cat 7</v>
      </c>
      <c r="G992" s="8">
        <v>26</v>
      </c>
      <c r="H992" t="s">
        <v>8220</v>
      </c>
      <c r="I992" t="s">
        <v>8223</v>
      </c>
      <c r="J992" t="s">
        <v>8245</v>
      </c>
      <c r="K992">
        <v>1409770164</v>
      </c>
      <c r="L992" s="12">
        <f t="shared" si="105"/>
        <v>41885.784305555557</v>
      </c>
      <c r="M992">
        <v>1407178164</v>
      </c>
      <c r="N992" s="12">
        <f t="shared" si="106"/>
        <v>41855.784305555557</v>
      </c>
      <c r="O992" s="16">
        <f t="shared" si="107"/>
        <v>8</v>
      </c>
      <c r="P992" s="16">
        <f t="shared" si="110"/>
        <v>2014</v>
      </c>
      <c r="Q992" t="b">
        <v>0</v>
      </c>
      <c r="R992">
        <v>2</v>
      </c>
      <c r="S992" t="b">
        <v>0</v>
      </c>
      <c r="T992" t="s">
        <v>8271</v>
      </c>
      <c r="U992" t="str">
        <f t="shared" si="108"/>
        <v>techn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20">
        <f t="shared" si="109"/>
        <v>5</v>
      </c>
      <c r="F993" s="6" t="str">
        <f t="shared" si="111"/>
        <v>Cat 3</v>
      </c>
      <c r="G993" s="8">
        <v>212</v>
      </c>
      <c r="H993" t="s">
        <v>8220</v>
      </c>
      <c r="I993" t="s">
        <v>8224</v>
      </c>
      <c r="J993" t="s">
        <v>8246</v>
      </c>
      <c r="K993">
        <v>1468349460</v>
      </c>
      <c r="L993" s="12">
        <f t="shared" si="105"/>
        <v>42563.785416666666</v>
      </c>
      <c r="M993">
        <v>1466186988</v>
      </c>
      <c r="N993" s="12">
        <f t="shared" si="106"/>
        <v>42538.75680555556</v>
      </c>
      <c r="O993" s="16">
        <f t="shared" si="107"/>
        <v>6</v>
      </c>
      <c r="P993" s="16">
        <f t="shared" si="110"/>
        <v>2016</v>
      </c>
      <c r="Q993" t="b">
        <v>0</v>
      </c>
      <c r="R993">
        <v>7</v>
      </c>
      <c r="S993" t="b">
        <v>0</v>
      </c>
      <c r="T993" t="s">
        <v>8271</v>
      </c>
      <c r="U993" t="str">
        <f t="shared" si="108"/>
        <v>techn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20">
        <f t="shared" si="109"/>
        <v>100</v>
      </c>
      <c r="F994" s="6" t="str">
        <f t="shared" si="111"/>
        <v>Cat 12</v>
      </c>
      <c r="G994" s="8">
        <v>467</v>
      </c>
      <c r="H994" t="s">
        <v>8220</v>
      </c>
      <c r="I994" t="s">
        <v>8223</v>
      </c>
      <c r="J994" t="s">
        <v>8245</v>
      </c>
      <c r="K994">
        <v>1462655519</v>
      </c>
      <c r="L994" s="12">
        <f t="shared" si="105"/>
        <v>42497.883321759262</v>
      </c>
      <c r="M994">
        <v>1457475119</v>
      </c>
      <c r="N994" s="12">
        <f t="shared" si="106"/>
        <v>42437.924988425926</v>
      </c>
      <c r="O994" s="16">
        <f t="shared" si="107"/>
        <v>3</v>
      </c>
      <c r="P994" s="16">
        <f t="shared" si="110"/>
        <v>2016</v>
      </c>
      <c r="Q994" t="b">
        <v>0</v>
      </c>
      <c r="R994">
        <v>4</v>
      </c>
      <c r="S994" t="b">
        <v>0</v>
      </c>
      <c r="T994" t="s">
        <v>8271</v>
      </c>
      <c r="U994" t="str">
        <f t="shared" si="108"/>
        <v>techn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20">
        <f t="shared" si="109"/>
        <v>70</v>
      </c>
      <c r="F995" s="6" t="str">
        <f t="shared" si="111"/>
        <v>Cat 12</v>
      </c>
      <c r="G995" s="8">
        <v>17561</v>
      </c>
      <c r="H995" t="s">
        <v>8220</v>
      </c>
      <c r="I995" t="s">
        <v>8223</v>
      </c>
      <c r="J995" t="s">
        <v>8245</v>
      </c>
      <c r="K995">
        <v>1478926800</v>
      </c>
      <c r="L995" s="12">
        <f t="shared" si="105"/>
        <v>42686.208333333328</v>
      </c>
      <c r="M995">
        <v>1476054568</v>
      </c>
      <c r="N995" s="12">
        <f t="shared" si="106"/>
        <v>42652.964907407411</v>
      </c>
      <c r="O995" s="16">
        <f t="shared" si="107"/>
        <v>10</v>
      </c>
      <c r="P995" s="16">
        <f t="shared" si="110"/>
        <v>2016</v>
      </c>
      <c r="Q995" t="b">
        <v>0</v>
      </c>
      <c r="R995">
        <v>196</v>
      </c>
      <c r="S995" t="b">
        <v>0</v>
      </c>
      <c r="T995" t="s">
        <v>8271</v>
      </c>
      <c r="U995" t="str">
        <f t="shared" si="108"/>
        <v>techn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20">
        <f t="shared" si="109"/>
        <v>200</v>
      </c>
      <c r="F996" s="6" t="str">
        <f t="shared" si="111"/>
        <v>Cat 12</v>
      </c>
      <c r="G996" s="8">
        <v>4669</v>
      </c>
      <c r="H996" t="s">
        <v>8220</v>
      </c>
      <c r="I996" t="s">
        <v>8223</v>
      </c>
      <c r="J996" t="s">
        <v>8245</v>
      </c>
      <c r="K996">
        <v>1417388340</v>
      </c>
      <c r="L996" s="12">
        <f t="shared" si="105"/>
        <v>41973.957638888889</v>
      </c>
      <c r="M996">
        <v>1412835530</v>
      </c>
      <c r="N996" s="12">
        <f t="shared" si="106"/>
        <v>41921.263078703705</v>
      </c>
      <c r="O996" s="16">
        <f t="shared" si="107"/>
        <v>10</v>
      </c>
      <c r="P996" s="16">
        <f t="shared" si="110"/>
        <v>2014</v>
      </c>
      <c r="Q996" t="b">
        <v>0</v>
      </c>
      <c r="R996">
        <v>11</v>
      </c>
      <c r="S996" t="b">
        <v>0</v>
      </c>
      <c r="T996" t="s">
        <v>8271</v>
      </c>
      <c r="U996" t="str">
        <f t="shared" si="108"/>
        <v>techn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20">
        <f t="shared" si="109"/>
        <v>10</v>
      </c>
      <c r="F997" s="6" t="str">
        <f t="shared" si="111"/>
        <v>Cat 4</v>
      </c>
      <c r="G997" s="8">
        <v>726</v>
      </c>
      <c r="H997" t="s">
        <v>8220</v>
      </c>
      <c r="I997" t="s">
        <v>8223</v>
      </c>
      <c r="J997" t="s">
        <v>8245</v>
      </c>
      <c r="K997">
        <v>1417276800</v>
      </c>
      <c r="L997" s="12">
        <f t="shared" si="105"/>
        <v>41972.666666666672</v>
      </c>
      <c r="M997">
        <v>1415140480</v>
      </c>
      <c r="N997" s="12">
        <f t="shared" si="106"/>
        <v>41947.940740740742</v>
      </c>
      <c r="O997" s="16">
        <f t="shared" si="107"/>
        <v>11</v>
      </c>
      <c r="P997" s="16">
        <f t="shared" si="110"/>
        <v>2014</v>
      </c>
      <c r="Q997" t="b">
        <v>0</v>
      </c>
      <c r="R997">
        <v>9</v>
      </c>
      <c r="S997" t="b">
        <v>0</v>
      </c>
      <c r="T997" t="s">
        <v>8271</v>
      </c>
      <c r="U997" t="str">
        <f t="shared" si="108"/>
        <v>techn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20">
        <f t="shared" si="109"/>
        <v>4</v>
      </c>
      <c r="F998" s="6" t="str">
        <f t="shared" si="111"/>
        <v>Cat 2</v>
      </c>
      <c r="G998" s="8">
        <v>65</v>
      </c>
      <c r="H998" t="s">
        <v>8220</v>
      </c>
      <c r="I998" t="s">
        <v>8223</v>
      </c>
      <c r="J998" t="s">
        <v>8245</v>
      </c>
      <c r="K998">
        <v>1406474820</v>
      </c>
      <c r="L998" s="12">
        <f t="shared" si="105"/>
        <v>41847.643750000003</v>
      </c>
      <c r="M998">
        <v>1403902060</v>
      </c>
      <c r="N998" s="12">
        <f t="shared" si="106"/>
        <v>41817.866435185184</v>
      </c>
      <c r="O998" s="16">
        <f t="shared" si="107"/>
        <v>6</v>
      </c>
      <c r="P998" s="16">
        <f t="shared" si="110"/>
        <v>2014</v>
      </c>
      <c r="Q998" t="b">
        <v>0</v>
      </c>
      <c r="R998">
        <v>5</v>
      </c>
      <c r="S998" t="b">
        <v>0</v>
      </c>
      <c r="T998" t="s">
        <v>8271</v>
      </c>
      <c r="U998" t="str">
        <f t="shared" si="108"/>
        <v>techn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20">
        <f t="shared" si="109"/>
        <v>5</v>
      </c>
      <c r="F999" s="6" t="str">
        <f t="shared" si="111"/>
        <v>Cat 3</v>
      </c>
      <c r="G999" s="8">
        <v>65</v>
      </c>
      <c r="H999" t="s">
        <v>8220</v>
      </c>
      <c r="I999" t="s">
        <v>8223</v>
      </c>
      <c r="J999" t="s">
        <v>8245</v>
      </c>
      <c r="K999">
        <v>1417145297</v>
      </c>
      <c r="L999" s="12">
        <f t="shared" si="105"/>
        <v>41971.144641203704</v>
      </c>
      <c r="M999">
        <v>1414549697</v>
      </c>
      <c r="N999" s="12">
        <f t="shared" si="106"/>
        <v>41941.10297453704</v>
      </c>
      <c r="O999" s="16">
        <f t="shared" si="107"/>
        <v>10</v>
      </c>
      <c r="P999" s="16">
        <f t="shared" si="110"/>
        <v>2014</v>
      </c>
      <c r="Q999" t="b">
        <v>0</v>
      </c>
      <c r="R999">
        <v>8</v>
      </c>
      <c r="S999" t="b">
        <v>0</v>
      </c>
      <c r="T999" t="s">
        <v>8271</v>
      </c>
      <c r="U999" t="str">
        <f t="shared" si="108"/>
        <v>techn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20">
        <f t="shared" si="109"/>
        <v>60</v>
      </c>
      <c r="F1000" s="6" t="str">
        <f t="shared" si="111"/>
        <v>Cat 12</v>
      </c>
      <c r="G1000" s="8">
        <v>35135</v>
      </c>
      <c r="H1000" t="s">
        <v>8220</v>
      </c>
      <c r="I1000" t="s">
        <v>8228</v>
      </c>
      <c r="J1000" t="s">
        <v>8250</v>
      </c>
      <c r="K1000">
        <v>1447909401</v>
      </c>
      <c r="L1000" s="12">
        <f t="shared" si="105"/>
        <v>42327.210659722223</v>
      </c>
      <c r="M1000">
        <v>1444017801</v>
      </c>
      <c r="N1000" s="12">
        <f t="shared" si="106"/>
        <v>42282.168993055559</v>
      </c>
      <c r="O1000" s="16">
        <f t="shared" si="107"/>
        <v>10</v>
      </c>
      <c r="P1000" s="16">
        <f t="shared" si="110"/>
        <v>2015</v>
      </c>
      <c r="Q1000" t="b">
        <v>0</v>
      </c>
      <c r="R1000">
        <v>229</v>
      </c>
      <c r="S1000" t="b">
        <v>0</v>
      </c>
      <c r="T1000" t="s">
        <v>8271</v>
      </c>
      <c r="U1000" t="str">
        <f t="shared" si="108"/>
        <v>techn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20">
        <f t="shared" si="109"/>
        <v>150</v>
      </c>
      <c r="F1001" s="6" t="str">
        <f t="shared" si="111"/>
        <v>Cat 12</v>
      </c>
      <c r="G1001" s="8">
        <v>11683</v>
      </c>
      <c r="H1001" t="s">
        <v>8220</v>
      </c>
      <c r="I1001" t="s">
        <v>8228</v>
      </c>
      <c r="J1001" t="s">
        <v>8250</v>
      </c>
      <c r="K1001">
        <v>1415865720</v>
      </c>
      <c r="L1001" s="12">
        <f t="shared" si="105"/>
        <v>41956.334722222222</v>
      </c>
      <c r="M1001">
        <v>1413270690</v>
      </c>
      <c r="N1001" s="12">
        <f t="shared" si="106"/>
        <v>41926.29965277778</v>
      </c>
      <c r="O1001" s="16">
        <f t="shared" si="107"/>
        <v>10</v>
      </c>
      <c r="P1001" s="16">
        <f t="shared" si="110"/>
        <v>2014</v>
      </c>
      <c r="Q1001" t="b">
        <v>0</v>
      </c>
      <c r="R1001">
        <v>40</v>
      </c>
      <c r="S1001" t="b">
        <v>0</v>
      </c>
      <c r="T1001" t="s">
        <v>8271</v>
      </c>
      <c r="U1001" t="str">
        <f t="shared" si="108"/>
        <v>techn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20">
        <f t="shared" si="109"/>
        <v>894.7</v>
      </c>
      <c r="F1002" s="6" t="str">
        <f t="shared" si="111"/>
        <v>Cat 12</v>
      </c>
      <c r="G1002" s="8">
        <v>19824</v>
      </c>
      <c r="H1002" t="s">
        <v>8219</v>
      </c>
      <c r="I1002" t="s">
        <v>8223</v>
      </c>
      <c r="J1002" t="s">
        <v>8245</v>
      </c>
      <c r="K1002">
        <v>1489537560</v>
      </c>
      <c r="L1002" s="12">
        <f t="shared" si="105"/>
        <v>42809.018055555556</v>
      </c>
      <c r="M1002">
        <v>1484357160</v>
      </c>
      <c r="N1002" s="12">
        <f t="shared" si="106"/>
        <v>42749.059722222228</v>
      </c>
      <c r="O1002" s="16">
        <f t="shared" si="107"/>
        <v>1</v>
      </c>
      <c r="P1002" s="16">
        <f t="shared" si="110"/>
        <v>2017</v>
      </c>
      <c r="Q1002" t="b">
        <v>0</v>
      </c>
      <c r="R1002">
        <v>6</v>
      </c>
      <c r="S1002" t="b">
        <v>0</v>
      </c>
      <c r="T1002" t="s">
        <v>8271</v>
      </c>
      <c r="U1002" t="str">
        <f t="shared" si="108"/>
        <v>techn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20">
        <f t="shared" si="109"/>
        <v>5</v>
      </c>
      <c r="F1003" s="6" t="str">
        <f t="shared" si="111"/>
        <v>Cat 3</v>
      </c>
      <c r="G1003" s="8">
        <v>5200</v>
      </c>
      <c r="H1003" t="s">
        <v>8219</v>
      </c>
      <c r="I1003" t="s">
        <v>8224</v>
      </c>
      <c r="J1003" t="s">
        <v>8246</v>
      </c>
      <c r="K1003">
        <v>1485796613</v>
      </c>
      <c r="L1003" s="12">
        <f t="shared" si="105"/>
        <v>42765.720057870371</v>
      </c>
      <c r="M1003">
        <v>1481908613</v>
      </c>
      <c r="N1003" s="12">
        <f t="shared" si="106"/>
        <v>42720.720057870371</v>
      </c>
      <c r="O1003" s="16">
        <f t="shared" si="107"/>
        <v>12</v>
      </c>
      <c r="P1003" s="16">
        <f t="shared" si="110"/>
        <v>2016</v>
      </c>
      <c r="Q1003" t="b">
        <v>0</v>
      </c>
      <c r="R1003">
        <v>4</v>
      </c>
      <c r="S1003" t="b">
        <v>0</v>
      </c>
      <c r="T1003" t="s">
        <v>8271</v>
      </c>
      <c r="U1003" t="str">
        <f t="shared" si="108"/>
        <v>techn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20">
        <f t="shared" si="109"/>
        <v>9.9990000000000006</v>
      </c>
      <c r="F1004" s="6" t="str">
        <f t="shared" si="111"/>
        <v>Cat 3</v>
      </c>
      <c r="G1004" s="8">
        <v>2960</v>
      </c>
      <c r="H1004" t="s">
        <v>8219</v>
      </c>
      <c r="I1004" t="s">
        <v>8223</v>
      </c>
      <c r="J1004" t="s">
        <v>8245</v>
      </c>
      <c r="K1004">
        <v>1450331940</v>
      </c>
      <c r="L1004" s="12">
        <f t="shared" si="105"/>
        <v>42355.249305555553</v>
      </c>
      <c r="M1004">
        <v>1447777514</v>
      </c>
      <c r="N1004" s="12">
        <f t="shared" si="106"/>
        <v>42325.684189814812</v>
      </c>
      <c r="O1004" s="16">
        <f t="shared" si="107"/>
        <v>11</v>
      </c>
      <c r="P1004" s="16">
        <f t="shared" si="110"/>
        <v>2015</v>
      </c>
      <c r="Q1004" t="b">
        <v>0</v>
      </c>
      <c r="R1004">
        <v>22</v>
      </c>
      <c r="S1004" t="b">
        <v>0</v>
      </c>
      <c r="T1004" t="s">
        <v>8271</v>
      </c>
      <c r="U1004" t="str">
        <f t="shared" si="108"/>
        <v>techn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20">
        <f t="shared" si="109"/>
        <v>20</v>
      </c>
      <c r="F1005" s="6" t="str">
        <f t="shared" si="111"/>
        <v>Cat 6</v>
      </c>
      <c r="G1005" s="8">
        <v>3211</v>
      </c>
      <c r="H1005" t="s">
        <v>8219</v>
      </c>
      <c r="I1005" t="s">
        <v>8229</v>
      </c>
      <c r="J1005" t="s">
        <v>8248</v>
      </c>
      <c r="K1005">
        <v>1489680061</v>
      </c>
      <c r="L1005" s="12">
        <f t="shared" si="105"/>
        <v>42810.667372685188</v>
      </c>
      <c r="M1005">
        <v>1487091661</v>
      </c>
      <c r="N1005" s="12">
        <f t="shared" si="106"/>
        <v>42780.709039351852</v>
      </c>
      <c r="O1005" s="16">
        <f t="shared" si="107"/>
        <v>2</v>
      </c>
      <c r="P1005" s="16">
        <f t="shared" si="110"/>
        <v>2017</v>
      </c>
      <c r="Q1005" t="b">
        <v>0</v>
      </c>
      <c r="R1005">
        <v>15</v>
      </c>
      <c r="S1005" t="b">
        <v>0</v>
      </c>
      <c r="T1005" t="s">
        <v>8271</v>
      </c>
      <c r="U1005" t="str">
        <f t="shared" si="108"/>
        <v>techn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20">
        <f t="shared" si="109"/>
        <v>25</v>
      </c>
      <c r="F1006" s="6" t="str">
        <f t="shared" si="111"/>
        <v>Cat 7</v>
      </c>
      <c r="G1006" s="8">
        <v>20552</v>
      </c>
      <c r="H1006" t="s">
        <v>8219</v>
      </c>
      <c r="I1006" t="s">
        <v>8223</v>
      </c>
      <c r="J1006" t="s">
        <v>8245</v>
      </c>
      <c r="K1006">
        <v>1455814827</v>
      </c>
      <c r="L1006" s="12">
        <f t="shared" si="105"/>
        <v>42418.708645833336</v>
      </c>
      <c r="M1006">
        <v>1453222827</v>
      </c>
      <c r="N1006" s="12">
        <f t="shared" si="106"/>
        <v>42388.708645833336</v>
      </c>
      <c r="O1006" s="16">
        <f t="shared" si="107"/>
        <v>1</v>
      </c>
      <c r="P1006" s="16">
        <f t="shared" si="110"/>
        <v>2016</v>
      </c>
      <c r="Q1006" t="b">
        <v>0</v>
      </c>
      <c r="R1006">
        <v>95</v>
      </c>
      <c r="S1006" t="b">
        <v>0</v>
      </c>
      <c r="T1006" t="s">
        <v>8271</v>
      </c>
      <c r="U1006" t="str">
        <f t="shared" si="108"/>
        <v>techn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20">
        <f t="shared" si="109"/>
        <v>200</v>
      </c>
      <c r="F1007" s="6" t="str">
        <f t="shared" si="111"/>
        <v>Cat 12</v>
      </c>
      <c r="G1007" s="8">
        <v>150102</v>
      </c>
      <c r="H1007" t="s">
        <v>8219</v>
      </c>
      <c r="I1007" t="s">
        <v>8223</v>
      </c>
      <c r="J1007" t="s">
        <v>8245</v>
      </c>
      <c r="K1007">
        <v>1446217183</v>
      </c>
      <c r="L1007" s="12">
        <f t="shared" si="105"/>
        <v>42307.624803240738</v>
      </c>
      <c r="M1007">
        <v>1443538783</v>
      </c>
      <c r="N1007" s="12">
        <f t="shared" si="106"/>
        <v>42276.624803240738</v>
      </c>
      <c r="O1007" s="16">
        <f t="shared" si="107"/>
        <v>9</v>
      </c>
      <c r="P1007" s="16">
        <f t="shared" si="110"/>
        <v>2015</v>
      </c>
      <c r="Q1007" t="b">
        <v>0</v>
      </c>
      <c r="R1007">
        <v>161</v>
      </c>
      <c r="S1007" t="b">
        <v>0</v>
      </c>
      <c r="T1007" t="s">
        <v>8271</v>
      </c>
      <c r="U1007" t="str">
        <f t="shared" si="108"/>
        <v>techn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20">
        <f t="shared" si="109"/>
        <v>4</v>
      </c>
      <c r="F1008" s="6" t="str">
        <f t="shared" si="111"/>
        <v>Cat 2</v>
      </c>
      <c r="G1008" s="8">
        <v>234</v>
      </c>
      <c r="H1008" t="s">
        <v>8219</v>
      </c>
      <c r="I1008" t="s">
        <v>8223</v>
      </c>
      <c r="J1008" t="s">
        <v>8245</v>
      </c>
      <c r="K1008">
        <v>1418368260</v>
      </c>
      <c r="L1008" s="12">
        <f t="shared" si="105"/>
        <v>41985.299305555556</v>
      </c>
      <c r="M1008">
        <v>1417654672</v>
      </c>
      <c r="N1008" s="12">
        <f t="shared" si="106"/>
        <v>41977.040185185186</v>
      </c>
      <c r="O1008" s="16">
        <f t="shared" si="107"/>
        <v>12</v>
      </c>
      <c r="P1008" s="16">
        <f t="shared" si="110"/>
        <v>2014</v>
      </c>
      <c r="Q1008" t="b">
        <v>0</v>
      </c>
      <c r="R1008">
        <v>8</v>
      </c>
      <c r="S1008" t="b">
        <v>0</v>
      </c>
      <c r="T1008" t="s">
        <v>8271</v>
      </c>
      <c r="U1008" t="str">
        <f t="shared" si="108"/>
        <v>techn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20">
        <f t="shared" si="109"/>
        <v>30</v>
      </c>
      <c r="F1009" s="6" t="str">
        <f t="shared" si="111"/>
        <v>Cat 8</v>
      </c>
      <c r="G1009" s="8">
        <v>13296</v>
      </c>
      <c r="H1009" t="s">
        <v>8219</v>
      </c>
      <c r="I1009" t="s">
        <v>8223</v>
      </c>
      <c r="J1009" t="s">
        <v>8245</v>
      </c>
      <c r="K1009">
        <v>1481727623</v>
      </c>
      <c r="L1009" s="12">
        <f t="shared" si="105"/>
        <v>42718.6252662037</v>
      </c>
      <c r="M1009">
        <v>1478095223</v>
      </c>
      <c r="N1009" s="12">
        <f t="shared" si="106"/>
        <v>42676.583599537036</v>
      </c>
      <c r="O1009" s="16">
        <f t="shared" si="107"/>
        <v>11</v>
      </c>
      <c r="P1009" s="16">
        <f t="shared" si="110"/>
        <v>2016</v>
      </c>
      <c r="Q1009" t="b">
        <v>0</v>
      </c>
      <c r="R1009">
        <v>76</v>
      </c>
      <c r="S1009" t="b">
        <v>0</v>
      </c>
      <c r="T1009" t="s">
        <v>8271</v>
      </c>
      <c r="U1009" t="str">
        <f t="shared" si="108"/>
        <v>techn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20">
        <f t="shared" si="109"/>
        <v>93.5</v>
      </c>
      <c r="F1010" s="6" t="str">
        <f t="shared" si="111"/>
        <v>Cat 12</v>
      </c>
      <c r="G1010" s="8"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12">
        <f t="shared" si="105"/>
        <v>42732.809201388889</v>
      </c>
      <c r="M1010">
        <v>1480361115</v>
      </c>
      <c r="N1010" s="12">
        <f t="shared" si="106"/>
        <v>42702.809201388889</v>
      </c>
      <c r="O1010" s="16">
        <f t="shared" si="107"/>
        <v>11</v>
      </c>
      <c r="P1010" s="16">
        <f t="shared" si="110"/>
        <v>2016</v>
      </c>
      <c r="Q1010" t="b">
        <v>0</v>
      </c>
      <c r="R1010">
        <v>1</v>
      </c>
      <c r="S1010" t="b">
        <v>0</v>
      </c>
      <c r="T1010" t="s">
        <v>8271</v>
      </c>
      <c r="U1010" t="str">
        <f t="shared" si="108"/>
        <v>techn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20">
        <f t="shared" si="109"/>
        <v>50</v>
      </c>
      <c r="F1011" s="6" t="str">
        <f t="shared" si="111"/>
        <v>Cat 12</v>
      </c>
      <c r="G1011" s="8">
        <v>6565</v>
      </c>
      <c r="H1011" t="s">
        <v>8219</v>
      </c>
      <c r="I1011" t="s">
        <v>8223</v>
      </c>
      <c r="J1011" t="s">
        <v>8245</v>
      </c>
      <c r="K1011">
        <v>1466346646</v>
      </c>
      <c r="L1011" s="12">
        <f t="shared" si="105"/>
        <v>42540.604699074072</v>
      </c>
      <c r="M1011">
        <v>1463754646</v>
      </c>
      <c r="N1011" s="12">
        <f t="shared" si="106"/>
        <v>42510.604699074072</v>
      </c>
      <c r="O1011" s="16">
        <f t="shared" si="107"/>
        <v>5</v>
      </c>
      <c r="P1011" s="16">
        <f t="shared" si="110"/>
        <v>2016</v>
      </c>
      <c r="Q1011" t="b">
        <v>0</v>
      </c>
      <c r="R1011">
        <v>101</v>
      </c>
      <c r="S1011" t="b">
        <v>0</v>
      </c>
      <c r="T1011" t="s">
        <v>8271</v>
      </c>
      <c r="U1011" t="str">
        <f t="shared" si="108"/>
        <v>techn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20">
        <f t="shared" si="109"/>
        <v>115.25</v>
      </c>
      <c r="F1012" s="6" t="str">
        <f t="shared" si="111"/>
        <v>Cat 12</v>
      </c>
      <c r="G1012" s="8">
        <v>220</v>
      </c>
      <c r="H1012" t="s">
        <v>8219</v>
      </c>
      <c r="I1012" t="s">
        <v>8223</v>
      </c>
      <c r="J1012" t="s">
        <v>8245</v>
      </c>
      <c r="K1012">
        <v>1473044340</v>
      </c>
      <c r="L1012" s="12">
        <f t="shared" si="105"/>
        <v>42618.124305555553</v>
      </c>
      <c r="M1012">
        <v>1468180462</v>
      </c>
      <c r="N1012" s="12">
        <f t="shared" si="106"/>
        <v>42561.829421296294</v>
      </c>
      <c r="O1012" s="16">
        <f t="shared" si="107"/>
        <v>7</v>
      </c>
      <c r="P1012" s="16">
        <f t="shared" si="110"/>
        <v>2016</v>
      </c>
      <c r="Q1012" t="b">
        <v>0</v>
      </c>
      <c r="R1012">
        <v>4</v>
      </c>
      <c r="S1012" t="b">
        <v>0</v>
      </c>
      <c r="T1012" t="s">
        <v>8271</v>
      </c>
      <c r="U1012" t="str">
        <f t="shared" si="108"/>
        <v>techn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20">
        <f t="shared" si="109"/>
        <v>20</v>
      </c>
      <c r="F1013" s="6" t="str">
        <f t="shared" si="111"/>
        <v>Cat 6</v>
      </c>
      <c r="G1013" s="8"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12">
        <f t="shared" si="105"/>
        <v>41991.898090277777</v>
      </c>
      <c r="M1013">
        <v>1415050395</v>
      </c>
      <c r="N1013" s="12">
        <f t="shared" si="106"/>
        <v>41946.898090277777</v>
      </c>
      <c r="O1013" s="16">
        <f t="shared" si="107"/>
        <v>11</v>
      </c>
      <c r="P1013" s="16">
        <f t="shared" si="110"/>
        <v>2014</v>
      </c>
      <c r="Q1013" t="b">
        <v>0</v>
      </c>
      <c r="R1013">
        <v>1</v>
      </c>
      <c r="S1013" t="b">
        <v>0</v>
      </c>
      <c r="T1013" t="s">
        <v>8271</v>
      </c>
      <c r="U1013" t="str">
        <f t="shared" si="108"/>
        <v>techn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20">
        <f t="shared" si="109"/>
        <v>5</v>
      </c>
      <c r="F1014" s="6" t="str">
        <f t="shared" si="111"/>
        <v>Cat 3</v>
      </c>
      <c r="G1014" s="8">
        <v>1076751.05</v>
      </c>
      <c r="H1014" t="s">
        <v>8219</v>
      </c>
      <c r="I1014" t="s">
        <v>8223</v>
      </c>
      <c r="J1014" t="s">
        <v>8245</v>
      </c>
      <c r="K1014">
        <v>1485254052</v>
      </c>
      <c r="L1014" s="12">
        <f t="shared" si="105"/>
        <v>42759.440416666665</v>
      </c>
      <c r="M1014">
        <v>1481366052</v>
      </c>
      <c r="N1014" s="12">
        <f t="shared" si="106"/>
        <v>42714.440416666665</v>
      </c>
      <c r="O1014" s="16">
        <f t="shared" si="107"/>
        <v>12</v>
      </c>
      <c r="P1014" s="16">
        <f t="shared" si="110"/>
        <v>2016</v>
      </c>
      <c r="Q1014" t="b">
        <v>0</v>
      </c>
      <c r="R1014">
        <v>775</v>
      </c>
      <c r="S1014" t="b">
        <v>0</v>
      </c>
      <c r="T1014" t="s">
        <v>8271</v>
      </c>
      <c r="U1014" t="str">
        <f t="shared" si="108"/>
        <v>techn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20">
        <f t="shared" si="109"/>
        <v>25</v>
      </c>
      <c r="F1015" s="6" t="str">
        <f t="shared" si="111"/>
        <v>Cat 7</v>
      </c>
      <c r="G1015" s="8">
        <v>8632</v>
      </c>
      <c r="H1015" t="s">
        <v>8219</v>
      </c>
      <c r="I1015" t="s">
        <v>8223</v>
      </c>
      <c r="J1015" t="s">
        <v>8245</v>
      </c>
      <c r="K1015">
        <v>1451419200</v>
      </c>
      <c r="L1015" s="12">
        <f t="shared" si="105"/>
        <v>42367.833333333328</v>
      </c>
      <c r="M1015">
        <v>1449000056</v>
      </c>
      <c r="N1015" s="12">
        <f t="shared" si="106"/>
        <v>42339.833981481483</v>
      </c>
      <c r="O1015" s="16">
        <f t="shared" si="107"/>
        <v>12</v>
      </c>
      <c r="P1015" s="16">
        <f t="shared" si="110"/>
        <v>2015</v>
      </c>
      <c r="Q1015" t="b">
        <v>0</v>
      </c>
      <c r="R1015">
        <v>90</v>
      </c>
      <c r="S1015" t="b">
        <v>0</v>
      </c>
      <c r="T1015" t="s">
        <v>8271</v>
      </c>
      <c r="U1015" t="str">
        <f t="shared" si="108"/>
        <v>techn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20">
        <f t="shared" si="109"/>
        <v>10</v>
      </c>
      <c r="F1016" s="6" t="str">
        <f t="shared" si="111"/>
        <v>Cat 4</v>
      </c>
      <c r="G1016" s="8">
        <v>3060</v>
      </c>
      <c r="H1016" t="s">
        <v>8219</v>
      </c>
      <c r="I1016" t="s">
        <v>8223</v>
      </c>
      <c r="J1016" t="s">
        <v>8245</v>
      </c>
      <c r="K1016">
        <v>1420070615</v>
      </c>
      <c r="L1016" s="12">
        <f t="shared" si="105"/>
        <v>42005.002488425926</v>
      </c>
      <c r="M1016">
        <v>1415750615</v>
      </c>
      <c r="N1016" s="12">
        <f t="shared" si="106"/>
        <v>41955.002488425926</v>
      </c>
      <c r="O1016" s="16">
        <f t="shared" si="107"/>
        <v>11</v>
      </c>
      <c r="P1016" s="16">
        <f t="shared" si="110"/>
        <v>2014</v>
      </c>
      <c r="Q1016" t="b">
        <v>0</v>
      </c>
      <c r="R1016">
        <v>16</v>
      </c>
      <c r="S1016" t="b">
        <v>0</v>
      </c>
      <c r="T1016" t="s">
        <v>8271</v>
      </c>
      <c r="U1016" t="str">
        <f t="shared" si="108"/>
        <v>techn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20">
        <f t="shared" si="109"/>
        <v>9</v>
      </c>
      <c r="F1017" s="6" t="str">
        <f t="shared" si="111"/>
        <v>Cat 3</v>
      </c>
      <c r="G1017" s="8">
        <v>240</v>
      </c>
      <c r="H1017" t="s">
        <v>8219</v>
      </c>
      <c r="I1017" t="s">
        <v>8239</v>
      </c>
      <c r="J1017" t="s">
        <v>8256</v>
      </c>
      <c r="K1017">
        <v>1448489095</v>
      </c>
      <c r="L1017" s="12">
        <f t="shared" si="105"/>
        <v>42333.920081018514</v>
      </c>
      <c r="M1017">
        <v>1445893495</v>
      </c>
      <c r="N1017" s="12">
        <f t="shared" si="106"/>
        <v>42303.878414351857</v>
      </c>
      <c r="O1017" s="16">
        <f t="shared" si="107"/>
        <v>10</v>
      </c>
      <c r="P1017" s="16">
        <f t="shared" si="110"/>
        <v>2015</v>
      </c>
      <c r="Q1017" t="b">
        <v>0</v>
      </c>
      <c r="R1017">
        <v>6</v>
      </c>
      <c r="S1017" t="b">
        <v>0</v>
      </c>
      <c r="T1017" t="s">
        <v>8271</v>
      </c>
      <c r="U1017" t="str">
        <f t="shared" si="108"/>
        <v>techn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20">
        <f t="shared" si="109"/>
        <v>100</v>
      </c>
      <c r="F1018" s="6" t="str">
        <f t="shared" si="111"/>
        <v>Cat 12</v>
      </c>
      <c r="G1018" s="8">
        <v>2842</v>
      </c>
      <c r="H1018" t="s">
        <v>8219</v>
      </c>
      <c r="I1018" t="s">
        <v>8223</v>
      </c>
      <c r="J1018" t="s">
        <v>8245</v>
      </c>
      <c r="K1018">
        <v>1459992856</v>
      </c>
      <c r="L1018" s="12">
        <f t="shared" si="105"/>
        <v>42467.065462962957</v>
      </c>
      <c r="M1018">
        <v>1456108456</v>
      </c>
      <c r="N1018" s="12">
        <f t="shared" si="106"/>
        <v>42422.107129629629</v>
      </c>
      <c r="O1018" s="16">
        <f t="shared" si="107"/>
        <v>2</v>
      </c>
      <c r="P1018" s="16">
        <f t="shared" si="110"/>
        <v>2016</v>
      </c>
      <c r="Q1018" t="b">
        <v>0</v>
      </c>
      <c r="R1018">
        <v>38</v>
      </c>
      <c r="S1018" t="b">
        <v>0</v>
      </c>
      <c r="T1018" t="s">
        <v>8271</v>
      </c>
      <c r="U1018" t="str">
        <f t="shared" si="108"/>
        <v>techn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20">
        <f t="shared" si="109"/>
        <v>250</v>
      </c>
      <c r="F1019" s="6" t="str">
        <f t="shared" si="111"/>
        <v>Cat 12</v>
      </c>
      <c r="G1019" s="8">
        <v>57197</v>
      </c>
      <c r="H1019" t="s">
        <v>8219</v>
      </c>
      <c r="I1019" t="s">
        <v>8223</v>
      </c>
      <c r="J1019" t="s">
        <v>8245</v>
      </c>
      <c r="K1019">
        <v>1448125935</v>
      </c>
      <c r="L1019" s="12">
        <f t="shared" si="105"/>
        <v>42329.716840277775</v>
      </c>
      <c r="M1019">
        <v>1444666335</v>
      </c>
      <c r="N1019" s="12">
        <f t="shared" si="106"/>
        <v>42289.675173611111</v>
      </c>
      <c r="O1019" s="16">
        <f t="shared" si="107"/>
        <v>10</v>
      </c>
      <c r="P1019" s="16">
        <f t="shared" si="110"/>
        <v>2015</v>
      </c>
      <c r="Q1019" t="b">
        <v>0</v>
      </c>
      <c r="R1019">
        <v>355</v>
      </c>
      <c r="S1019" t="b">
        <v>0</v>
      </c>
      <c r="T1019" t="s">
        <v>8271</v>
      </c>
      <c r="U1019" t="str">
        <f t="shared" si="108"/>
        <v>techn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20">
        <f t="shared" si="109"/>
        <v>20</v>
      </c>
      <c r="F1020" s="6" t="str">
        <f t="shared" si="111"/>
        <v>Cat 6</v>
      </c>
      <c r="G1020" s="8">
        <v>621</v>
      </c>
      <c r="H1020" t="s">
        <v>8219</v>
      </c>
      <c r="I1020" t="s">
        <v>8223</v>
      </c>
      <c r="J1020" t="s">
        <v>8245</v>
      </c>
      <c r="K1020">
        <v>1468496933</v>
      </c>
      <c r="L1020" s="12">
        <f t="shared" si="105"/>
        <v>42565.492280092592</v>
      </c>
      <c r="M1020">
        <v>1465904933</v>
      </c>
      <c r="N1020" s="12">
        <f t="shared" si="106"/>
        <v>42535.492280092592</v>
      </c>
      <c r="O1020" s="16">
        <f t="shared" si="107"/>
        <v>6</v>
      </c>
      <c r="P1020" s="16">
        <f t="shared" si="110"/>
        <v>2016</v>
      </c>
      <c r="Q1020" t="b">
        <v>0</v>
      </c>
      <c r="R1020">
        <v>7</v>
      </c>
      <c r="S1020" t="b">
        <v>0</v>
      </c>
      <c r="T1020" t="s">
        <v>8271</v>
      </c>
      <c r="U1020" t="str">
        <f t="shared" si="108"/>
        <v>techn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20">
        <f t="shared" si="109"/>
        <v>45</v>
      </c>
      <c r="F1021" s="6" t="str">
        <f t="shared" si="111"/>
        <v>Cat 11</v>
      </c>
      <c r="G1021" s="8">
        <v>21300</v>
      </c>
      <c r="H1021" t="s">
        <v>8219</v>
      </c>
      <c r="I1021" t="s">
        <v>8223</v>
      </c>
      <c r="J1021" t="s">
        <v>8245</v>
      </c>
      <c r="K1021">
        <v>1423092149</v>
      </c>
      <c r="L1021" s="12">
        <f t="shared" si="105"/>
        <v>42039.973946759259</v>
      </c>
      <c r="M1021">
        <v>1420500149</v>
      </c>
      <c r="N1021" s="12">
        <f t="shared" si="106"/>
        <v>42009.973946759259</v>
      </c>
      <c r="O1021" s="16">
        <f t="shared" si="107"/>
        <v>1</v>
      </c>
      <c r="P1021" s="16">
        <f t="shared" si="110"/>
        <v>2015</v>
      </c>
      <c r="Q1021" t="b">
        <v>0</v>
      </c>
      <c r="R1021">
        <v>400</v>
      </c>
      <c r="S1021" t="b">
        <v>0</v>
      </c>
      <c r="T1021" t="s">
        <v>8271</v>
      </c>
      <c r="U1021" t="str">
        <f t="shared" si="108"/>
        <v>techn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20">
        <f t="shared" si="109"/>
        <v>1.55</v>
      </c>
      <c r="F1022" s="6" t="str">
        <f t="shared" si="111"/>
        <v>Cat 2</v>
      </c>
      <c r="G1022" s="8">
        <v>3186</v>
      </c>
      <c r="H1022" t="s">
        <v>8218</v>
      </c>
      <c r="I1022" t="s">
        <v>8228</v>
      </c>
      <c r="J1022" t="s">
        <v>8250</v>
      </c>
      <c r="K1022">
        <v>1433206020</v>
      </c>
      <c r="L1022" s="12">
        <f t="shared" si="105"/>
        <v>42157.032638888893</v>
      </c>
      <c r="M1022">
        <v>1430617209</v>
      </c>
      <c r="N1022" s="12">
        <f t="shared" si="106"/>
        <v>42127.069548611107</v>
      </c>
      <c r="O1022" s="16">
        <f t="shared" si="107"/>
        <v>5</v>
      </c>
      <c r="P1022" s="16">
        <f t="shared" si="110"/>
        <v>2015</v>
      </c>
      <c r="Q1022" t="b">
        <v>0</v>
      </c>
      <c r="R1022">
        <v>30</v>
      </c>
      <c r="S1022" t="b">
        <v>1</v>
      </c>
      <c r="T1022" t="s">
        <v>8278</v>
      </c>
      <c r="U1022" t="str">
        <f t="shared" si="108"/>
        <v>music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20">
        <f t="shared" si="109"/>
        <v>3</v>
      </c>
      <c r="F1023" s="6" t="str">
        <f t="shared" si="111"/>
        <v>Cat 2</v>
      </c>
      <c r="G1023" s="8">
        <v>10554.11</v>
      </c>
      <c r="H1023" t="s">
        <v>8218</v>
      </c>
      <c r="I1023" t="s">
        <v>8223</v>
      </c>
      <c r="J1023" t="s">
        <v>8245</v>
      </c>
      <c r="K1023">
        <v>1445054400</v>
      </c>
      <c r="L1023" s="12">
        <f t="shared" si="105"/>
        <v>42294.166666666672</v>
      </c>
      <c r="M1023">
        <v>1443074571</v>
      </c>
      <c r="N1023" s="12">
        <f t="shared" si="106"/>
        <v>42271.251979166671</v>
      </c>
      <c r="O1023" s="16">
        <f t="shared" si="107"/>
        <v>9</v>
      </c>
      <c r="P1023" s="16">
        <f t="shared" si="110"/>
        <v>2015</v>
      </c>
      <c r="Q1023" t="b">
        <v>1</v>
      </c>
      <c r="R1023">
        <v>478</v>
      </c>
      <c r="S1023" t="b">
        <v>1</v>
      </c>
      <c r="T1023" t="s">
        <v>8278</v>
      </c>
      <c r="U1023" t="str">
        <f t="shared" si="108"/>
        <v>music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20">
        <f t="shared" si="109"/>
        <v>2</v>
      </c>
      <c r="F1024" s="6" t="str">
        <f t="shared" si="111"/>
        <v>Cat 2</v>
      </c>
      <c r="G1024" s="8">
        <v>2298</v>
      </c>
      <c r="H1024" t="s">
        <v>8218</v>
      </c>
      <c r="I1024" t="s">
        <v>8223</v>
      </c>
      <c r="J1024" t="s">
        <v>8245</v>
      </c>
      <c r="K1024">
        <v>1431876677</v>
      </c>
      <c r="L1024" s="12">
        <f t="shared" si="105"/>
        <v>42141.646724537044</v>
      </c>
      <c r="M1024">
        <v>1429284677</v>
      </c>
      <c r="N1024" s="12">
        <f t="shared" si="106"/>
        <v>42111.646724537044</v>
      </c>
      <c r="O1024" s="16">
        <f t="shared" si="107"/>
        <v>4</v>
      </c>
      <c r="P1024" s="16">
        <f t="shared" si="110"/>
        <v>2015</v>
      </c>
      <c r="Q1024" t="b">
        <v>1</v>
      </c>
      <c r="R1024">
        <v>74</v>
      </c>
      <c r="S1024" t="b">
        <v>1</v>
      </c>
      <c r="T1024" t="s">
        <v>8278</v>
      </c>
      <c r="U1024" t="str">
        <f t="shared" si="108"/>
        <v>music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20">
        <f t="shared" si="109"/>
        <v>2</v>
      </c>
      <c r="F1025" s="6" t="str">
        <f t="shared" si="111"/>
        <v>Cat 2</v>
      </c>
      <c r="G1025" s="8">
        <v>4743</v>
      </c>
      <c r="H1025" t="s">
        <v>8218</v>
      </c>
      <c r="I1025" t="s">
        <v>8224</v>
      </c>
      <c r="J1025" t="s">
        <v>8246</v>
      </c>
      <c r="K1025">
        <v>1434837861</v>
      </c>
      <c r="L1025" s="12">
        <f t="shared" si="105"/>
        <v>42175.919687500005</v>
      </c>
      <c r="M1025">
        <v>1432245861</v>
      </c>
      <c r="N1025" s="12">
        <f t="shared" si="106"/>
        <v>42145.919687500005</v>
      </c>
      <c r="O1025" s="16">
        <f t="shared" si="107"/>
        <v>5</v>
      </c>
      <c r="P1025" s="16">
        <f t="shared" si="110"/>
        <v>2015</v>
      </c>
      <c r="Q1025" t="b">
        <v>0</v>
      </c>
      <c r="R1025">
        <v>131</v>
      </c>
      <c r="S1025" t="b">
        <v>1</v>
      </c>
      <c r="T1025" t="s">
        <v>8278</v>
      </c>
      <c r="U1025" t="str">
        <f t="shared" si="108"/>
        <v>music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20">
        <f t="shared" si="109"/>
        <v>20</v>
      </c>
      <c r="F1026" s="6" t="str">
        <f t="shared" si="111"/>
        <v>Cat 6</v>
      </c>
      <c r="G1026" s="8">
        <v>23727.55</v>
      </c>
      <c r="H1026" t="s">
        <v>8218</v>
      </c>
      <c r="I1026" t="s">
        <v>8234</v>
      </c>
      <c r="J1026" t="s">
        <v>8254</v>
      </c>
      <c r="K1026">
        <v>1454248563</v>
      </c>
      <c r="L1026" s="12">
        <f t="shared" si="105"/>
        <v>42400.580590277779</v>
      </c>
      <c r="M1026">
        <v>1451656563</v>
      </c>
      <c r="N1026" s="12">
        <f t="shared" si="106"/>
        <v>42370.580590277779</v>
      </c>
      <c r="O1026" s="16">
        <f t="shared" si="107"/>
        <v>1</v>
      </c>
      <c r="P1026" s="16">
        <f t="shared" si="110"/>
        <v>2016</v>
      </c>
      <c r="Q1026" t="b">
        <v>1</v>
      </c>
      <c r="R1026">
        <v>61</v>
      </c>
      <c r="S1026" t="b">
        <v>1</v>
      </c>
      <c r="T1026" t="s">
        <v>8278</v>
      </c>
      <c r="U1026" t="str">
        <f t="shared" si="108"/>
        <v>music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20">
        <f t="shared" si="109"/>
        <v>70</v>
      </c>
      <c r="F1027" s="6" t="str">
        <f t="shared" si="111"/>
        <v>Cat 12</v>
      </c>
      <c r="G1027" s="8">
        <v>76949.820000000007</v>
      </c>
      <c r="H1027" t="s">
        <v>8218</v>
      </c>
      <c r="I1027" t="s">
        <v>8223</v>
      </c>
      <c r="J1027" t="s">
        <v>8245</v>
      </c>
      <c r="K1027">
        <v>1426532437</v>
      </c>
      <c r="L1027" s="12">
        <f t="shared" ref="L1027:L1090" si="112">(((K1027/60)/60)/24)+DATE(1970,1,1)</f>
        <v>42079.792094907403</v>
      </c>
      <c r="M1027">
        <v>1423944037</v>
      </c>
      <c r="N1027" s="12">
        <f t="shared" ref="N1027:N1090" si="113">(((M1027/60)/60)/24)+DATE(1970,1,1)</f>
        <v>42049.833761574075</v>
      </c>
      <c r="O1027" s="16">
        <f t="shared" ref="O1027:O1090" si="114">MONTH(N1027)</f>
        <v>2</v>
      </c>
      <c r="P1027" s="16">
        <f t="shared" si="110"/>
        <v>2015</v>
      </c>
      <c r="Q1027" t="b">
        <v>1</v>
      </c>
      <c r="R1027">
        <v>1071</v>
      </c>
      <c r="S1027" t="b">
        <v>1</v>
      </c>
      <c r="T1027" t="s">
        <v>8278</v>
      </c>
      <c r="U1027" t="str">
        <f t="shared" ref="U1027:U1090" si="115">LEFT(T1027,5)</f>
        <v>music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20">
        <f t="shared" ref="E1028:E1091" si="116">D1028/1000</f>
        <v>7</v>
      </c>
      <c r="F1028" s="6" t="str">
        <f t="shared" si="111"/>
        <v>Cat 3</v>
      </c>
      <c r="G1028" s="8">
        <v>7000.58</v>
      </c>
      <c r="H1028" t="s">
        <v>8218</v>
      </c>
      <c r="I1028" t="s">
        <v>8224</v>
      </c>
      <c r="J1028" t="s">
        <v>8246</v>
      </c>
      <c r="K1028">
        <v>1459414016</v>
      </c>
      <c r="L1028" s="12">
        <f t="shared" si="112"/>
        <v>42460.365925925929</v>
      </c>
      <c r="M1028">
        <v>1456480016</v>
      </c>
      <c r="N1028" s="12">
        <f t="shared" si="113"/>
        <v>42426.407592592594</v>
      </c>
      <c r="O1028" s="16">
        <f t="shared" si="114"/>
        <v>2</v>
      </c>
      <c r="P1028" s="16">
        <f t="shared" ref="P1028:P1091" si="117">YEAR(N1028)</f>
        <v>2016</v>
      </c>
      <c r="Q1028" t="b">
        <v>1</v>
      </c>
      <c r="R1028">
        <v>122</v>
      </c>
      <c r="S1028" t="b">
        <v>1</v>
      </c>
      <c r="T1028" t="s">
        <v>8278</v>
      </c>
      <c r="U1028" t="str">
        <f t="shared" si="115"/>
        <v>music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20">
        <f t="shared" si="116"/>
        <v>7.5010000000000003</v>
      </c>
      <c r="F1029" s="6" t="str">
        <f t="shared" ref="F1029:F1092" si="118">IF(E1029&lt;1,"Cat 1",IF(E1029&lt;5,"Cat 2",IF(E1029&lt;10,"Cat 3",IF(E1029&lt;15,"Cat 4",IF(E1029&lt;20,"Cat 5",IF(E1029&lt;25,"Cat 6",IF(E1029&lt;30,"Cat 7",IF(E1029&lt;35,"Cat 8",IF(E1029&lt;40,"Cat 9",IF(E1029&lt;45,"Cat 10",IF(E1029&lt;50,"Cat 11","Cat 12")))))))))))</f>
        <v>Cat 3</v>
      </c>
      <c r="G1029" s="8">
        <v>7733</v>
      </c>
      <c r="H1029" t="s">
        <v>8218</v>
      </c>
      <c r="I1029" t="s">
        <v>8223</v>
      </c>
      <c r="J1029" t="s">
        <v>8245</v>
      </c>
      <c r="K1029">
        <v>1414025347</v>
      </c>
      <c r="L1029" s="12">
        <f t="shared" si="112"/>
        <v>41935.034108796295</v>
      </c>
      <c r="M1029">
        <v>1411433347</v>
      </c>
      <c r="N1029" s="12">
        <f t="shared" si="113"/>
        <v>41905.034108796295</v>
      </c>
      <c r="O1029" s="16">
        <f t="shared" si="114"/>
        <v>9</v>
      </c>
      <c r="P1029" s="16">
        <f t="shared" si="117"/>
        <v>2014</v>
      </c>
      <c r="Q1029" t="b">
        <v>1</v>
      </c>
      <c r="R1029">
        <v>111</v>
      </c>
      <c r="S1029" t="b">
        <v>1</v>
      </c>
      <c r="T1029" t="s">
        <v>8278</v>
      </c>
      <c r="U1029" t="str">
        <f t="shared" si="115"/>
        <v>music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20">
        <f t="shared" si="116"/>
        <v>10</v>
      </c>
      <c r="F1030" s="6" t="str">
        <f t="shared" si="118"/>
        <v>Cat 4</v>
      </c>
      <c r="G1030" s="8">
        <v>11727</v>
      </c>
      <c r="H1030" t="s">
        <v>8218</v>
      </c>
      <c r="I1030" t="s">
        <v>8224</v>
      </c>
      <c r="J1030" t="s">
        <v>8246</v>
      </c>
      <c r="K1030">
        <v>1488830400</v>
      </c>
      <c r="L1030" s="12">
        <f t="shared" si="112"/>
        <v>42800.833333333328</v>
      </c>
      <c r="M1030">
        <v>1484924605</v>
      </c>
      <c r="N1030" s="12">
        <f t="shared" si="113"/>
        <v>42755.627372685187</v>
      </c>
      <c r="O1030" s="16">
        <f t="shared" si="114"/>
        <v>1</v>
      </c>
      <c r="P1030" s="16">
        <f t="shared" si="117"/>
        <v>2017</v>
      </c>
      <c r="Q1030" t="b">
        <v>1</v>
      </c>
      <c r="R1030">
        <v>255</v>
      </c>
      <c r="S1030" t="b">
        <v>1</v>
      </c>
      <c r="T1030" t="s">
        <v>8278</v>
      </c>
      <c r="U1030" t="str">
        <f t="shared" si="115"/>
        <v>music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20">
        <f t="shared" si="116"/>
        <v>10</v>
      </c>
      <c r="F1031" s="6" t="str">
        <f t="shared" si="118"/>
        <v>Cat 4</v>
      </c>
      <c r="G1031" s="8">
        <v>11176</v>
      </c>
      <c r="H1031" t="s">
        <v>8218</v>
      </c>
      <c r="I1031" t="s">
        <v>8234</v>
      </c>
      <c r="J1031" t="s">
        <v>8254</v>
      </c>
      <c r="K1031">
        <v>1428184740</v>
      </c>
      <c r="L1031" s="12">
        <f t="shared" si="112"/>
        <v>42098.915972222225</v>
      </c>
      <c r="M1031">
        <v>1423501507</v>
      </c>
      <c r="N1031" s="12">
        <f t="shared" si="113"/>
        <v>42044.711886574078</v>
      </c>
      <c r="O1031" s="16">
        <f t="shared" si="114"/>
        <v>2</v>
      </c>
      <c r="P1031" s="16">
        <f t="shared" si="117"/>
        <v>2015</v>
      </c>
      <c r="Q1031" t="b">
        <v>0</v>
      </c>
      <c r="R1031">
        <v>141</v>
      </c>
      <c r="S1031" t="b">
        <v>1</v>
      </c>
      <c r="T1031" t="s">
        <v>8278</v>
      </c>
      <c r="U1031" t="str">
        <f t="shared" si="115"/>
        <v>music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20">
        <f t="shared" si="116"/>
        <v>2</v>
      </c>
      <c r="F1032" s="6" t="str">
        <f t="shared" si="118"/>
        <v>Cat 2</v>
      </c>
      <c r="G1032" s="8">
        <v>6842</v>
      </c>
      <c r="H1032" t="s">
        <v>8218</v>
      </c>
      <c r="I1032" t="s">
        <v>8223</v>
      </c>
      <c r="J1032" t="s">
        <v>8245</v>
      </c>
      <c r="K1032">
        <v>1473680149</v>
      </c>
      <c r="L1032" s="12">
        <f t="shared" si="112"/>
        <v>42625.483206018514</v>
      </c>
      <c r="M1032">
        <v>1472470549</v>
      </c>
      <c r="N1032" s="12">
        <f t="shared" si="113"/>
        <v>42611.483206018514</v>
      </c>
      <c r="O1032" s="16">
        <f t="shared" si="114"/>
        <v>8</v>
      </c>
      <c r="P1032" s="16">
        <f t="shared" si="117"/>
        <v>2016</v>
      </c>
      <c r="Q1032" t="b">
        <v>0</v>
      </c>
      <c r="R1032">
        <v>159</v>
      </c>
      <c r="S1032" t="b">
        <v>1</v>
      </c>
      <c r="T1032" t="s">
        <v>8278</v>
      </c>
      <c r="U1032" t="str">
        <f t="shared" si="115"/>
        <v>music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20">
        <f t="shared" si="116"/>
        <v>10</v>
      </c>
      <c r="F1033" s="6" t="str">
        <f t="shared" si="118"/>
        <v>Cat 4</v>
      </c>
      <c r="G1033" s="8">
        <v>10740</v>
      </c>
      <c r="H1033" t="s">
        <v>8218</v>
      </c>
      <c r="I1033" t="s">
        <v>8223</v>
      </c>
      <c r="J1033" t="s">
        <v>8245</v>
      </c>
      <c r="K1033">
        <v>1450290010</v>
      </c>
      <c r="L1033" s="12">
        <f t="shared" si="112"/>
        <v>42354.764004629629</v>
      </c>
      <c r="M1033">
        <v>1447698010</v>
      </c>
      <c r="N1033" s="12">
        <f t="shared" si="113"/>
        <v>42324.764004629629</v>
      </c>
      <c r="O1033" s="16">
        <f t="shared" si="114"/>
        <v>11</v>
      </c>
      <c r="P1033" s="16">
        <f t="shared" si="117"/>
        <v>2015</v>
      </c>
      <c r="Q1033" t="b">
        <v>0</v>
      </c>
      <c r="R1033">
        <v>99</v>
      </c>
      <c r="S1033" t="b">
        <v>1</v>
      </c>
      <c r="T1033" t="s">
        <v>8278</v>
      </c>
      <c r="U1033" t="str">
        <f t="shared" si="115"/>
        <v>music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20">
        <f t="shared" si="116"/>
        <v>5.4</v>
      </c>
      <c r="F1034" s="6" t="str">
        <f t="shared" si="118"/>
        <v>Cat 3</v>
      </c>
      <c r="G1034" s="8">
        <v>5858.84</v>
      </c>
      <c r="H1034" t="s">
        <v>8218</v>
      </c>
      <c r="I1034" t="s">
        <v>8223</v>
      </c>
      <c r="J1034" t="s">
        <v>8245</v>
      </c>
      <c r="K1034">
        <v>1466697625</v>
      </c>
      <c r="L1034" s="12">
        <f t="shared" si="112"/>
        <v>42544.666956018518</v>
      </c>
      <c r="M1034">
        <v>1464105625</v>
      </c>
      <c r="N1034" s="12">
        <f t="shared" si="113"/>
        <v>42514.666956018518</v>
      </c>
      <c r="O1034" s="16">
        <f t="shared" si="114"/>
        <v>5</v>
      </c>
      <c r="P1034" s="16">
        <f t="shared" si="117"/>
        <v>2016</v>
      </c>
      <c r="Q1034" t="b">
        <v>0</v>
      </c>
      <c r="R1034">
        <v>96</v>
      </c>
      <c r="S1034" t="b">
        <v>1</v>
      </c>
      <c r="T1034" t="s">
        <v>8278</v>
      </c>
      <c r="U1034" t="str">
        <f t="shared" si="115"/>
        <v>music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20">
        <f t="shared" si="116"/>
        <v>1.3280000000000001</v>
      </c>
      <c r="F1035" s="6" t="str">
        <f t="shared" si="118"/>
        <v>Cat 2</v>
      </c>
      <c r="G1035" s="8">
        <v>1366</v>
      </c>
      <c r="H1035" t="s">
        <v>8218</v>
      </c>
      <c r="I1035" t="s">
        <v>8224</v>
      </c>
      <c r="J1035" t="s">
        <v>8246</v>
      </c>
      <c r="K1035">
        <v>1481564080</v>
      </c>
      <c r="L1035" s="12">
        <f t="shared" si="112"/>
        <v>42716.732407407413</v>
      </c>
      <c r="M1035">
        <v>1479144880</v>
      </c>
      <c r="N1035" s="12">
        <f t="shared" si="113"/>
        <v>42688.732407407413</v>
      </c>
      <c r="O1035" s="16">
        <f t="shared" si="114"/>
        <v>11</v>
      </c>
      <c r="P1035" s="16">
        <f t="shared" si="117"/>
        <v>2016</v>
      </c>
      <c r="Q1035" t="b">
        <v>0</v>
      </c>
      <c r="R1035">
        <v>27</v>
      </c>
      <c r="S1035" t="b">
        <v>1</v>
      </c>
      <c r="T1035" t="s">
        <v>8278</v>
      </c>
      <c r="U1035" t="str">
        <f t="shared" si="115"/>
        <v>music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20">
        <f t="shared" si="116"/>
        <v>5</v>
      </c>
      <c r="F1036" s="6" t="str">
        <f t="shared" si="118"/>
        <v>Cat 3</v>
      </c>
      <c r="G1036" s="8">
        <v>6500.09</v>
      </c>
      <c r="H1036" t="s">
        <v>8218</v>
      </c>
      <c r="I1036" t="s">
        <v>8223</v>
      </c>
      <c r="J1036" t="s">
        <v>8245</v>
      </c>
      <c r="K1036">
        <v>1470369540</v>
      </c>
      <c r="L1036" s="12">
        <f t="shared" si="112"/>
        <v>42587.165972222225</v>
      </c>
      <c r="M1036">
        <v>1467604804</v>
      </c>
      <c r="N1036" s="12">
        <f t="shared" si="113"/>
        <v>42555.166712962964</v>
      </c>
      <c r="O1036" s="16">
        <f t="shared" si="114"/>
        <v>7</v>
      </c>
      <c r="P1036" s="16">
        <f t="shared" si="117"/>
        <v>2016</v>
      </c>
      <c r="Q1036" t="b">
        <v>0</v>
      </c>
      <c r="R1036">
        <v>166</v>
      </c>
      <c r="S1036" t="b">
        <v>1</v>
      </c>
      <c r="T1036" t="s">
        <v>8278</v>
      </c>
      <c r="U1036" t="str">
        <f t="shared" si="115"/>
        <v>music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20">
        <f t="shared" si="116"/>
        <v>4.5999999999999996</v>
      </c>
      <c r="F1037" s="6" t="str">
        <f t="shared" si="118"/>
        <v>Cat 2</v>
      </c>
      <c r="G1037" s="8">
        <v>4952</v>
      </c>
      <c r="H1037" t="s">
        <v>8218</v>
      </c>
      <c r="I1037" t="s">
        <v>8223</v>
      </c>
      <c r="J1037" t="s">
        <v>8245</v>
      </c>
      <c r="K1037">
        <v>1423668220</v>
      </c>
      <c r="L1037" s="12">
        <f t="shared" si="112"/>
        <v>42046.641435185185</v>
      </c>
      <c r="M1037">
        <v>1421076220</v>
      </c>
      <c r="N1037" s="12">
        <f t="shared" si="113"/>
        <v>42016.641435185185</v>
      </c>
      <c r="O1037" s="16">
        <f t="shared" si="114"/>
        <v>1</v>
      </c>
      <c r="P1037" s="16">
        <f t="shared" si="117"/>
        <v>2015</v>
      </c>
      <c r="Q1037" t="b">
        <v>0</v>
      </c>
      <c r="R1037">
        <v>76</v>
      </c>
      <c r="S1037" t="b">
        <v>1</v>
      </c>
      <c r="T1037" t="s">
        <v>8278</v>
      </c>
      <c r="U1037" t="str">
        <f t="shared" si="115"/>
        <v>music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20">
        <f t="shared" si="116"/>
        <v>4.5</v>
      </c>
      <c r="F1038" s="6" t="str">
        <f t="shared" si="118"/>
        <v>Cat 2</v>
      </c>
      <c r="G1038" s="8">
        <v>5056.22</v>
      </c>
      <c r="H1038" t="s">
        <v>8218</v>
      </c>
      <c r="I1038" t="s">
        <v>8223</v>
      </c>
      <c r="J1038" t="s">
        <v>8245</v>
      </c>
      <c r="K1038">
        <v>1357545600</v>
      </c>
      <c r="L1038" s="12">
        <f t="shared" si="112"/>
        <v>41281.333333333336</v>
      </c>
      <c r="M1038">
        <v>1354790790</v>
      </c>
      <c r="N1038" s="12">
        <f t="shared" si="113"/>
        <v>41249.448958333334</v>
      </c>
      <c r="O1038" s="16">
        <f t="shared" si="114"/>
        <v>12</v>
      </c>
      <c r="P1038" s="16">
        <f t="shared" si="117"/>
        <v>2012</v>
      </c>
      <c r="Q1038" t="b">
        <v>0</v>
      </c>
      <c r="R1038">
        <v>211</v>
      </c>
      <c r="S1038" t="b">
        <v>1</v>
      </c>
      <c r="T1038" t="s">
        <v>8278</v>
      </c>
      <c r="U1038" t="str">
        <f t="shared" si="115"/>
        <v>music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20">
        <f t="shared" si="116"/>
        <v>1</v>
      </c>
      <c r="F1039" s="6" t="str">
        <f t="shared" si="118"/>
        <v>Cat 2</v>
      </c>
      <c r="G1039" s="8">
        <v>1021</v>
      </c>
      <c r="H1039" t="s">
        <v>8218</v>
      </c>
      <c r="I1039" t="s">
        <v>8223</v>
      </c>
      <c r="J1039" t="s">
        <v>8245</v>
      </c>
      <c r="K1039">
        <v>1431925200</v>
      </c>
      <c r="L1039" s="12">
        <f t="shared" si="112"/>
        <v>42142.208333333328</v>
      </c>
      <c r="M1039">
        <v>1429991062</v>
      </c>
      <c r="N1039" s="12">
        <f t="shared" si="113"/>
        <v>42119.822476851856</v>
      </c>
      <c r="O1039" s="16">
        <f t="shared" si="114"/>
        <v>4</v>
      </c>
      <c r="P1039" s="16">
        <f t="shared" si="117"/>
        <v>2015</v>
      </c>
      <c r="Q1039" t="b">
        <v>0</v>
      </c>
      <c r="R1039">
        <v>21</v>
      </c>
      <c r="S1039" t="b">
        <v>1</v>
      </c>
      <c r="T1039" t="s">
        <v>8278</v>
      </c>
      <c r="U1039" t="str">
        <f t="shared" si="115"/>
        <v>music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20">
        <f t="shared" si="116"/>
        <v>1.5</v>
      </c>
      <c r="F1040" s="6" t="str">
        <f t="shared" si="118"/>
        <v>Cat 2</v>
      </c>
      <c r="G1040" s="8">
        <v>2180</v>
      </c>
      <c r="H1040" t="s">
        <v>8218</v>
      </c>
      <c r="I1040" t="s">
        <v>8223</v>
      </c>
      <c r="J1040" t="s">
        <v>8245</v>
      </c>
      <c r="K1040">
        <v>1458362023</v>
      </c>
      <c r="L1040" s="12">
        <f t="shared" si="112"/>
        <v>42448.190081018518</v>
      </c>
      <c r="M1040">
        <v>1455773623</v>
      </c>
      <c r="N1040" s="12">
        <f t="shared" si="113"/>
        <v>42418.231747685189</v>
      </c>
      <c r="O1040" s="16">
        <f t="shared" si="114"/>
        <v>2</v>
      </c>
      <c r="P1040" s="16">
        <f t="shared" si="117"/>
        <v>2016</v>
      </c>
      <c r="Q1040" t="b">
        <v>0</v>
      </c>
      <c r="R1040">
        <v>61</v>
      </c>
      <c r="S1040" t="b">
        <v>1</v>
      </c>
      <c r="T1040" t="s">
        <v>8278</v>
      </c>
      <c r="U1040" t="str">
        <f t="shared" si="115"/>
        <v>music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20">
        <f t="shared" si="116"/>
        <v>0.5</v>
      </c>
      <c r="F1041" s="6" t="str">
        <f t="shared" si="118"/>
        <v>Cat 1</v>
      </c>
      <c r="G1041" s="8">
        <v>641</v>
      </c>
      <c r="H1041" t="s">
        <v>8218</v>
      </c>
      <c r="I1041" t="s">
        <v>8223</v>
      </c>
      <c r="J1041" t="s">
        <v>8245</v>
      </c>
      <c r="K1041">
        <v>1481615940</v>
      </c>
      <c r="L1041" s="12">
        <f t="shared" si="112"/>
        <v>42717.332638888889</v>
      </c>
      <c r="M1041">
        <v>1479436646</v>
      </c>
      <c r="N1041" s="12">
        <f t="shared" si="113"/>
        <v>42692.109328703707</v>
      </c>
      <c r="O1041" s="16">
        <f t="shared" si="114"/>
        <v>11</v>
      </c>
      <c r="P1041" s="16">
        <f t="shared" si="117"/>
        <v>2016</v>
      </c>
      <c r="Q1041" t="b">
        <v>0</v>
      </c>
      <c r="R1041">
        <v>30</v>
      </c>
      <c r="S1041" t="b">
        <v>1</v>
      </c>
      <c r="T1041" t="s">
        <v>8278</v>
      </c>
      <c r="U1041" t="str">
        <f t="shared" si="115"/>
        <v>music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20">
        <f t="shared" si="116"/>
        <v>85</v>
      </c>
      <c r="F1042" s="6" t="str">
        <f t="shared" si="118"/>
        <v>Cat 12</v>
      </c>
      <c r="G1042" s="8"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12">
        <f t="shared" si="112"/>
        <v>42609.708437499998</v>
      </c>
      <c r="M1042">
        <v>1469725209</v>
      </c>
      <c r="N1042" s="12">
        <f t="shared" si="113"/>
        <v>42579.708437499998</v>
      </c>
      <c r="O1042" s="16">
        <f t="shared" si="114"/>
        <v>7</v>
      </c>
      <c r="P1042" s="16">
        <f t="shared" si="117"/>
        <v>2016</v>
      </c>
      <c r="Q1042" t="b">
        <v>0</v>
      </c>
      <c r="R1042">
        <v>1</v>
      </c>
      <c r="S1042" t="b">
        <v>0</v>
      </c>
      <c r="T1042" t="s">
        <v>8279</v>
      </c>
      <c r="U1042" t="str">
        <f t="shared" si="115"/>
        <v>journ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20">
        <f t="shared" si="116"/>
        <v>0.05</v>
      </c>
      <c r="F1043" s="6" t="str">
        <f t="shared" si="118"/>
        <v>Cat 1</v>
      </c>
      <c r="G1043" s="8"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12">
        <f t="shared" si="112"/>
        <v>41851.060092592597</v>
      </c>
      <c r="M1043">
        <v>1405041992</v>
      </c>
      <c r="N1043" s="12">
        <f t="shared" si="113"/>
        <v>41831.060092592597</v>
      </c>
      <c r="O1043" s="16">
        <f t="shared" si="114"/>
        <v>7</v>
      </c>
      <c r="P1043" s="16">
        <f t="shared" si="117"/>
        <v>2014</v>
      </c>
      <c r="Q1043" t="b">
        <v>0</v>
      </c>
      <c r="R1043">
        <v>0</v>
      </c>
      <c r="S1043" t="b">
        <v>0</v>
      </c>
      <c r="T1043" t="s">
        <v>8279</v>
      </c>
      <c r="U1043" t="str">
        <f t="shared" si="115"/>
        <v>journ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20">
        <f t="shared" si="116"/>
        <v>0.65</v>
      </c>
      <c r="F1044" s="6" t="str">
        <f t="shared" si="118"/>
        <v>Cat 1</v>
      </c>
      <c r="G1044" s="8"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12">
        <f t="shared" si="112"/>
        <v>41894.416666666664</v>
      </c>
      <c r="M1044">
        <v>1406824948</v>
      </c>
      <c r="N1044" s="12">
        <f t="shared" si="113"/>
        <v>41851.696157407408</v>
      </c>
      <c r="O1044" s="16">
        <f t="shared" si="114"/>
        <v>7</v>
      </c>
      <c r="P1044" s="16">
        <f t="shared" si="117"/>
        <v>2014</v>
      </c>
      <c r="Q1044" t="b">
        <v>0</v>
      </c>
      <c r="R1044">
        <v>1</v>
      </c>
      <c r="S1044" t="b">
        <v>0</v>
      </c>
      <c r="T1044" t="s">
        <v>8279</v>
      </c>
      <c r="U1044" t="str">
        <f t="shared" si="115"/>
        <v>journ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20">
        <f t="shared" si="116"/>
        <v>100</v>
      </c>
      <c r="F1045" s="6" t="str">
        <f t="shared" si="118"/>
        <v>Cat 12</v>
      </c>
      <c r="G1045" s="8">
        <v>8537</v>
      </c>
      <c r="H1045" t="s">
        <v>8219</v>
      </c>
      <c r="I1045" t="s">
        <v>8223</v>
      </c>
      <c r="J1045" t="s">
        <v>8245</v>
      </c>
      <c r="K1045">
        <v>1432101855</v>
      </c>
      <c r="L1045" s="12">
        <f t="shared" si="112"/>
        <v>42144.252951388888</v>
      </c>
      <c r="M1045">
        <v>1429509855</v>
      </c>
      <c r="N1045" s="12">
        <f t="shared" si="113"/>
        <v>42114.252951388888</v>
      </c>
      <c r="O1045" s="16">
        <f t="shared" si="114"/>
        <v>4</v>
      </c>
      <c r="P1045" s="16">
        <f t="shared" si="117"/>
        <v>2015</v>
      </c>
      <c r="Q1045" t="b">
        <v>0</v>
      </c>
      <c r="R1045">
        <v>292</v>
      </c>
      <c r="S1045" t="b">
        <v>0</v>
      </c>
      <c r="T1045" t="s">
        <v>8279</v>
      </c>
      <c r="U1045" t="str">
        <f t="shared" si="115"/>
        <v>journ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20">
        <f t="shared" si="116"/>
        <v>7</v>
      </c>
      <c r="F1046" s="6" t="str">
        <f t="shared" si="118"/>
        <v>Cat 3</v>
      </c>
      <c r="G1046" s="8">
        <v>6</v>
      </c>
      <c r="H1046" t="s">
        <v>8219</v>
      </c>
      <c r="I1046" t="s">
        <v>8223</v>
      </c>
      <c r="J1046" t="s">
        <v>8245</v>
      </c>
      <c r="K1046">
        <v>1425587220</v>
      </c>
      <c r="L1046" s="12">
        <f t="shared" si="112"/>
        <v>42068.852083333331</v>
      </c>
      <c r="M1046">
        <v>1420668801</v>
      </c>
      <c r="N1046" s="12">
        <f t="shared" si="113"/>
        <v>42011.925937499997</v>
      </c>
      <c r="O1046" s="16">
        <f t="shared" si="114"/>
        <v>1</v>
      </c>
      <c r="P1046" s="16">
        <f t="shared" si="117"/>
        <v>2015</v>
      </c>
      <c r="Q1046" t="b">
        <v>0</v>
      </c>
      <c r="R1046">
        <v>2</v>
      </c>
      <c r="S1046" t="b">
        <v>0</v>
      </c>
      <c r="T1046" t="s">
        <v>8279</v>
      </c>
      <c r="U1046" t="str">
        <f t="shared" si="115"/>
        <v>journ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20">
        <f t="shared" si="116"/>
        <v>10</v>
      </c>
      <c r="F1047" s="6" t="str">
        <f t="shared" si="118"/>
        <v>Cat 4</v>
      </c>
      <c r="G1047" s="8">
        <v>266</v>
      </c>
      <c r="H1047" t="s">
        <v>8219</v>
      </c>
      <c r="I1047" t="s">
        <v>8223</v>
      </c>
      <c r="J1047" t="s">
        <v>8245</v>
      </c>
      <c r="K1047">
        <v>1408827550</v>
      </c>
      <c r="L1047" s="12">
        <f t="shared" si="112"/>
        <v>41874.874421296299</v>
      </c>
      <c r="M1047">
        <v>1406235550</v>
      </c>
      <c r="N1047" s="12">
        <f t="shared" si="113"/>
        <v>41844.874421296299</v>
      </c>
      <c r="O1047" s="16">
        <f t="shared" si="114"/>
        <v>7</v>
      </c>
      <c r="P1047" s="16">
        <f t="shared" si="117"/>
        <v>2014</v>
      </c>
      <c r="Q1047" t="b">
        <v>0</v>
      </c>
      <c r="R1047">
        <v>8</v>
      </c>
      <c r="S1047" t="b">
        <v>0</v>
      </c>
      <c r="T1047" t="s">
        <v>8279</v>
      </c>
      <c r="U1047" t="str">
        <f t="shared" si="115"/>
        <v>journ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20">
        <f t="shared" si="116"/>
        <v>3</v>
      </c>
      <c r="F1048" s="6" t="str">
        <f t="shared" si="118"/>
        <v>Cat 2</v>
      </c>
      <c r="G1048" s="8"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12">
        <f t="shared" si="112"/>
        <v>42364.851388888885</v>
      </c>
      <c r="M1048">
        <v>1447273560</v>
      </c>
      <c r="N1048" s="12">
        <f t="shared" si="113"/>
        <v>42319.851388888885</v>
      </c>
      <c r="O1048" s="16">
        <f t="shared" si="114"/>
        <v>11</v>
      </c>
      <c r="P1048" s="16">
        <f t="shared" si="117"/>
        <v>2015</v>
      </c>
      <c r="Q1048" t="b">
        <v>0</v>
      </c>
      <c r="R1048">
        <v>0</v>
      </c>
      <c r="S1048" t="b">
        <v>0</v>
      </c>
      <c r="T1048" t="s">
        <v>8279</v>
      </c>
      <c r="U1048" t="str">
        <f t="shared" si="115"/>
        <v>journ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20">
        <f t="shared" si="116"/>
        <v>2</v>
      </c>
      <c r="F1049" s="6" t="str">
        <f t="shared" si="118"/>
        <v>Cat 2</v>
      </c>
      <c r="G1049" s="8"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12">
        <f t="shared" si="112"/>
        <v>41948.860127314816</v>
      </c>
      <c r="M1049">
        <v>1412624315</v>
      </c>
      <c r="N1049" s="12">
        <f t="shared" si="113"/>
        <v>41918.818460648145</v>
      </c>
      <c r="O1049" s="16">
        <f t="shared" si="114"/>
        <v>10</v>
      </c>
      <c r="P1049" s="16">
        <f t="shared" si="117"/>
        <v>2014</v>
      </c>
      <c r="Q1049" t="b">
        <v>0</v>
      </c>
      <c r="R1049">
        <v>1</v>
      </c>
      <c r="S1049" t="b">
        <v>0</v>
      </c>
      <c r="T1049" t="s">
        <v>8279</v>
      </c>
      <c r="U1049" t="str">
        <f t="shared" si="115"/>
        <v>journ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20">
        <f t="shared" si="116"/>
        <v>15</v>
      </c>
      <c r="F1050" s="6" t="str">
        <f t="shared" si="118"/>
        <v>Cat 5</v>
      </c>
      <c r="G1050" s="8">
        <v>212</v>
      </c>
      <c r="H1050" t="s">
        <v>8219</v>
      </c>
      <c r="I1050" t="s">
        <v>8223</v>
      </c>
      <c r="J1050" t="s">
        <v>8245</v>
      </c>
      <c r="K1050">
        <v>1474766189</v>
      </c>
      <c r="L1050" s="12">
        <f t="shared" si="112"/>
        <v>42638.053113425922</v>
      </c>
      <c r="M1050">
        <v>1471310189</v>
      </c>
      <c r="N1050" s="12">
        <f t="shared" si="113"/>
        <v>42598.053113425922</v>
      </c>
      <c r="O1050" s="16">
        <f t="shared" si="114"/>
        <v>8</v>
      </c>
      <c r="P1050" s="16">
        <f t="shared" si="117"/>
        <v>2016</v>
      </c>
      <c r="Q1050" t="b">
        <v>0</v>
      </c>
      <c r="R1050">
        <v>4</v>
      </c>
      <c r="S1050" t="b">
        <v>0</v>
      </c>
      <c r="T1050" t="s">
        <v>8279</v>
      </c>
      <c r="U1050" t="str">
        <f t="shared" si="115"/>
        <v>journ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20">
        <f t="shared" si="116"/>
        <v>12</v>
      </c>
      <c r="F1051" s="6" t="str">
        <f t="shared" si="118"/>
        <v>Cat 4</v>
      </c>
      <c r="G1051" s="8"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12">
        <f t="shared" si="112"/>
        <v>42412.431076388893</v>
      </c>
      <c r="M1051">
        <v>1452680445</v>
      </c>
      <c r="N1051" s="12">
        <f t="shared" si="113"/>
        <v>42382.431076388893</v>
      </c>
      <c r="O1051" s="16">
        <f t="shared" si="114"/>
        <v>1</v>
      </c>
      <c r="P1051" s="16">
        <f t="shared" si="117"/>
        <v>2016</v>
      </c>
      <c r="Q1051" t="b">
        <v>0</v>
      </c>
      <c r="R1051">
        <v>0</v>
      </c>
      <c r="S1051" t="b">
        <v>0</v>
      </c>
      <c r="T1051" t="s">
        <v>8279</v>
      </c>
      <c r="U1051" t="str">
        <f t="shared" si="115"/>
        <v>journ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20">
        <f t="shared" si="116"/>
        <v>2.5</v>
      </c>
      <c r="F1052" s="6" t="str">
        <f t="shared" si="118"/>
        <v>Cat 2</v>
      </c>
      <c r="G1052" s="8"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12">
        <f t="shared" si="112"/>
        <v>42261.7971875</v>
      </c>
      <c r="M1052">
        <v>1439665677</v>
      </c>
      <c r="N1052" s="12">
        <f t="shared" si="113"/>
        <v>42231.7971875</v>
      </c>
      <c r="O1052" s="16">
        <f t="shared" si="114"/>
        <v>8</v>
      </c>
      <c r="P1052" s="16">
        <f t="shared" si="117"/>
        <v>2015</v>
      </c>
      <c r="Q1052" t="b">
        <v>0</v>
      </c>
      <c r="R1052">
        <v>0</v>
      </c>
      <c r="S1052" t="b">
        <v>0</v>
      </c>
      <c r="T1052" t="s">
        <v>8279</v>
      </c>
      <c r="U1052" t="str">
        <f t="shared" si="115"/>
        <v>journ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20">
        <f t="shared" si="116"/>
        <v>0.5</v>
      </c>
      <c r="F1053" s="6" t="str">
        <f t="shared" si="118"/>
        <v>Cat 1</v>
      </c>
      <c r="G1053" s="8"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12">
        <f t="shared" si="112"/>
        <v>41878.014178240745</v>
      </c>
      <c r="M1053">
        <v>1406679625</v>
      </c>
      <c r="N1053" s="12">
        <f t="shared" si="113"/>
        <v>41850.014178240745</v>
      </c>
      <c r="O1053" s="16">
        <f t="shared" si="114"/>
        <v>7</v>
      </c>
      <c r="P1053" s="16">
        <f t="shared" si="117"/>
        <v>2014</v>
      </c>
      <c r="Q1053" t="b">
        <v>0</v>
      </c>
      <c r="R1053">
        <v>0</v>
      </c>
      <c r="S1053" t="b">
        <v>0</v>
      </c>
      <c r="T1053" t="s">
        <v>8279</v>
      </c>
      <c r="U1053" t="str">
        <f t="shared" si="115"/>
        <v>journ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20">
        <f t="shared" si="116"/>
        <v>4.3360000000000003</v>
      </c>
      <c r="F1054" s="6" t="str">
        <f t="shared" si="118"/>
        <v>Cat 2</v>
      </c>
      <c r="G1054" s="8"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12">
        <f t="shared" si="112"/>
        <v>42527.839583333334</v>
      </c>
      <c r="M1054">
        <v>1461438495</v>
      </c>
      <c r="N1054" s="12">
        <f t="shared" si="113"/>
        <v>42483.797395833331</v>
      </c>
      <c r="O1054" s="16">
        <f t="shared" si="114"/>
        <v>4</v>
      </c>
      <c r="P1054" s="16">
        <f t="shared" si="117"/>
        <v>2016</v>
      </c>
      <c r="Q1054" t="b">
        <v>0</v>
      </c>
      <c r="R1054">
        <v>0</v>
      </c>
      <c r="S1054" t="b">
        <v>0</v>
      </c>
      <c r="T1054" t="s">
        <v>8279</v>
      </c>
      <c r="U1054" t="str">
        <f t="shared" si="115"/>
        <v>journ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20">
        <f t="shared" si="116"/>
        <v>1.5</v>
      </c>
      <c r="F1055" s="6" t="str">
        <f t="shared" si="118"/>
        <v>Cat 2</v>
      </c>
      <c r="G1055" s="8"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12">
        <f t="shared" si="112"/>
        <v>42800.172824074078</v>
      </c>
      <c r="M1055">
        <v>1486613332</v>
      </c>
      <c r="N1055" s="12">
        <f t="shared" si="113"/>
        <v>42775.172824074078</v>
      </c>
      <c r="O1055" s="16">
        <f t="shared" si="114"/>
        <v>2</v>
      </c>
      <c r="P1055" s="16">
        <f t="shared" si="117"/>
        <v>2017</v>
      </c>
      <c r="Q1055" t="b">
        <v>0</v>
      </c>
      <c r="R1055">
        <v>1</v>
      </c>
      <c r="S1055" t="b">
        <v>0</v>
      </c>
      <c r="T1055" t="s">
        <v>8279</v>
      </c>
      <c r="U1055" t="str">
        <f t="shared" si="115"/>
        <v>journ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20">
        <f t="shared" si="116"/>
        <v>2.5</v>
      </c>
      <c r="F1056" s="6" t="str">
        <f t="shared" si="118"/>
        <v>Cat 2</v>
      </c>
      <c r="G1056" s="8"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12">
        <f t="shared" si="112"/>
        <v>41861.916666666664</v>
      </c>
      <c r="M1056">
        <v>1405110399</v>
      </c>
      <c r="N1056" s="12">
        <f t="shared" si="113"/>
        <v>41831.851840277777</v>
      </c>
      <c r="O1056" s="16">
        <f t="shared" si="114"/>
        <v>7</v>
      </c>
      <c r="P1056" s="16">
        <f t="shared" si="117"/>
        <v>2014</v>
      </c>
      <c r="Q1056" t="b">
        <v>0</v>
      </c>
      <c r="R1056">
        <v>0</v>
      </c>
      <c r="S1056" t="b">
        <v>0</v>
      </c>
      <c r="T1056" t="s">
        <v>8279</v>
      </c>
      <c r="U1056" t="str">
        <f t="shared" si="115"/>
        <v>journ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20">
        <f t="shared" si="116"/>
        <v>3.5</v>
      </c>
      <c r="F1057" s="6" t="str">
        <f t="shared" si="118"/>
        <v>Cat 2</v>
      </c>
      <c r="G1057" s="8"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12">
        <f t="shared" si="112"/>
        <v>42436.992418981477</v>
      </c>
      <c r="M1057">
        <v>1454802545</v>
      </c>
      <c r="N1057" s="12">
        <f t="shared" si="113"/>
        <v>42406.992418981477</v>
      </c>
      <c r="O1057" s="16">
        <f t="shared" si="114"/>
        <v>2</v>
      </c>
      <c r="P1057" s="16">
        <f t="shared" si="117"/>
        <v>2016</v>
      </c>
      <c r="Q1057" t="b">
        <v>0</v>
      </c>
      <c r="R1057">
        <v>0</v>
      </c>
      <c r="S1057" t="b">
        <v>0</v>
      </c>
      <c r="T1057" t="s">
        <v>8279</v>
      </c>
      <c r="U1057" t="str">
        <f t="shared" si="115"/>
        <v>journ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20">
        <f t="shared" si="116"/>
        <v>10</v>
      </c>
      <c r="F1058" s="6" t="str">
        <f t="shared" si="118"/>
        <v>Cat 4</v>
      </c>
      <c r="G1058" s="8"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12">
        <f t="shared" si="112"/>
        <v>42118.677974537044</v>
      </c>
      <c r="M1058">
        <v>1424711777</v>
      </c>
      <c r="N1058" s="12">
        <f t="shared" si="113"/>
        <v>42058.719641203701</v>
      </c>
      <c r="O1058" s="16">
        <f t="shared" si="114"/>
        <v>2</v>
      </c>
      <c r="P1058" s="16">
        <f t="shared" si="117"/>
        <v>2015</v>
      </c>
      <c r="Q1058" t="b">
        <v>0</v>
      </c>
      <c r="R1058">
        <v>0</v>
      </c>
      <c r="S1058" t="b">
        <v>0</v>
      </c>
      <c r="T1058" t="s">
        <v>8279</v>
      </c>
      <c r="U1058" t="str">
        <f t="shared" si="115"/>
        <v>journ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20">
        <f t="shared" si="116"/>
        <v>10</v>
      </c>
      <c r="F1059" s="6" t="str">
        <f t="shared" si="118"/>
        <v>Cat 4</v>
      </c>
      <c r="G1059" s="8"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12">
        <f t="shared" si="112"/>
        <v>42708.912997685184</v>
      </c>
      <c r="M1059">
        <v>1478292883</v>
      </c>
      <c r="N1059" s="12">
        <f t="shared" si="113"/>
        <v>42678.871331018512</v>
      </c>
      <c r="O1059" s="16">
        <f t="shared" si="114"/>
        <v>11</v>
      </c>
      <c r="P1059" s="16">
        <f t="shared" si="117"/>
        <v>2016</v>
      </c>
      <c r="Q1059" t="b">
        <v>0</v>
      </c>
      <c r="R1059">
        <v>0</v>
      </c>
      <c r="S1059" t="b">
        <v>0</v>
      </c>
      <c r="T1059" t="s">
        <v>8279</v>
      </c>
      <c r="U1059" t="str">
        <f t="shared" si="115"/>
        <v>journ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20">
        <f t="shared" si="116"/>
        <v>40</v>
      </c>
      <c r="F1060" s="6" t="str">
        <f t="shared" si="118"/>
        <v>Cat 10</v>
      </c>
      <c r="G1060" s="8"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12">
        <f t="shared" si="112"/>
        <v>42089</v>
      </c>
      <c r="M1060">
        <v>1423777043</v>
      </c>
      <c r="N1060" s="12">
        <f t="shared" si="113"/>
        <v>42047.900960648149</v>
      </c>
      <c r="O1060" s="16">
        <f t="shared" si="114"/>
        <v>2</v>
      </c>
      <c r="P1060" s="16">
        <f t="shared" si="117"/>
        <v>2015</v>
      </c>
      <c r="Q1060" t="b">
        <v>0</v>
      </c>
      <c r="R1060">
        <v>0</v>
      </c>
      <c r="S1060" t="b">
        <v>0</v>
      </c>
      <c r="T1060" t="s">
        <v>8279</v>
      </c>
      <c r="U1060" t="str">
        <f t="shared" si="115"/>
        <v>journ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20">
        <f t="shared" si="116"/>
        <v>1.1000000000000001</v>
      </c>
      <c r="F1061" s="6" t="str">
        <f t="shared" si="118"/>
        <v>Cat 2</v>
      </c>
      <c r="G1061" s="8"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12">
        <f t="shared" si="112"/>
        <v>42076.748333333337</v>
      </c>
      <c r="M1061">
        <v>1423681056</v>
      </c>
      <c r="N1061" s="12">
        <f t="shared" si="113"/>
        <v>42046.79</v>
      </c>
      <c r="O1061" s="16">
        <f t="shared" si="114"/>
        <v>2</v>
      </c>
      <c r="P1061" s="16">
        <f t="shared" si="117"/>
        <v>2015</v>
      </c>
      <c r="Q1061" t="b">
        <v>0</v>
      </c>
      <c r="R1061">
        <v>0</v>
      </c>
      <c r="S1061" t="b">
        <v>0</v>
      </c>
      <c r="T1061" t="s">
        <v>8279</v>
      </c>
      <c r="U1061" t="str">
        <f t="shared" si="115"/>
        <v>journ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20">
        <f t="shared" si="116"/>
        <v>5</v>
      </c>
      <c r="F1062" s="6" t="str">
        <f t="shared" si="118"/>
        <v>Cat 3</v>
      </c>
      <c r="G1062" s="8"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12">
        <f t="shared" si="112"/>
        <v>42109.913113425922</v>
      </c>
      <c r="M1062">
        <v>1426542893</v>
      </c>
      <c r="N1062" s="12">
        <f t="shared" si="113"/>
        <v>42079.913113425922</v>
      </c>
      <c r="O1062" s="16">
        <f t="shared" si="114"/>
        <v>3</v>
      </c>
      <c r="P1062" s="16">
        <f t="shared" si="117"/>
        <v>2015</v>
      </c>
      <c r="Q1062" t="b">
        <v>0</v>
      </c>
      <c r="R1062">
        <v>1</v>
      </c>
      <c r="S1062" t="b">
        <v>0</v>
      </c>
      <c r="T1062" t="s">
        <v>8279</v>
      </c>
      <c r="U1062" t="str">
        <f t="shared" si="115"/>
        <v>journ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20">
        <f t="shared" si="116"/>
        <v>4</v>
      </c>
      <c r="F1063" s="6" t="str">
        <f t="shared" si="118"/>
        <v>Cat 2</v>
      </c>
      <c r="G1063" s="8"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12">
        <f t="shared" si="112"/>
        <v>42492.041666666672</v>
      </c>
      <c r="M1063">
        <v>1456987108</v>
      </c>
      <c r="N1063" s="12">
        <f t="shared" si="113"/>
        <v>42432.276712962965</v>
      </c>
      <c r="O1063" s="16">
        <f t="shared" si="114"/>
        <v>3</v>
      </c>
      <c r="P1063" s="16">
        <f t="shared" si="117"/>
        <v>2016</v>
      </c>
      <c r="Q1063" t="b">
        <v>0</v>
      </c>
      <c r="R1063">
        <v>0</v>
      </c>
      <c r="S1063" t="b">
        <v>0</v>
      </c>
      <c r="T1063" t="s">
        <v>8279</v>
      </c>
      <c r="U1063" t="str">
        <f t="shared" si="115"/>
        <v>journ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20">
        <f t="shared" si="116"/>
        <v>0.19900000000000001</v>
      </c>
      <c r="F1064" s="6" t="str">
        <f t="shared" si="118"/>
        <v>Cat 1</v>
      </c>
      <c r="G1064" s="8">
        <v>190</v>
      </c>
      <c r="H1064" t="s">
        <v>8219</v>
      </c>
      <c r="I1064" t="s">
        <v>8223</v>
      </c>
      <c r="J1064" t="s">
        <v>8245</v>
      </c>
      <c r="K1064">
        <v>1468351341</v>
      </c>
      <c r="L1064" s="12">
        <f t="shared" si="112"/>
        <v>42563.807187500002</v>
      </c>
      <c r="M1064">
        <v>1467746541</v>
      </c>
      <c r="N1064" s="12">
        <f t="shared" si="113"/>
        <v>42556.807187500002</v>
      </c>
      <c r="O1064" s="16">
        <f t="shared" si="114"/>
        <v>7</v>
      </c>
      <c r="P1064" s="16">
        <f t="shared" si="117"/>
        <v>2016</v>
      </c>
      <c r="Q1064" t="b">
        <v>0</v>
      </c>
      <c r="R1064">
        <v>4</v>
      </c>
      <c r="S1064" t="b">
        <v>0</v>
      </c>
      <c r="T1064" t="s">
        <v>8279</v>
      </c>
      <c r="U1064" t="str">
        <f t="shared" si="115"/>
        <v>journ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20">
        <f t="shared" si="116"/>
        <v>1</v>
      </c>
      <c r="F1065" s="6" t="str">
        <f t="shared" si="118"/>
        <v>Cat 2</v>
      </c>
      <c r="G1065" s="8"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12">
        <f t="shared" si="112"/>
        <v>42613.030810185184</v>
      </c>
      <c r="M1065">
        <v>1470012262</v>
      </c>
      <c r="N1065" s="12">
        <f t="shared" si="113"/>
        <v>42583.030810185184</v>
      </c>
      <c r="O1065" s="16">
        <f t="shared" si="114"/>
        <v>8</v>
      </c>
      <c r="P1065" s="16">
        <f t="shared" si="117"/>
        <v>2016</v>
      </c>
      <c r="Q1065" t="b">
        <v>0</v>
      </c>
      <c r="R1065">
        <v>0</v>
      </c>
      <c r="S1065" t="b">
        <v>0</v>
      </c>
      <c r="T1065" t="s">
        <v>8279</v>
      </c>
      <c r="U1065" t="str">
        <f t="shared" si="115"/>
        <v>journ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20">
        <f t="shared" si="116"/>
        <v>90</v>
      </c>
      <c r="F1066" s="6" t="str">
        <f t="shared" si="118"/>
        <v>Cat 12</v>
      </c>
      <c r="G1066" s="8">
        <v>8077</v>
      </c>
      <c r="H1066" t="s">
        <v>8220</v>
      </c>
      <c r="I1066" t="s">
        <v>8223</v>
      </c>
      <c r="J1066" t="s">
        <v>8245</v>
      </c>
      <c r="K1066">
        <v>1373174903</v>
      </c>
      <c r="L1066" s="12">
        <f t="shared" si="112"/>
        <v>41462.228043981479</v>
      </c>
      <c r="M1066">
        <v>1369286903</v>
      </c>
      <c r="N1066" s="12">
        <f t="shared" si="113"/>
        <v>41417.228043981479</v>
      </c>
      <c r="O1066" s="16">
        <f t="shared" si="114"/>
        <v>5</v>
      </c>
      <c r="P1066" s="16">
        <f t="shared" si="117"/>
        <v>2013</v>
      </c>
      <c r="Q1066" t="b">
        <v>0</v>
      </c>
      <c r="R1066">
        <v>123</v>
      </c>
      <c r="S1066" t="b">
        <v>0</v>
      </c>
      <c r="T1066" t="s">
        <v>8280</v>
      </c>
      <c r="U1066" t="str">
        <f t="shared" si="115"/>
        <v>games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20">
        <f t="shared" si="116"/>
        <v>3</v>
      </c>
      <c r="F1067" s="6" t="str">
        <f t="shared" si="118"/>
        <v>Cat 2</v>
      </c>
      <c r="G1067" s="8">
        <v>81</v>
      </c>
      <c r="H1067" t="s">
        <v>8220</v>
      </c>
      <c r="I1067" t="s">
        <v>8225</v>
      </c>
      <c r="J1067" t="s">
        <v>8247</v>
      </c>
      <c r="K1067">
        <v>1392800922</v>
      </c>
      <c r="L1067" s="12">
        <f t="shared" si="112"/>
        <v>41689.381041666667</v>
      </c>
      <c r="M1067">
        <v>1390381722</v>
      </c>
      <c r="N1067" s="12">
        <f t="shared" si="113"/>
        <v>41661.381041666667</v>
      </c>
      <c r="O1067" s="16">
        <f t="shared" si="114"/>
        <v>1</v>
      </c>
      <c r="P1067" s="16">
        <f t="shared" si="117"/>
        <v>2014</v>
      </c>
      <c r="Q1067" t="b">
        <v>0</v>
      </c>
      <c r="R1067">
        <v>5</v>
      </c>
      <c r="S1067" t="b">
        <v>0</v>
      </c>
      <c r="T1067" t="s">
        <v>8280</v>
      </c>
      <c r="U1067" t="str">
        <f t="shared" si="115"/>
        <v>games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20">
        <f t="shared" si="116"/>
        <v>150</v>
      </c>
      <c r="F1068" s="6" t="str">
        <f t="shared" si="118"/>
        <v>Cat 12</v>
      </c>
      <c r="G1068" s="8">
        <v>5051</v>
      </c>
      <c r="H1068" t="s">
        <v>8220</v>
      </c>
      <c r="I1068" t="s">
        <v>8223</v>
      </c>
      <c r="J1068" t="s">
        <v>8245</v>
      </c>
      <c r="K1068">
        <v>1375657582</v>
      </c>
      <c r="L1068" s="12">
        <f t="shared" si="112"/>
        <v>41490.962754629632</v>
      </c>
      <c r="M1068">
        <v>1371769582</v>
      </c>
      <c r="N1068" s="12">
        <f t="shared" si="113"/>
        <v>41445.962754629632</v>
      </c>
      <c r="O1068" s="16">
        <f t="shared" si="114"/>
        <v>6</v>
      </c>
      <c r="P1068" s="16">
        <f t="shared" si="117"/>
        <v>2013</v>
      </c>
      <c r="Q1068" t="b">
        <v>0</v>
      </c>
      <c r="R1068">
        <v>148</v>
      </c>
      <c r="S1068" t="b">
        <v>0</v>
      </c>
      <c r="T1068" t="s">
        <v>8280</v>
      </c>
      <c r="U1068" t="str">
        <f t="shared" si="115"/>
        <v>games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20">
        <f t="shared" si="116"/>
        <v>0.5</v>
      </c>
      <c r="F1069" s="6" t="str">
        <f t="shared" si="118"/>
        <v>Cat 1</v>
      </c>
      <c r="G1069" s="8">
        <v>130</v>
      </c>
      <c r="H1069" t="s">
        <v>8220</v>
      </c>
      <c r="I1069" t="s">
        <v>8223</v>
      </c>
      <c r="J1069" t="s">
        <v>8245</v>
      </c>
      <c r="K1069">
        <v>1387657931</v>
      </c>
      <c r="L1069" s="12">
        <f t="shared" si="112"/>
        <v>41629.855682870373</v>
      </c>
      <c r="M1069">
        <v>1385065931</v>
      </c>
      <c r="N1069" s="12">
        <f t="shared" si="113"/>
        <v>41599.855682870373</v>
      </c>
      <c r="O1069" s="16">
        <f t="shared" si="114"/>
        <v>11</v>
      </c>
      <c r="P1069" s="16">
        <f t="shared" si="117"/>
        <v>2013</v>
      </c>
      <c r="Q1069" t="b">
        <v>0</v>
      </c>
      <c r="R1069">
        <v>10</v>
      </c>
      <c r="S1069" t="b">
        <v>0</v>
      </c>
      <c r="T1069" t="s">
        <v>8280</v>
      </c>
      <c r="U1069" t="str">
        <f t="shared" si="115"/>
        <v>games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20">
        <f t="shared" si="116"/>
        <v>30</v>
      </c>
      <c r="F1070" s="6" t="str">
        <f t="shared" si="118"/>
        <v>Cat 8</v>
      </c>
      <c r="G1070" s="8">
        <v>45</v>
      </c>
      <c r="H1070" t="s">
        <v>8220</v>
      </c>
      <c r="I1070" t="s">
        <v>8223</v>
      </c>
      <c r="J1070" t="s">
        <v>8245</v>
      </c>
      <c r="K1070">
        <v>1460274864</v>
      </c>
      <c r="L1070" s="12">
        <f t="shared" si="112"/>
        <v>42470.329444444447</v>
      </c>
      <c r="M1070">
        <v>1457686464</v>
      </c>
      <c r="N1070" s="12">
        <f t="shared" si="113"/>
        <v>42440.371111111104</v>
      </c>
      <c r="O1070" s="16">
        <f t="shared" si="114"/>
        <v>3</v>
      </c>
      <c r="P1070" s="16">
        <f t="shared" si="117"/>
        <v>2016</v>
      </c>
      <c r="Q1070" t="b">
        <v>0</v>
      </c>
      <c r="R1070">
        <v>4</v>
      </c>
      <c r="S1070" t="b">
        <v>0</v>
      </c>
      <c r="T1070" t="s">
        <v>8280</v>
      </c>
      <c r="U1070" t="str">
        <f t="shared" si="115"/>
        <v>games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20">
        <f t="shared" si="116"/>
        <v>2.2000000000000002</v>
      </c>
      <c r="F1071" s="6" t="str">
        <f t="shared" si="118"/>
        <v>Cat 2</v>
      </c>
      <c r="G1071" s="8">
        <v>850</v>
      </c>
      <c r="H1071" t="s">
        <v>8220</v>
      </c>
      <c r="I1071" t="s">
        <v>8223</v>
      </c>
      <c r="J1071" t="s">
        <v>8245</v>
      </c>
      <c r="K1071">
        <v>1385447459</v>
      </c>
      <c r="L1071" s="12">
        <f t="shared" si="112"/>
        <v>41604.271516203706</v>
      </c>
      <c r="M1071">
        <v>1382679059</v>
      </c>
      <c r="N1071" s="12">
        <f t="shared" si="113"/>
        <v>41572.229849537034</v>
      </c>
      <c r="O1071" s="16">
        <f t="shared" si="114"/>
        <v>10</v>
      </c>
      <c r="P1071" s="16">
        <f t="shared" si="117"/>
        <v>2013</v>
      </c>
      <c r="Q1071" t="b">
        <v>0</v>
      </c>
      <c r="R1071">
        <v>21</v>
      </c>
      <c r="S1071" t="b">
        <v>0</v>
      </c>
      <c r="T1071" t="s">
        <v>8280</v>
      </c>
      <c r="U1071" t="str">
        <f t="shared" si="115"/>
        <v>games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20">
        <f t="shared" si="116"/>
        <v>10</v>
      </c>
      <c r="F1072" s="6" t="str">
        <f t="shared" si="118"/>
        <v>Cat 4</v>
      </c>
      <c r="G1072" s="8">
        <v>70</v>
      </c>
      <c r="H1072" t="s">
        <v>8220</v>
      </c>
      <c r="I1072" t="s">
        <v>8223</v>
      </c>
      <c r="J1072" t="s">
        <v>8245</v>
      </c>
      <c r="K1072">
        <v>1349050622</v>
      </c>
      <c r="L1072" s="12">
        <f t="shared" si="112"/>
        <v>41183.011828703704</v>
      </c>
      <c r="M1072">
        <v>1347322622</v>
      </c>
      <c r="N1072" s="12">
        <f t="shared" si="113"/>
        <v>41163.011828703704</v>
      </c>
      <c r="O1072" s="16">
        <f t="shared" si="114"/>
        <v>9</v>
      </c>
      <c r="P1072" s="16">
        <f t="shared" si="117"/>
        <v>2012</v>
      </c>
      <c r="Q1072" t="b">
        <v>0</v>
      </c>
      <c r="R1072">
        <v>2</v>
      </c>
      <c r="S1072" t="b">
        <v>0</v>
      </c>
      <c r="T1072" t="s">
        <v>8280</v>
      </c>
      <c r="U1072" t="str">
        <f t="shared" si="115"/>
        <v>games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20">
        <f t="shared" si="116"/>
        <v>0.1</v>
      </c>
      <c r="F1073" s="6" t="str">
        <f t="shared" si="118"/>
        <v>Cat 1</v>
      </c>
      <c r="G1073" s="8"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12">
        <f t="shared" si="112"/>
        <v>42325.795057870375</v>
      </c>
      <c r="M1073">
        <v>1445191493</v>
      </c>
      <c r="N1073" s="12">
        <f t="shared" si="113"/>
        <v>42295.753391203703</v>
      </c>
      <c r="O1073" s="16">
        <f t="shared" si="114"/>
        <v>10</v>
      </c>
      <c r="P1073" s="16">
        <f t="shared" si="117"/>
        <v>2015</v>
      </c>
      <c r="Q1073" t="b">
        <v>0</v>
      </c>
      <c r="R1073">
        <v>0</v>
      </c>
      <c r="S1073" t="b">
        <v>0</v>
      </c>
      <c r="T1073" t="s">
        <v>8280</v>
      </c>
      <c r="U1073" t="str">
        <f t="shared" si="115"/>
        <v>games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20">
        <f t="shared" si="116"/>
        <v>75</v>
      </c>
      <c r="F1074" s="6" t="str">
        <f t="shared" si="118"/>
        <v>Cat 12</v>
      </c>
      <c r="G1074" s="8">
        <v>51</v>
      </c>
      <c r="H1074" t="s">
        <v>8220</v>
      </c>
      <c r="I1074" t="s">
        <v>8223</v>
      </c>
      <c r="J1074" t="s">
        <v>8245</v>
      </c>
      <c r="K1074">
        <v>1391630297</v>
      </c>
      <c r="L1074" s="12">
        <f t="shared" si="112"/>
        <v>41675.832141203704</v>
      </c>
      <c r="M1074">
        <v>1389038297</v>
      </c>
      <c r="N1074" s="12">
        <f t="shared" si="113"/>
        <v>41645.832141203704</v>
      </c>
      <c r="O1074" s="16">
        <f t="shared" si="114"/>
        <v>1</v>
      </c>
      <c r="P1074" s="16">
        <f t="shared" si="117"/>
        <v>2014</v>
      </c>
      <c r="Q1074" t="b">
        <v>0</v>
      </c>
      <c r="R1074">
        <v>4</v>
      </c>
      <c r="S1074" t="b">
        <v>0</v>
      </c>
      <c r="T1074" t="s">
        <v>8280</v>
      </c>
      <c r="U1074" t="str">
        <f t="shared" si="115"/>
        <v>games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20">
        <f t="shared" si="116"/>
        <v>0.75</v>
      </c>
      <c r="F1075" s="6" t="str">
        <f t="shared" si="118"/>
        <v>Cat 1</v>
      </c>
      <c r="G1075" s="8"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12">
        <f t="shared" si="112"/>
        <v>40832.964594907404</v>
      </c>
      <c r="M1075">
        <v>1316214541</v>
      </c>
      <c r="N1075" s="12">
        <f t="shared" si="113"/>
        <v>40802.964594907404</v>
      </c>
      <c r="O1075" s="16">
        <f t="shared" si="114"/>
        <v>9</v>
      </c>
      <c r="P1075" s="16">
        <f t="shared" si="117"/>
        <v>2011</v>
      </c>
      <c r="Q1075" t="b">
        <v>0</v>
      </c>
      <c r="R1075">
        <v>1</v>
      </c>
      <c r="S1075" t="b">
        <v>0</v>
      </c>
      <c r="T1075" t="s">
        <v>8280</v>
      </c>
      <c r="U1075" t="str">
        <f t="shared" si="115"/>
        <v>games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20">
        <f t="shared" si="116"/>
        <v>54</v>
      </c>
      <c r="F1076" s="6" t="str">
        <f t="shared" si="118"/>
        <v>Cat 12</v>
      </c>
      <c r="G1076" s="8">
        <v>3407</v>
      </c>
      <c r="H1076" t="s">
        <v>8220</v>
      </c>
      <c r="I1076" t="s">
        <v>8223</v>
      </c>
      <c r="J1076" t="s">
        <v>8245</v>
      </c>
      <c r="K1076">
        <v>1388808545</v>
      </c>
      <c r="L1076" s="12">
        <f t="shared" si="112"/>
        <v>41643.172974537039</v>
      </c>
      <c r="M1076">
        <v>1386216545</v>
      </c>
      <c r="N1076" s="12">
        <f t="shared" si="113"/>
        <v>41613.172974537039</v>
      </c>
      <c r="O1076" s="16">
        <f t="shared" si="114"/>
        <v>12</v>
      </c>
      <c r="P1076" s="16">
        <f t="shared" si="117"/>
        <v>2013</v>
      </c>
      <c r="Q1076" t="b">
        <v>0</v>
      </c>
      <c r="R1076">
        <v>30</v>
      </c>
      <c r="S1076" t="b">
        <v>0</v>
      </c>
      <c r="T1076" t="s">
        <v>8280</v>
      </c>
      <c r="U1076" t="str">
        <f t="shared" si="115"/>
        <v>games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20">
        <f t="shared" si="116"/>
        <v>1</v>
      </c>
      <c r="F1077" s="6" t="str">
        <f t="shared" si="118"/>
        <v>Cat 2</v>
      </c>
      <c r="G1077" s="8">
        <v>45</v>
      </c>
      <c r="H1077" t="s">
        <v>8220</v>
      </c>
      <c r="I1077" t="s">
        <v>8223</v>
      </c>
      <c r="J1077" t="s">
        <v>8245</v>
      </c>
      <c r="K1077">
        <v>1336340516</v>
      </c>
      <c r="L1077" s="12">
        <f t="shared" si="112"/>
        <v>41035.904120370367</v>
      </c>
      <c r="M1077">
        <v>1333748516</v>
      </c>
      <c r="N1077" s="12">
        <f t="shared" si="113"/>
        <v>41005.904120370367</v>
      </c>
      <c r="O1077" s="16">
        <f t="shared" si="114"/>
        <v>4</v>
      </c>
      <c r="P1077" s="16">
        <f t="shared" si="117"/>
        <v>2012</v>
      </c>
      <c r="Q1077" t="b">
        <v>0</v>
      </c>
      <c r="R1077">
        <v>3</v>
      </c>
      <c r="S1077" t="b">
        <v>0</v>
      </c>
      <c r="T1077" t="s">
        <v>8280</v>
      </c>
      <c r="U1077" t="str">
        <f t="shared" si="115"/>
        <v>games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20">
        <f t="shared" si="116"/>
        <v>75</v>
      </c>
      <c r="F1078" s="6" t="str">
        <f t="shared" si="118"/>
        <v>Cat 12</v>
      </c>
      <c r="G1078" s="8">
        <v>47074</v>
      </c>
      <c r="H1078" t="s">
        <v>8220</v>
      </c>
      <c r="I1078" t="s">
        <v>8223</v>
      </c>
      <c r="J1078" t="s">
        <v>8245</v>
      </c>
      <c r="K1078">
        <v>1410426250</v>
      </c>
      <c r="L1078" s="12">
        <f t="shared" si="112"/>
        <v>41893.377893518518</v>
      </c>
      <c r="M1078">
        <v>1405674250</v>
      </c>
      <c r="N1078" s="12">
        <f t="shared" si="113"/>
        <v>41838.377893518518</v>
      </c>
      <c r="O1078" s="16">
        <f t="shared" si="114"/>
        <v>7</v>
      </c>
      <c r="P1078" s="16">
        <f t="shared" si="117"/>
        <v>2014</v>
      </c>
      <c r="Q1078" t="b">
        <v>0</v>
      </c>
      <c r="R1078">
        <v>975</v>
      </c>
      <c r="S1078" t="b">
        <v>0</v>
      </c>
      <c r="T1078" t="s">
        <v>8280</v>
      </c>
      <c r="U1078" t="str">
        <f t="shared" si="115"/>
        <v>games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20">
        <f t="shared" si="116"/>
        <v>25</v>
      </c>
      <c r="F1079" s="6" t="str">
        <f t="shared" si="118"/>
        <v>Cat 7</v>
      </c>
      <c r="G1079" s="8">
        <v>7344</v>
      </c>
      <c r="H1079" t="s">
        <v>8220</v>
      </c>
      <c r="I1079" t="s">
        <v>8223</v>
      </c>
      <c r="J1079" t="s">
        <v>8245</v>
      </c>
      <c r="K1079">
        <v>1452744011</v>
      </c>
      <c r="L1079" s="12">
        <f t="shared" si="112"/>
        <v>42383.16679398148</v>
      </c>
      <c r="M1079">
        <v>1450152011</v>
      </c>
      <c r="N1079" s="12">
        <f t="shared" si="113"/>
        <v>42353.16679398148</v>
      </c>
      <c r="O1079" s="16">
        <f t="shared" si="114"/>
        <v>12</v>
      </c>
      <c r="P1079" s="16">
        <f t="shared" si="117"/>
        <v>2015</v>
      </c>
      <c r="Q1079" t="b">
        <v>0</v>
      </c>
      <c r="R1079">
        <v>167</v>
      </c>
      <c r="S1079" t="b">
        <v>0</v>
      </c>
      <c r="T1079" t="s">
        <v>8280</v>
      </c>
      <c r="U1079" t="str">
        <f t="shared" si="115"/>
        <v>games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20">
        <f t="shared" si="116"/>
        <v>0.6</v>
      </c>
      <c r="F1080" s="6" t="str">
        <f t="shared" si="118"/>
        <v>Cat 1</v>
      </c>
      <c r="G1080" s="8">
        <v>45</v>
      </c>
      <c r="H1080" t="s">
        <v>8220</v>
      </c>
      <c r="I1080" t="s">
        <v>8223</v>
      </c>
      <c r="J1080" t="s">
        <v>8245</v>
      </c>
      <c r="K1080">
        <v>1311309721</v>
      </c>
      <c r="L1080" s="12">
        <f t="shared" si="112"/>
        <v>40746.195844907408</v>
      </c>
      <c r="M1080">
        <v>1307421721</v>
      </c>
      <c r="N1080" s="12">
        <f t="shared" si="113"/>
        <v>40701.195844907408</v>
      </c>
      <c r="O1080" s="16">
        <f t="shared" si="114"/>
        <v>6</v>
      </c>
      <c r="P1080" s="16">
        <f t="shared" si="117"/>
        <v>2011</v>
      </c>
      <c r="Q1080" t="b">
        <v>0</v>
      </c>
      <c r="R1080">
        <v>5</v>
      </c>
      <c r="S1080" t="b">
        <v>0</v>
      </c>
      <c r="T1080" t="s">
        <v>8280</v>
      </c>
      <c r="U1080" t="str">
        <f t="shared" si="115"/>
        <v>games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20">
        <f t="shared" si="116"/>
        <v>26</v>
      </c>
      <c r="F1081" s="6" t="str">
        <f t="shared" si="118"/>
        <v>Cat 7</v>
      </c>
      <c r="G1081" s="8">
        <v>678</v>
      </c>
      <c r="H1081" t="s">
        <v>8220</v>
      </c>
      <c r="I1081" t="s">
        <v>8235</v>
      </c>
      <c r="J1081" t="s">
        <v>8248</v>
      </c>
      <c r="K1081">
        <v>1463232936</v>
      </c>
      <c r="L1081" s="12">
        <f t="shared" si="112"/>
        <v>42504.566388888896</v>
      </c>
      <c r="M1081">
        <v>1461072936</v>
      </c>
      <c r="N1081" s="12">
        <f t="shared" si="113"/>
        <v>42479.566388888896</v>
      </c>
      <c r="O1081" s="16">
        <f t="shared" si="114"/>
        <v>4</v>
      </c>
      <c r="P1081" s="16">
        <f t="shared" si="117"/>
        <v>2016</v>
      </c>
      <c r="Q1081" t="b">
        <v>0</v>
      </c>
      <c r="R1081">
        <v>18</v>
      </c>
      <c r="S1081" t="b">
        <v>0</v>
      </c>
      <c r="T1081" t="s">
        <v>8280</v>
      </c>
      <c r="U1081" t="str">
        <f t="shared" si="115"/>
        <v>games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20">
        <f t="shared" si="116"/>
        <v>20</v>
      </c>
      <c r="F1082" s="6" t="str">
        <f t="shared" si="118"/>
        <v>Cat 6</v>
      </c>
      <c r="G1082" s="8">
        <v>1821</v>
      </c>
      <c r="H1082" t="s">
        <v>8220</v>
      </c>
      <c r="I1082" t="s">
        <v>8223</v>
      </c>
      <c r="J1082" t="s">
        <v>8245</v>
      </c>
      <c r="K1082">
        <v>1399778333</v>
      </c>
      <c r="L1082" s="12">
        <f t="shared" si="112"/>
        <v>41770.138113425928</v>
      </c>
      <c r="M1082">
        <v>1397186333</v>
      </c>
      <c r="N1082" s="12">
        <f t="shared" si="113"/>
        <v>41740.138113425928</v>
      </c>
      <c r="O1082" s="16">
        <f t="shared" si="114"/>
        <v>4</v>
      </c>
      <c r="P1082" s="16">
        <f t="shared" si="117"/>
        <v>2014</v>
      </c>
      <c r="Q1082" t="b">
        <v>0</v>
      </c>
      <c r="R1082">
        <v>98</v>
      </c>
      <c r="S1082" t="b">
        <v>0</v>
      </c>
      <c r="T1082" t="s">
        <v>8280</v>
      </c>
      <c r="U1082" t="str">
        <f t="shared" si="115"/>
        <v>games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20">
        <f t="shared" si="116"/>
        <v>68</v>
      </c>
      <c r="F1083" s="6" t="str">
        <f t="shared" si="118"/>
        <v>Cat 12</v>
      </c>
      <c r="G1083" s="8">
        <v>12</v>
      </c>
      <c r="H1083" t="s">
        <v>8220</v>
      </c>
      <c r="I1083" t="s">
        <v>8223</v>
      </c>
      <c r="J1083" t="s">
        <v>8245</v>
      </c>
      <c r="K1083">
        <v>1422483292</v>
      </c>
      <c r="L1083" s="12">
        <f t="shared" si="112"/>
        <v>42032.926990740743</v>
      </c>
      <c r="M1083">
        <v>1419891292</v>
      </c>
      <c r="N1083" s="12">
        <f t="shared" si="113"/>
        <v>42002.926990740743</v>
      </c>
      <c r="O1083" s="16">
        <f t="shared" si="114"/>
        <v>12</v>
      </c>
      <c r="P1083" s="16">
        <f t="shared" si="117"/>
        <v>2014</v>
      </c>
      <c r="Q1083" t="b">
        <v>0</v>
      </c>
      <c r="R1083">
        <v>4</v>
      </c>
      <c r="S1083" t="b">
        <v>0</v>
      </c>
      <c r="T1083" t="s">
        <v>8280</v>
      </c>
      <c r="U1083" t="str">
        <f t="shared" si="115"/>
        <v>games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20">
        <f t="shared" si="116"/>
        <v>10</v>
      </c>
      <c r="F1084" s="6" t="str">
        <f t="shared" si="118"/>
        <v>Cat 4</v>
      </c>
      <c r="G1084" s="8">
        <v>56</v>
      </c>
      <c r="H1084" t="s">
        <v>8220</v>
      </c>
      <c r="I1084" t="s">
        <v>8223</v>
      </c>
      <c r="J1084" t="s">
        <v>8245</v>
      </c>
      <c r="K1084">
        <v>1344635088</v>
      </c>
      <c r="L1084" s="12">
        <f t="shared" si="112"/>
        <v>41131.906111111115</v>
      </c>
      <c r="M1084">
        <v>1342043088</v>
      </c>
      <c r="N1084" s="12">
        <f t="shared" si="113"/>
        <v>41101.906111111115</v>
      </c>
      <c r="O1084" s="16">
        <f t="shared" si="114"/>
        <v>7</v>
      </c>
      <c r="P1084" s="16">
        <f t="shared" si="117"/>
        <v>2012</v>
      </c>
      <c r="Q1084" t="b">
        <v>0</v>
      </c>
      <c r="R1084">
        <v>3</v>
      </c>
      <c r="S1084" t="b">
        <v>0</v>
      </c>
      <c r="T1084" t="s">
        <v>8280</v>
      </c>
      <c r="U1084" t="str">
        <f t="shared" si="115"/>
        <v>games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20">
        <f t="shared" si="116"/>
        <v>50</v>
      </c>
      <c r="F1085" s="6" t="str">
        <f t="shared" si="118"/>
        <v>Cat 12</v>
      </c>
      <c r="G1085" s="8"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12">
        <f t="shared" si="112"/>
        <v>41853.659525462965</v>
      </c>
      <c r="M1085">
        <v>1401810583</v>
      </c>
      <c r="N1085" s="12">
        <f t="shared" si="113"/>
        <v>41793.659525462965</v>
      </c>
      <c r="O1085" s="16">
        <f t="shared" si="114"/>
        <v>6</v>
      </c>
      <c r="P1085" s="16">
        <f t="shared" si="117"/>
        <v>2014</v>
      </c>
      <c r="Q1085" t="b">
        <v>0</v>
      </c>
      <c r="R1085">
        <v>1</v>
      </c>
      <c r="S1085" t="b">
        <v>0</v>
      </c>
      <c r="T1085" t="s">
        <v>8280</v>
      </c>
      <c r="U1085" t="str">
        <f t="shared" si="115"/>
        <v>games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20">
        <f t="shared" si="116"/>
        <v>0.55000000000000004</v>
      </c>
      <c r="F1086" s="6" t="str">
        <f t="shared" si="118"/>
        <v>Cat 1</v>
      </c>
      <c r="G1086" s="8"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12">
        <f t="shared" si="112"/>
        <v>41859.912083333329</v>
      </c>
      <c r="M1086">
        <v>1404942804</v>
      </c>
      <c r="N1086" s="12">
        <f t="shared" si="113"/>
        <v>41829.912083333329</v>
      </c>
      <c r="O1086" s="16">
        <f t="shared" si="114"/>
        <v>7</v>
      </c>
      <c r="P1086" s="16">
        <f t="shared" si="117"/>
        <v>2014</v>
      </c>
      <c r="Q1086" t="b">
        <v>0</v>
      </c>
      <c r="R1086">
        <v>0</v>
      </c>
      <c r="S1086" t="b">
        <v>0</v>
      </c>
      <c r="T1086" t="s">
        <v>8280</v>
      </c>
      <c r="U1086" t="str">
        <f t="shared" si="115"/>
        <v>games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20">
        <f t="shared" si="116"/>
        <v>30</v>
      </c>
      <c r="F1087" s="6" t="str">
        <f t="shared" si="118"/>
        <v>Cat 8</v>
      </c>
      <c r="G1087" s="8">
        <v>1026</v>
      </c>
      <c r="H1087" t="s">
        <v>8220</v>
      </c>
      <c r="I1087" t="s">
        <v>8228</v>
      </c>
      <c r="J1087" t="s">
        <v>8250</v>
      </c>
      <c r="K1087">
        <v>1457967975</v>
      </c>
      <c r="L1087" s="12">
        <f t="shared" si="112"/>
        <v>42443.629340277781</v>
      </c>
      <c r="M1087">
        <v>1455379575</v>
      </c>
      <c r="N1087" s="12">
        <f t="shared" si="113"/>
        <v>42413.671006944445</v>
      </c>
      <c r="O1087" s="16">
        <f t="shared" si="114"/>
        <v>2</v>
      </c>
      <c r="P1087" s="16">
        <f t="shared" si="117"/>
        <v>2016</v>
      </c>
      <c r="Q1087" t="b">
        <v>0</v>
      </c>
      <c r="R1087">
        <v>9</v>
      </c>
      <c r="S1087" t="b">
        <v>0</v>
      </c>
      <c r="T1087" t="s">
        <v>8280</v>
      </c>
      <c r="U1087" t="str">
        <f t="shared" si="115"/>
        <v>games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20">
        <f t="shared" si="116"/>
        <v>18</v>
      </c>
      <c r="F1088" s="6" t="str">
        <f t="shared" si="118"/>
        <v>Cat 5</v>
      </c>
      <c r="G1088" s="8">
        <v>15</v>
      </c>
      <c r="H1088" t="s">
        <v>8220</v>
      </c>
      <c r="I1088" t="s">
        <v>8223</v>
      </c>
      <c r="J1088" t="s">
        <v>8245</v>
      </c>
      <c r="K1088">
        <v>1408913291</v>
      </c>
      <c r="L1088" s="12">
        <f t="shared" si="112"/>
        <v>41875.866793981484</v>
      </c>
      <c r="M1088">
        <v>1406321291</v>
      </c>
      <c r="N1088" s="12">
        <f t="shared" si="113"/>
        <v>41845.866793981484</v>
      </c>
      <c r="O1088" s="16">
        <f t="shared" si="114"/>
        <v>7</v>
      </c>
      <c r="P1088" s="16">
        <f t="shared" si="117"/>
        <v>2014</v>
      </c>
      <c r="Q1088" t="b">
        <v>0</v>
      </c>
      <c r="R1088">
        <v>2</v>
      </c>
      <c r="S1088" t="b">
        <v>0</v>
      </c>
      <c r="T1088" t="s">
        <v>8280</v>
      </c>
      <c r="U1088" t="str">
        <f t="shared" si="115"/>
        <v>games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20">
        <f t="shared" si="116"/>
        <v>1.1000000000000001</v>
      </c>
      <c r="F1089" s="6" t="str">
        <f t="shared" si="118"/>
        <v>Cat 2</v>
      </c>
      <c r="G1089" s="8"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12">
        <f t="shared" si="112"/>
        <v>41805.713969907411</v>
      </c>
      <c r="M1089">
        <v>1400260087</v>
      </c>
      <c r="N1089" s="12">
        <f t="shared" si="113"/>
        <v>41775.713969907411</v>
      </c>
      <c r="O1089" s="16">
        <f t="shared" si="114"/>
        <v>5</v>
      </c>
      <c r="P1089" s="16">
        <f t="shared" si="117"/>
        <v>2014</v>
      </c>
      <c r="Q1089" t="b">
        <v>0</v>
      </c>
      <c r="R1089">
        <v>0</v>
      </c>
      <c r="S1089" t="b">
        <v>0</v>
      </c>
      <c r="T1089" t="s">
        <v>8280</v>
      </c>
      <c r="U1089" t="str">
        <f t="shared" si="115"/>
        <v>games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20">
        <f t="shared" si="116"/>
        <v>45</v>
      </c>
      <c r="F1090" s="6" t="str">
        <f t="shared" si="118"/>
        <v>Cat 11</v>
      </c>
      <c r="G1090" s="8">
        <v>6382.34</v>
      </c>
      <c r="H1090" t="s">
        <v>8220</v>
      </c>
      <c r="I1090" t="s">
        <v>8223</v>
      </c>
      <c r="J1090" t="s">
        <v>8245</v>
      </c>
      <c r="K1090">
        <v>1398366667</v>
      </c>
      <c r="L1090" s="12">
        <f t="shared" si="112"/>
        <v>41753.799386574072</v>
      </c>
      <c r="M1090">
        <v>1395774667</v>
      </c>
      <c r="N1090" s="12">
        <f t="shared" si="113"/>
        <v>41723.799386574072</v>
      </c>
      <c r="O1090" s="16">
        <f t="shared" si="114"/>
        <v>3</v>
      </c>
      <c r="P1090" s="16">
        <f t="shared" si="117"/>
        <v>2014</v>
      </c>
      <c r="Q1090" t="b">
        <v>0</v>
      </c>
      <c r="R1090">
        <v>147</v>
      </c>
      <c r="S1090" t="b">
        <v>0</v>
      </c>
      <c r="T1090" t="s">
        <v>8280</v>
      </c>
      <c r="U1090" t="str">
        <f t="shared" si="115"/>
        <v>games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20">
        <f t="shared" si="116"/>
        <v>15</v>
      </c>
      <c r="F1091" s="6" t="str">
        <f t="shared" si="118"/>
        <v>Cat 5</v>
      </c>
      <c r="G1091" s="8">
        <v>1174</v>
      </c>
      <c r="H1091" t="s">
        <v>8220</v>
      </c>
      <c r="I1091" t="s">
        <v>8229</v>
      </c>
      <c r="J1091" t="s">
        <v>8248</v>
      </c>
      <c r="K1091">
        <v>1435293175</v>
      </c>
      <c r="L1091" s="12">
        <f t="shared" ref="L1091:L1154" si="119">(((K1091/60)/60)/24)+DATE(1970,1,1)</f>
        <v>42181.189525462964</v>
      </c>
      <c r="M1091">
        <v>1432701175</v>
      </c>
      <c r="N1091" s="12">
        <f t="shared" ref="N1091:N1154" si="120">(((M1091/60)/60)/24)+DATE(1970,1,1)</f>
        <v>42151.189525462964</v>
      </c>
      <c r="O1091" s="16">
        <f t="shared" ref="O1091:O1154" si="121">MONTH(N1091)</f>
        <v>5</v>
      </c>
      <c r="P1091" s="16">
        <f t="shared" si="117"/>
        <v>2015</v>
      </c>
      <c r="Q1091" t="b">
        <v>0</v>
      </c>
      <c r="R1091">
        <v>49</v>
      </c>
      <c r="S1091" t="b">
        <v>0</v>
      </c>
      <c r="T1091" t="s">
        <v>8280</v>
      </c>
      <c r="U1091" t="str">
        <f t="shared" ref="U1091:U1154" si="122">LEFT(T1091,5)</f>
        <v>games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20">
        <f t="shared" ref="E1092:E1155" si="123">D1092/1000</f>
        <v>12.999000000000001</v>
      </c>
      <c r="F1092" s="6" t="str">
        <f t="shared" si="118"/>
        <v>Cat 4</v>
      </c>
      <c r="G1092" s="8"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12">
        <f t="shared" si="119"/>
        <v>42153.185798611114</v>
      </c>
      <c r="M1092">
        <v>1430281653</v>
      </c>
      <c r="N1092" s="12">
        <f t="shared" si="120"/>
        <v>42123.185798611114</v>
      </c>
      <c r="O1092" s="16">
        <f t="shared" si="121"/>
        <v>4</v>
      </c>
      <c r="P1092" s="16">
        <f t="shared" ref="P1092:P1155" si="124">YEAR(N1092)</f>
        <v>2015</v>
      </c>
      <c r="Q1092" t="b">
        <v>0</v>
      </c>
      <c r="R1092">
        <v>1</v>
      </c>
      <c r="S1092" t="b">
        <v>0</v>
      </c>
      <c r="T1092" t="s">
        <v>8280</v>
      </c>
      <c r="U1092" t="str">
        <f t="shared" si="122"/>
        <v>games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20">
        <f t="shared" si="123"/>
        <v>0.2</v>
      </c>
      <c r="F1093" s="6" t="str">
        <f t="shared" ref="F1093:F1156" si="125">IF(E1093&lt;1,"Cat 1",IF(E1093&lt;5,"Cat 2",IF(E1093&lt;10,"Cat 3",IF(E1093&lt;15,"Cat 4",IF(E1093&lt;20,"Cat 5",IF(E1093&lt;25,"Cat 6",IF(E1093&lt;30,"Cat 7",IF(E1093&lt;35,"Cat 8",IF(E1093&lt;40,"Cat 9",IF(E1093&lt;45,"Cat 10",IF(E1093&lt;50,"Cat 11","Cat 12")))))))))))</f>
        <v>Cat 1</v>
      </c>
      <c r="G1093" s="8">
        <v>25</v>
      </c>
      <c r="H1093" t="s">
        <v>8220</v>
      </c>
      <c r="I1093" t="s">
        <v>8224</v>
      </c>
      <c r="J1093" t="s">
        <v>8246</v>
      </c>
      <c r="K1093">
        <v>1460313672</v>
      </c>
      <c r="L1093" s="12">
        <f t="shared" si="119"/>
        <v>42470.778611111105</v>
      </c>
      <c r="M1093">
        <v>1457725272</v>
      </c>
      <c r="N1093" s="12">
        <f t="shared" si="120"/>
        <v>42440.820277777777</v>
      </c>
      <c r="O1093" s="16">
        <f t="shared" si="121"/>
        <v>3</v>
      </c>
      <c r="P1093" s="16">
        <f t="shared" si="124"/>
        <v>2016</v>
      </c>
      <c r="Q1093" t="b">
        <v>0</v>
      </c>
      <c r="R1093">
        <v>2</v>
      </c>
      <c r="S1093" t="b">
        <v>0</v>
      </c>
      <c r="T1093" t="s">
        <v>8280</v>
      </c>
      <c r="U1093" t="str">
        <f t="shared" si="122"/>
        <v>games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20">
        <f t="shared" si="123"/>
        <v>2</v>
      </c>
      <c r="F1094" s="6" t="str">
        <f t="shared" si="125"/>
        <v>Cat 2</v>
      </c>
      <c r="G1094" s="8">
        <v>21</v>
      </c>
      <c r="H1094" t="s">
        <v>8220</v>
      </c>
      <c r="I1094" t="s">
        <v>8223</v>
      </c>
      <c r="J1094" t="s">
        <v>8245</v>
      </c>
      <c r="K1094">
        <v>1357432638</v>
      </c>
      <c r="L1094" s="12">
        <f t="shared" si="119"/>
        <v>41280.025902777779</v>
      </c>
      <c r="M1094">
        <v>1354840638</v>
      </c>
      <c r="N1094" s="12">
        <f t="shared" si="120"/>
        <v>41250.025902777779</v>
      </c>
      <c r="O1094" s="16">
        <f t="shared" si="121"/>
        <v>12</v>
      </c>
      <c r="P1094" s="16">
        <f t="shared" si="124"/>
        <v>2012</v>
      </c>
      <c r="Q1094" t="b">
        <v>0</v>
      </c>
      <c r="R1094">
        <v>7</v>
      </c>
      <c r="S1094" t="b">
        <v>0</v>
      </c>
      <c r="T1094" t="s">
        <v>8280</v>
      </c>
      <c r="U1094" t="str">
        <f t="shared" si="122"/>
        <v>games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20">
        <f t="shared" si="123"/>
        <v>0.3</v>
      </c>
      <c r="F1095" s="6" t="str">
        <f t="shared" si="125"/>
        <v>Cat 1</v>
      </c>
      <c r="G1095" s="8">
        <v>42.25</v>
      </c>
      <c r="H1095" t="s">
        <v>8220</v>
      </c>
      <c r="I1095" t="s">
        <v>8228</v>
      </c>
      <c r="J1095" t="s">
        <v>8250</v>
      </c>
      <c r="K1095">
        <v>1455232937</v>
      </c>
      <c r="L1095" s="12">
        <f t="shared" si="119"/>
        <v>42411.973807870367</v>
      </c>
      <c r="M1095">
        <v>1453936937</v>
      </c>
      <c r="N1095" s="12">
        <f t="shared" si="120"/>
        <v>42396.973807870367</v>
      </c>
      <c r="O1095" s="16">
        <f t="shared" si="121"/>
        <v>1</v>
      </c>
      <c r="P1095" s="16">
        <f t="shared" si="124"/>
        <v>2016</v>
      </c>
      <c r="Q1095" t="b">
        <v>0</v>
      </c>
      <c r="R1095">
        <v>4</v>
      </c>
      <c r="S1095" t="b">
        <v>0</v>
      </c>
      <c r="T1095" t="s">
        <v>8280</v>
      </c>
      <c r="U1095" t="str">
        <f t="shared" si="122"/>
        <v>games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20">
        <f t="shared" si="123"/>
        <v>18</v>
      </c>
      <c r="F1096" s="6" t="str">
        <f t="shared" si="125"/>
        <v>Cat 5</v>
      </c>
      <c r="G1096" s="8">
        <v>3294.01</v>
      </c>
      <c r="H1096" t="s">
        <v>8220</v>
      </c>
      <c r="I1096" t="s">
        <v>8223</v>
      </c>
      <c r="J1096" t="s">
        <v>8245</v>
      </c>
      <c r="K1096">
        <v>1318180033</v>
      </c>
      <c r="L1096" s="12">
        <f t="shared" si="119"/>
        <v>40825.713344907403</v>
      </c>
      <c r="M1096">
        <v>1315588033</v>
      </c>
      <c r="N1096" s="12">
        <f t="shared" si="120"/>
        <v>40795.713344907403</v>
      </c>
      <c r="O1096" s="16">
        <f t="shared" si="121"/>
        <v>9</v>
      </c>
      <c r="P1096" s="16">
        <f t="shared" si="124"/>
        <v>2011</v>
      </c>
      <c r="Q1096" t="b">
        <v>0</v>
      </c>
      <c r="R1096">
        <v>27</v>
      </c>
      <c r="S1096" t="b">
        <v>0</v>
      </c>
      <c r="T1096" t="s">
        <v>8280</v>
      </c>
      <c r="U1096" t="str">
        <f t="shared" si="122"/>
        <v>games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20">
        <f t="shared" si="123"/>
        <v>500</v>
      </c>
      <c r="F1097" s="6" t="str">
        <f t="shared" si="125"/>
        <v>Cat 12</v>
      </c>
      <c r="G1097" s="8">
        <v>25174</v>
      </c>
      <c r="H1097" t="s">
        <v>8220</v>
      </c>
      <c r="I1097" t="s">
        <v>8223</v>
      </c>
      <c r="J1097" t="s">
        <v>8245</v>
      </c>
      <c r="K1097">
        <v>1377867220</v>
      </c>
      <c r="L1097" s="12">
        <f t="shared" si="119"/>
        <v>41516.537268518521</v>
      </c>
      <c r="M1097">
        <v>1375275220</v>
      </c>
      <c r="N1097" s="12">
        <f t="shared" si="120"/>
        <v>41486.537268518521</v>
      </c>
      <c r="O1097" s="16">
        <f t="shared" si="121"/>
        <v>7</v>
      </c>
      <c r="P1097" s="16">
        <f t="shared" si="124"/>
        <v>2013</v>
      </c>
      <c r="Q1097" t="b">
        <v>0</v>
      </c>
      <c r="R1097">
        <v>94</v>
      </c>
      <c r="S1097" t="b">
        <v>0</v>
      </c>
      <c r="T1097" t="s">
        <v>8280</v>
      </c>
      <c r="U1097" t="str">
        <f t="shared" si="122"/>
        <v>games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20">
        <f t="shared" si="123"/>
        <v>12</v>
      </c>
      <c r="F1098" s="6" t="str">
        <f t="shared" si="125"/>
        <v>Cat 4</v>
      </c>
      <c r="G1098" s="8">
        <v>2152</v>
      </c>
      <c r="H1098" t="s">
        <v>8220</v>
      </c>
      <c r="I1098" t="s">
        <v>8223</v>
      </c>
      <c r="J1098" t="s">
        <v>8245</v>
      </c>
      <c r="K1098">
        <v>1412393400</v>
      </c>
      <c r="L1098" s="12">
        <f t="shared" si="119"/>
        <v>41916.145833333336</v>
      </c>
      <c r="M1098">
        <v>1409747154</v>
      </c>
      <c r="N1098" s="12">
        <f t="shared" si="120"/>
        <v>41885.51798611111</v>
      </c>
      <c r="O1098" s="16">
        <f t="shared" si="121"/>
        <v>9</v>
      </c>
      <c r="P1098" s="16">
        <f t="shared" si="124"/>
        <v>2014</v>
      </c>
      <c r="Q1098" t="b">
        <v>0</v>
      </c>
      <c r="R1098">
        <v>29</v>
      </c>
      <c r="S1098" t="b">
        <v>0</v>
      </c>
      <c r="T1098" t="s">
        <v>8280</v>
      </c>
      <c r="U1098" t="str">
        <f t="shared" si="122"/>
        <v>games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20">
        <f t="shared" si="123"/>
        <v>100</v>
      </c>
      <c r="F1099" s="6" t="str">
        <f t="shared" si="125"/>
        <v>Cat 12</v>
      </c>
      <c r="G1099" s="8">
        <v>47</v>
      </c>
      <c r="H1099" t="s">
        <v>8220</v>
      </c>
      <c r="I1099" t="s">
        <v>8223</v>
      </c>
      <c r="J1099" t="s">
        <v>8245</v>
      </c>
      <c r="K1099">
        <v>1393786877</v>
      </c>
      <c r="L1099" s="12">
        <f t="shared" si="119"/>
        <v>41700.792557870373</v>
      </c>
      <c r="M1099">
        <v>1390330877</v>
      </c>
      <c r="N1099" s="12">
        <f t="shared" si="120"/>
        <v>41660.792557870373</v>
      </c>
      <c r="O1099" s="16">
        <f t="shared" si="121"/>
        <v>1</v>
      </c>
      <c r="P1099" s="16">
        <f t="shared" si="124"/>
        <v>2014</v>
      </c>
      <c r="Q1099" t="b">
        <v>0</v>
      </c>
      <c r="R1099">
        <v>7</v>
      </c>
      <c r="S1099" t="b">
        <v>0</v>
      </c>
      <c r="T1099" t="s">
        <v>8280</v>
      </c>
      <c r="U1099" t="str">
        <f t="shared" si="122"/>
        <v>games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20">
        <f t="shared" si="123"/>
        <v>25</v>
      </c>
      <c r="F1100" s="6" t="str">
        <f t="shared" si="125"/>
        <v>Cat 7</v>
      </c>
      <c r="G1100" s="8">
        <v>1803</v>
      </c>
      <c r="H1100" t="s">
        <v>8220</v>
      </c>
      <c r="I1100" t="s">
        <v>8223</v>
      </c>
      <c r="J1100" t="s">
        <v>8245</v>
      </c>
      <c r="K1100">
        <v>1397413095</v>
      </c>
      <c r="L1100" s="12">
        <f t="shared" si="119"/>
        <v>41742.762673611112</v>
      </c>
      <c r="M1100">
        <v>1394821095</v>
      </c>
      <c r="N1100" s="12">
        <f t="shared" si="120"/>
        <v>41712.762673611112</v>
      </c>
      <c r="O1100" s="16">
        <f t="shared" si="121"/>
        <v>3</v>
      </c>
      <c r="P1100" s="16">
        <f t="shared" si="124"/>
        <v>2014</v>
      </c>
      <c r="Q1100" t="b">
        <v>0</v>
      </c>
      <c r="R1100">
        <v>22</v>
      </c>
      <c r="S1100" t="b">
        <v>0</v>
      </c>
      <c r="T1100" t="s">
        <v>8280</v>
      </c>
      <c r="U1100" t="str">
        <f t="shared" si="122"/>
        <v>games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20">
        <f t="shared" si="123"/>
        <v>5</v>
      </c>
      <c r="F1101" s="6" t="str">
        <f t="shared" si="125"/>
        <v>Cat 3</v>
      </c>
      <c r="G1101" s="8"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12">
        <f t="shared" si="119"/>
        <v>42137.836435185185</v>
      </c>
      <c r="M1101">
        <v>1428955468</v>
      </c>
      <c r="N1101" s="12">
        <f t="shared" si="120"/>
        <v>42107.836435185185</v>
      </c>
      <c r="O1101" s="16">
        <f t="shared" si="121"/>
        <v>4</v>
      </c>
      <c r="P1101" s="16">
        <f t="shared" si="124"/>
        <v>2015</v>
      </c>
      <c r="Q1101" t="b">
        <v>0</v>
      </c>
      <c r="R1101">
        <v>1</v>
      </c>
      <c r="S1101" t="b">
        <v>0</v>
      </c>
      <c r="T1101" t="s">
        <v>8280</v>
      </c>
      <c r="U1101" t="str">
        <f t="shared" si="122"/>
        <v>games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20">
        <f t="shared" si="123"/>
        <v>4</v>
      </c>
      <c r="F1102" s="6" t="str">
        <f t="shared" si="125"/>
        <v>Cat 2</v>
      </c>
      <c r="G1102" s="8">
        <v>100</v>
      </c>
      <c r="H1102" t="s">
        <v>8220</v>
      </c>
      <c r="I1102" t="s">
        <v>8235</v>
      </c>
      <c r="J1102" t="s">
        <v>8248</v>
      </c>
      <c r="K1102">
        <v>1455417571</v>
      </c>
      <c r="L1102" s="12">
        <f t="shared" si="119"/>
        <v>42414.110775462963</v>
      </c>
      <c r="M1102">
        <v>1452825571</v>
      </c>
      <c r="N1102" s="12">
        <f t="shared" si="120"/>
        <v>42384.110775462963</v>
      </c>
      <c r="O1102" s="16">
        <f t="shared" si="121"/>
        <v>1</v>
      </c>
      <c r="P1102" s="16">
        <f t="shared" si="124"/>
        <v>2016</v>
      </c>
      <c r="Q1102" t="b">
        <v>0</v>
      </c>
      <c r="R1102">
        <v>10</v>
      </c>
      <c r="S1102" t="b">
        <v>0</v>
      </c>
      <c r="T1102" t="s">
        <v>8280</v>
      </c>
      <c r="U1102" t="str">
        <f t="shared" si="122"/>
        <v>games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20">
        <f t="shared" si="123"/>
        <v>100</v>
      </c>
      <c r="F1103" s="6" t="str">
        <f t="shared" si="125"/>
        <v>Cat 12</v>
      </c>
      <c r="G1103" s="8">
        <v>41</v>
      </c>
      <c r="H1103" t="s">
        <v>8220</v>
      </c>
      <c r="I1103" t="s">
        <v>8223</v>
      </c>
      <c r="J1103" t="s">
        <v>8245</v>
      </c>
      <c r="K1103">
        <v>1468519920</v>
      </c>
      <c r="L1103" s="12">
        <f t="shared" si="119"/>
        <v>42565.758333333331</v>
      </c>
      <c r="M1103">
        <v>1466188338</v>
      </c>
      <c r="N1103" s="12">
        <f t="shared" si="120"/>
        <v>42538.77243055556</v>
      </c>
      <c r="O1103" s="16">
        <f t="shared" si="121"/>
        <v>6</v>
      </c>
      <c r="P1103" s="16">
        <f t="shared" si="124"/>
        <v>2016</v>
      </c>
      <c r="Q1103" t="b">
        <v>0</v>
      </c>
      <c r="R1103">
        <v>6</v>
      </c>
      <c r="S1103" t="b">
        <v>0</v>
      </c>
      <c r="T1103" t="s">
        <v>8280</v>
      </c>
      <c r="U1103" t="str">
        <f t="shared" si="122"/>
        <v>games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20">
        <f t="shared" si="123"/>
        <v>8</v>
      </c>
      <c r="F1104" s="6" t="str">
        <f t="shared" si="125"/>
        <v>Cat 3</v>
      </c>
      <c r="G1104" s="8">
        <v>425</v>
      </c>
      <c r="H1104" t="s">
        <v>8220</v>
      </c>
      <c r="I1104" t="s">
        <v>8223</v>
      </c>
      <c r="J1104" t="s">
        <v>8245</v>
      </c>
      <c r="K1104">
        <v>1386568740</v>
      </c>
      <c r="L1104" s="12">
        <f t="shared" si="119"/>
        <v>41617.249305555553</v>
      </c>
      <c r="M1104">
        <v>1383095125</v>
      </c>
      <c r="N1104" s="12">
        <f t="shared" si="120"/>
        <v>41577.045428240745</v>
      </c>
      <c r="O1104" s="16">
        <f t="shared" si="121"/>
        <v>10</v>
      </c>
      <c r="P1104" s="16">
        <f t="shared" si="124"/>
        <v>2013</v>
      </c>
      <c r="Q1104" t="b">
        <v>0</v>
      </c>
      <c r="R1104">
        <v>24</v>
      </c>
      <c r="S1104" t="b">
        <v>0</v>
      </c>
      <c r="T1104" t="s">
        <v>8280</v>
      </c>
      <c r="U1104" t="str">
        <f t="shared" si="122"/>
        <v>games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20">
        <f t="shared" si="123"/>
        <v>15</v>
      </c>
      <c r="F1105" s="6" t="str">
        <f t="shared" si="125"/>
        <v>Cat 5</v>
      </c>
      <c r="G1105" s="8">
        <v>243</v>
      </c>
      <c r="H1105" t="s">
        <v>8220</v>
      </c>
      <c r="I1105" t="s">
        <v>8223</v>
      </c>
      <c r="J1105" t="s">
        <v>8245</v>
      </c>
      <c r="K1105">
        <v>1466227190</v>
      </c>
      <c r="L1105" s="12">
        <f t="shared" si="119"/>
        <v>42539.22210648148</v>
      </c>
      <c r="M1105">
        <v>1461043190</v>
      </c>
      <c r="N1105" s="12">
        <f t="shared" si="120"/>
        <v>42479.22210648148</v>
      </c>
      <c r="O1105" s="16">
        <f t="shared" si="121"/>
        <v>4</v>
      </c>
      <c r="P1105" s="16">
        <f t="shared" si="124"/>
        <v>2016</v>
      </c>
      <c r="Q1105" t="b">
        <v>0</v>
      </c>
      <c r="R1105">
        <v>15</v>
      </c>
      <c r="S1105" t="b">
        <v>0</v>
      </c>
      <c r="T1105" t="s">
        <v>8280</v>
      </c>
      <c r="U1105" t="str">
        <f t="shared" si="122"/>
        <v>games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20">
        <f t="shared" si="123"/>
        <v>60</v>
      </c>
      <c r="F1106" s="6" t="str">
        <f t="shared" si="125"/>
        <v>Cat 12</v>
      </c>
      <c r="G1106" s="8">
        <v>2971</v>
      </c>
      <c r="H1106" t="s">
        <v>8220</v>
      </c>
      <c r="I1106" t="s">
        <v>8224</v>
      </c>
      <c r="J1106" t="s">
        <v>8246</v>
      </c>
      <c r="K1106">
        <v>1402480221</v>
      </c>
      <c r="L1106" s="12">
        <f t="shared" si="119"/>
        <v>41801.40996527778</v>
      </c>
      <c r="M1106">
        <v>1399888221</v>
      </c>
      <c r="N1106" s="12">
        <f t="shared" si="120"/>
        <v>41771.40996527778</v>
      </c>
      <c r="O1106" s="16">
        <f t="shared" si="121"/>
        <v>5</v>
      </c>
      <c r="P1106" s="16">
        <f t="shared" si="124"/>
        <v>2014</v>
      </c>
      <c r="Q1106" t="b">
        <v>0</v>
      </c>
      <c r="R1106">
        <v>37</v>
      </c>
      <c r="S1106" t="b">
        <v>0</v>
      </c>
      <c r="T1106" t="s">
        <v>8280</v>
      </c>
      <c r="U1106" t="str">
        <f t="shared" si="122"/>
        <v>games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20">
        <f t="shared" si="123"/>
        <v>900</v>
      </c>
      <c r="F1107" s="6" t="str">
        <f t="shared" si="125"/>
        <v>Cat 12</v>
      </c>
      <c r="G1107" s="8">
        <v>1431</v>
      </c>
      <c r="H1107" t="s">
        <v>8220</v>
      </c>
      <c r="I1107" t="s">
        <v>8223</v>
      </c>
      <c r="J1107" t="s">
        <v>8245</v>
      </c>
      <c r="K1107">
        <v>1395627327</v>
      </c>
      <c r="L1107" s="12">
        <f t="shared" si="119"/>
        <v>41722.0940625</v>
      </c>
      <c r="M1107">
        <v>1393038927</v>
      </c>
      <c r="N1107" s="12">
        <f t="shared" si="120"/>
        <v>41692.135729166665</v>
      </c>
      <c r="O1107" s="16">
        <f t="shared" si="121"/>
        <v>2</v>
      </c>
      <c r="P1107" s="16">
        <f t="shared" si="124"/>
        <v>2014</v>
      </c>
      <c r="Q1107" t="b">
        <v>0</v>
      </c>
      <c r="R1107">
        <v>20</v>
      </c>
      <c r="S1107" t="b">
        <v>0</v>
      </c>
      <c r="T1107" t="s">
        <v>8280</v>
      </c>
      <c r="U1107" t="str">
        <f t="shared" si="122"/>
        <v>games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20">
        <f t="shared" si="123"/>
        <v>0.4</v>
      </c>
      <c r="F1108" s="6" t="str">
        <f t="shared" si="125"/>
        <v>Cat 1</v>
      </c>
      <c r="G1108" s="8">
        <v>165</v>
      </c>
      <c r="H1108" t="s">
        <v>8220</v>
      </c>
      <c r="I1108" t="s">
        <v>8223</v>
      </c>
      <c r="J1108" t="s">
        <v>8245</v>
      </c>
      <c r="K1108">
        <v>1333557975</v>
      </c>
      <c r="L1108" s="12">
        <f t="shared" si="119"/>
        <v>41003.698784722219</v>
      </c>
      <c r="M1108">
        <v>1330969575</v>
      </c>
      <c r="N1108" s="12">
        <f t="shared" si="120"/>
        <v>40973.740451388891</v>
      </c>
      <c r="O1108" s="16">
        <f t="shared" si="121"/>
        <v>3</v>
      </c>
      <c r="P1108" s="16">
        <f t="shared" si="124"/>
        <v>2012</v>
      </c>
      <c r="Q1108" t="b">
        <v>0</v>
      </c>
      <c r="R1108">
        <v>7</v>
      </c>
      <c r="S1108" t="b">
        <v>0</v>
      </c>
      <c r="T1108" t="s">
        <v>8280</v>
      </c>
      <c r="U1108" t="str">
        <f t="shared" si="122"/>
        <v>games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20">
        <f t="shared" si="123"/>
        <v>10</v>
      </c>
      <c r="F1109" s="6" t="str">
        <f t="shared" si="125"/>
        <v>Cat 4</v>
      </c>
      <c r="G1109" s="8"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12">
        <f t="shared" si="119"/>
        <v>41843.861388888887</v>
      </c>
      <c r="M1109">
        <v>1403556024</v>
      </c>
      <c r="N1109" s="12">
        <f t="shared" si="120"/>
        <v>41813.861388888887</v>
      </c>
      <c r="O1109" s="16">
        <f t="shared" si="121"/>
        <v>6</v>
      </c>
      <c r="P1109" s="16">
        <f t="shared" si="124"/>
        <v>2014</v>
      </c>
      <c r="Q1109" t="b">
        <v>0</v>
      </c>
      <c r="R1109">
        <v>0</v>
      </c>
      <c r="S1109" t="b">
        <v>0</v>
      </c>
      <c r="T1109" t="s">
        <v>8280</v>
      </c>
      <c r="U1109" t="str">
        <f t="shared" si="122"/>
        <v>games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20">
        <f t="shared" si="123"/>
        <v>25</v>
      </c>
      <c r="F1110" s="6" t="str">
        <f t="shared" si="125"/>
        <v>Cat 7</v>
      </c>
      <c r="G1110" s="8">
        <v>732.5</v>
      </c>
      <c r="H1110" t="s">
        <v>8220</v>
      </c>
      <c r="I1110" t="s">
        <v>8223</v>
      </c>
      <c r="J1110" t="s">
        <v>8245</v>
      </c>
      <c r="K1110">
        <v>1334326635</v>
      </c>
      <c r="L1110" s="12">
        <f t="shared" si="119"/>
        <v>41012.595312500001</v>
      </c>
      <c r="M1110">
        <v>1329146235</v>
      </c>
      <c r="N1110" s="12">
        <f t="shared" si="120"/>
        <v>40952.636979166666</v>
      </c>
      <c r="O1110" s="16">
        <f t="shared" si="121"/>
        <v>2</v>
      </c>
      <c r="P1110" s="16">
        <f t="shared" si="124"/>
        <v>2012</v>
      </c>
      <c r="Q1110" t="b">
        <v>0</v>
      </c>
      <c r="R1110">
        <v>21</v>
      </c>
      <c r="S1110" t="b">
        <v>0</v>
      </c>
      <c r="T1110" t="s">
        <v>8280</v>
      </c>
      <c r="U1110" t="str">
        <f t="shared" si="122"/>
        <v>games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20">
        <f t="shared" si="123"/>
        <v>10</v>
      </c>
      <c r="F1111" s="6" t="str">
        <f t="shared" si="125"/>
        <v>Cat 4</v>
      </c>
      <c r="G1111" s="8">
        <v>45</v>
      </c>
      <c r="H1111" t="s">
        <v>8220</v>
      </c>
      <c r="I1111" t="s">
        <v>8223</v>
      </c>
      <c r="J1111" t="s">
        <v>8245</v>
      </c>
      <c r="K1111">
        <v>1479495790</v>
      </c>
      <c r="L1111" s="12">
        <f t="shared" si="119"/>
        <v>42692.793865740736</v>
      </c>
      <c r="M1111">
        <v>1476900190</v>
      </c>
      <c r="N1111" s="12">
        <f t="shared" si="120"/>
        <v>42662.752199074079</v>
      </c>
      <c r="O1111" s="16">
        <f t="shared" si="121"/>
        <v>10</v>
      </c>
      <c r="P1111" s="16">
        <f t="shared" si="124"/>
        <v>2016</v>
      </c>
      <c r="Q1111" t="b">
        <v>0</v>
      </c>
      <c r="R1111">
        <v>3</v>
      </c>
      <c r="S1111" t="b">
        <v>0</v>
      </c>
      <c r="T1111" t="s">
        <v>8280</v>
      </c>
      <c r="U1111" t="str">
        <f t="shared" si="122"/>
        <v>games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20">
        <f t="shared" si="123"/>
        <v>50</v>
      </c>
      <c r="F1112" s="6" t="str">
        <f t="shared" si="125"/>
        <v>Cat 12</v>
      </c>
      <c r="G1112" s="8">
        <v>255</v>
      </c>
      <c r="H1112" t="s">
        <v>8220</v>
      </c>
      <c r="I1112" t="s">
        <v>8223</v>
      </c>
      <c r="J1112" t="s">
        <v>8245</v>
      </c>
      <c r="K1112">
        <v>1354919022</v>
      </c>
      <c r="L1112" s="12">
        <f t="shared" si="119"/>
        <v>41250.933124999996</v>
      </c>
      <c r="M1112">
        <v>1352327022</v>
      </c>
      <c r="N1112" s="12">
        <f t="shared" si="120"/>
        <v>41220.933124999996</v>
      </c>
      <c r="O1112" s="16">
        <f t="shared" si="121"/>
        <v>11</v>
      </c>
      <c r="P1112" s="16">
        <f t="shared" si="124"/>
        <v>2012</v>
      </c>
      <c r="Q1112" t="b">
        <v>0</v>
      </c>
      <c r="R1112">
        <v>11</v>
      </c>
      <c r="S1112" t="b">
        <v>0</v>
      </c>
      <c r="T1112" t="s">
        <v>8280</v>
      </c>
      <c r="U1112" t="str">
        <f t="shared" si="122"/>
        <v>games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20">
        <f t="shared" si="123"/>
        <v>2.5</v>
      </c>
      <c r="F1113" s="6" t="str">
        <f t="shared" si="125"/>
        <v>Cat 2</v>
      </c>
      <c r="G1113" s="8"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12">
        <f t="shared" si="119"/>
        <v>42377.203587962969</v>
      </c>
      <c r="M1113">
        <v>1449636790</v>
      </c>
      <c r="N1113" s="12">
        <f t="shared" si="120"/>
        <v>42347.203587962969</v>
      </c>
      <c r="O1113" s="16">
        <f t="shared" si="121"/>
        <v>12</v>
      </c>
      <c r="P1113" s="16">
        <f t="shared" si="124"/>
        <v>2015</v>
      </c>
      <c r="Q1113" t="b">
        <v>0</v>
      </c>
      <c r="R1113">
        <v>1</v>
      </c>
      <c r="S1113" t="b">
        <v>0</v>
      </c>
      <c r="T1113" t="s">
        <v>8280</v>
      </c>
      <c r="U1113" t="str">
        <f t="shared" si="122"/>
        <v>games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20">
        <f t="shared" si="123"/>
        <v>88</v>
      </c>
      <c r="F1114" s="6" t="str">
        <f t="shared" si="125"/>
        <v>Cat 12</v>
      </c>
      <c r="G1114" s="8">
        <v>31272.92</v>
      </c>
      <c r="H1114" t="s">
        <v>8220</v>
      </c>
      <c r="I1114" t="s">
        <v>8223</v>
      </c>
      <c r="J1114" t="s">
        <v>8245</v>
      </c>
      <c r="K1114">
        <v>1421656200</v>
      </c>
      <c r="L1114" s="12">
        <f t="shared" si="119"/>
        <v>42023.354166666672</v>
      </c>
      <c r="M1114">
        <v>1416507211</v>
      </c>
      <c r="N1114" s="12">
        <f t="shared" si="120"/>
        <v>41963.759386574078</v>
      </c>
      <c r="O1114" s="16">
        <f t="shared" si="121"/>
        <v>11</v>
      </c>
      <c r="P1114" s="16">
        <f t="shared" si="124"/>
        <v>2014</v>
      </c>
      <c r="Q1114" t="b">
        <v>0</v>
      </c>
      <c r="R1114">
        <v>312</v>
      </c>
      <c r="S1114" t="b">
        <v>0</v>
      </c>
      <c r="T1114" t="s">
        <v>8280</v>
      </c>
      <c r="U1114" t="str">
        <f t="shared" si="122"/>
        <v>games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20">
        <f t="shared" si="123"/>
        <v>1</v>
      </c>
      <c r="F1115" s="6" t="str">
        <f t="shared" si="125"/>
        <v>Cat 2</v>
      </c>
      <c r="G1115" s="8"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12">
        <f t="shared" si="119"/>
        <v>41865.977083333331</v>
      </c>
      <c r="M1115">
        <v>1405466820</v>
      </c>
      <c r="N1115" s="12">
        <f t="shared" si="120"/>
        <v>41835.977083333331</v>
      </c>
      <c r="O1115" s="16">
        <f t="shared" si="121"/>
        <v>7</v>
      </c>
      <c r="P1115" s="16">
        <f t="shared" si="124"/>
        <v>2014</v>
      </c>
      <c r="Q1115" t="b">
        <v>0</v>
      </c>
      <c r="R1115">
        <v>1</v>
      </c>
      <c r="S1115" t="b">
        <v>0</v>
      </c>
      <c r="T1115" t="s">
        <v>8280</v>
      </c>
      <c r="U1115" t="str">
        <f t="shared" si="122"/>
        <v>games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20">
        <f t="shared" si="123"/>
        <v>6</v>
      </c>
      <c r="F1116" s="6" t="str">
        <f t="shared" si="125"/>
        <v>Cat 3</v>
      </c>
      <c r="G1116" s="8">
        <v>10</v>
      </c>
      <c r="H1116" t="s">
        <v>8220</v>
      </c>
      <c r="I1116" t="s">
        <v>8224</v>
      </c>
      <c r="J1116" t="s">
        <v>8246</v>
      </c>
      <c r="K1116">
        <v>1381306687</v>
      </c>
      <c r="L1116" s="12">
        <f t="shared" si="119"/>
        <v>41556.345914351856</v>
      </c>
      <c r="M1116">
        <v>1378714687</v>
      </c>
      <c r="N1116" s="12">
        <f t="shared" si="120"/>
        <v>41526.345914351856</v>
      </c>
      <c r="O1116" s="16">
        <f t="shared" si="121"/>
        <v>9</v>
      </c>
      <c r="P1116" s="16">
        <f t="shared" si="124"/>
        <v>2013</v>
      </c>
      <c r="Q1116" t="b">
        <v>0</v>
      </c>
      <c r="R1116">
        <v>3</v>
      </c>
      <c r="S1116" t="b">
        <v>0</v>
      </c>
      <c r="T1116" t="s">
        <v>8280</v>
      </c>
      <c r="U1116" t="str">
        <f t="shared" si="122"/>
        <v>games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20">
        <f t="shared" si="123"/>
        <v>40</v>
      </c>
      <c r="F1117" s="6" t="str">
        <f t="shared" si="125"/>
        <v>Cat 10</v>
      </c>
      <c r="G1117" s="8">
        <v>53</v>
      </c>
      <c r="H1117" t="s">
        <v>8220</v>
      </c>
      <c r="I1117" t="s">
        <v>8223</v>
      </c>
      <c r="J1117" t="s">
        <v>8245</v>
      </c>
      <c r="K1117">
        <v>1459352495</v>
      </c>
      <c r="L1117" s="12">
        <f t="shared" si="119"/>
        <v>42459.653877314813</v>
      </c>
      <c r="M1117">
        <v>1456764095</v>
      </c>
      <c r="N1117" s="12">
        <f t="shared" si="120"/>
        <v>42429.695543981477</v>
      </c>
      <c r="O1117" s="16">
        <f t="shared" si="121"/>
        <v>2</v>
      </c>
      <c r="P1117" s="16">
        <f t="shared" si="124"/>
        <v>2016</v>
      </c>
      <c r="Q1117" t="b">
        <v>0</v>
      </c>
      <c r="R1117">
        <v>4</v>
      </c>
      <c r="S1117" t="b">
        <v>0</v>
      </c>
      <c r="T1117" t="s">
        <v>8280</v>
      </c>
      <c r="U1117" t="str">
        <f t="shared" si="122"/>
        <v>games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20">
        <f t="shared" si="123"/>
        <v>500</v>
      </c>
      <c r="F1118" s="6" t="str">
        <f t="shared" si="125"/>
        <v>Cat 12</v>
      </c>
      <c r="G1118" s="8">
        <v>178.52</v>
      </c>
      <c r="H1118" t="s">
        <v>8220</v>
      </c>
      <c r="I1118" t="s">
        <v>8223</v>
      </c>
      <c r="J1118" t="s">
        <v>8245</v>
      </c>
      <c r="K1118">
        <v>1339273208</v>
      </c>
      <c r="L1118" s="12">
        <f t="shared" si="119"/>
        <v>41069.847314814811</v>
      </c>
      <c r="M1118">
        <v>1334089208</v>
      </c>
      <c r="N1118" s="12">
        <f t="shared" si="120"/>
        <v>41009.847314814811</v>
      </c>
      <c r="O1118" s="16">
        <f t="shared" si="121"/>
        <v>4</v>
      </c>
      <c r="P1118" s="16">
        <f t="shared" si="124"/>
        <v>2012</v>
      </c>
      <c r="Q1118" t="b">
        <v>0</v>
      </c>
      <c r="R1118">
        <v>10</v>
      </c>
      <c r="S1118" t="b">
        <v>0</v>
      </c>
      <c r="T1118" t="s">
        <v>8280</v>
      </c>
      <c r="U1118" t="str">
        <f t="shared" si="122"/>
        <v>games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20">
        <f t="shared" si="123"/>
        <v>1</v>
      </c>
      <c r="F1119" s="6" t="str">
        <f t="shared" si="125"/>
        <v>Cat 2</v>
      </c>
      <c r="G1119" s="8">
        <v>83</v>
      </c>
      <c r="H1119" t="s">
        <v>8220</v>
      </c>
      <c r="I1119" t="s">
        <v>8235</v>
      </c>
      <c r="J1119" t="s">
        <v>8248</v>
      </c>
      <c r="K1119">
        <v>1451053313</v>
      </c>
      <c r="L1119" s="12">
        <f t="shared" si="119"/>
        <v>42363.598530092597</v>
      </c>
      <c r="M1119">
        <v>1448461313</v>
      </c>
      <c r="N1119" s="12">
        <f t="shared" si="120"/>
        <v>42333.598530092597</v>
      </c>
      <c r="O1119" s="16">
        <f t="shared" si="121"/>
        <v>11</v>
      </c>
      <c r="P1119" s="16">
        <f t="shared" si="124"/>
        <v>2015</v>
      </c>
      <c r="Q1119" t="b">
        <v>0</v>
      </c>
      <c r="R1119">
        <v>8</v>
      </c>
      <c r="S1119" t="b">
        <v>0</v>
      </c>
      <c r="T1119" t="s">
        <v>8280</v>
      </c>
      <c r="U1119" t="str">
        <f t="shared" si="122"/>
        <v>games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20">
        <f t="shared" si="123"/>
        <v>4.5</v>
      </c>
      <c r="F1120" s="6" t="str">
        <f t="shared" si="125"/>
        <v>Cat 2</v>
      </c>
      <c r="G1120" s="8">
        <v>109</v>
      </c>
      <c r="H1120" t="s">
        <v>8220</v>
      </c>
      <c r="I1120" t="s">
        <v>8225</v>
      </c>
      <c r="J1120" t="s">
        <v>8247</v>
      </c>
      <c r="K1120">
        <v>1396666779</v>
      </c>
      <c r="L1120" s="12">
        <f t="shared" si="119"/>
        <v>41734.124756944446</v>
      </c>
      <c r="M1120">
        <v>1394078379</v>
      </c>
      <c r="N1120" s="12">
        <f t="shared" si="120"/>
        <v>41704.16642361111</v>
      </c>
      <c r="O1120" s="16">
        <f t="shared" si="121"/>
        <v>3</v>
      </c>
      <c r="P1120" s="16">
        <f t="shared" si="124"/>
        <v>2014</v>
      </c>
      <c r="Q1120" t="b">
        <v>0</v>
      </c>
      <c r="R1120">
        <v>3</v>
      </c>
      <c r="S1120" t="b">
        <v>0</v>
      </c>
      <c r="T1120" t="s">
        <v>8280</v>
      </c>
      <c r="U1120" t="str">
        <f t="shared" si="122"/>
        <v>games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20">
        <f t="shared" si="123"/>
        <v>2.1</v>
      </c>
      <c r="F1121" s="6" t="str">
        <f t="shared" si="125"/>
        <v>Cat 2</v>
      </c>
      <c r="G1121" s="8"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12">
        <f t="shared" si="119"/>
        <v>41735.792407407411</v>
      </c>
      <c r="M1121">
        <v>1395687664</v>
      </c>
      <c r="N1121" s="12">
        <f t="shared" si="120"/>
        <v>41722.792407407411</v>
      </c>
      <c r="O1121" s="16">
        <f t="shared" si="121"/>
        <v>3</v>
      </c>
      <c r="P1121" s="16">
        <f t="shared" si="124"/>
        <v>2014</v>
      </c>
      <c r="Q1121" t="b">
        <v>0</v>
      </c>
      <c r="R1121">
        <v>1</v>
      </c>
      <c r="S1121" t="b">
        <v>0</v>
      </c>
      <c r="T1121" t="s">
        <v>8280</v>
      </c>
      <c r="U1121" t="str">
        <f t="shared" si="122"/>
        <v>games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20">
        <f t="shared" si="123"/>
        <v>25</v>
      </c>
      <c r="F1122" s="6" t="str">
        <f t="shared" si="125"/>
        <v>Cat 7</v>
      </c>
      <c r="G1122" s="8"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12">
        <f t="shared" si="119"/>
        <v>40844.872685185182</v>
      </c>
      <c r="M1122">
        <v>1315947400</v>
      </c>
      <c r="N1122" s="12">
        <f t="shared" si="120"/>
        <v>40799.872685185182</v>
      </c>
      <c r="O1122" s="16">
        <f t="shared" si="121"/>
        <v>9</v>
      </c>
      <c r="P1122" s="16">
        <f t="shared" si="124"/>
        <v>2011</v>
      </c>
      <c r="Q1122" t="b">
        <v>0</v>
      </c>
      <c r="R1122">
        <v>0</v>
      </c>
      <c r="S1122" t="b">
        <v>0</v>
      </c>
      <c r="T1122" t="s">
        <v>8280</v>
      </c>
      <c r="U1122" t="str">
        <f t="shared" si="122"/>
        <v>games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20">
        <f t="shared" si="123"/>
        <v>250</v>
      </c>
      <c r="F1123" s="6" t="str">
        <f t="shared" si="125"/>
        <v>Cat 12</v>
      </c>
      <c r="G1123" s="8">
        <v>29</v>
      </c>
      <c r="H1123" t="s">
        <v>8220</v>
      </c>
      <c r="I1123" t="s">
        <v>8223</v>
      </c>
      <c r="J1123" t="s">
        <v>8245</v>
      </c>
      <c r="K1123">
        <v>1457904316</v>
      </c>
      <c r="L1123" s="12">
        <f t="shared" si="119"/>
        <v>42442.892546296294</v>
      </c>
      <c r="M1123">
        <v>1455315916</v>
      </c>
      <c r="N1123" s="12">
        <f t="shared" si="120"/>
        <v>42412.934212962966</v>
      </c>
      <c r="O1123" s="16">
        <f t="shared" si="121"/>
        <v>2</v>
      </c>
      <c r="P1123" s="16">
        <f t="shared" si="124"/>
        <v>2016</v>
      </c>
      <c r="Q1123" t="b">
        <v>0</v>
      </c>
      <c r="R1123">
        <v>5</v>
      </c>
      <c r="S1123" t="b">
        <v>0</v>
      </c>
      <c r="T1123" t="s">
        <v>8280</v>
      </c>
      <c r="U1123" t="str">
        <f t="shared" si="122"/>
        <v>games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20">
        <f t="shared" si="123"/>
        <v>3.2</v>
      </c>
      <c r="F1124" s="6" t="str">
        <f t="shared" si="125"/>
        <v>Cat 2</v>
      </c>
      <c r="G1124" s="8"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12">
        <f t="shared" si="119"/>
        <v>41424.703993055555</v>
      </c>
      <c r="M1124">
        <v>1368723225</v>
      </c>
      <c r="N1124" s="12">
        <f t="shared" si="120"/>
        <v>41410.703993055555</v>
      </c>
      <c r="O1124" s="16">
        <f t="shared" si="121"/>
        <v>5</v>
      </c>
      <c r="P1124" s="16">
        <f t="shared" si="124"/>
        <v>2013</v>
      </c>
      <c r="Q1124" t="b">
        <v>0</v>
      </c>
      <c r="R1124">
        <v>0</v>
      </c>
      <c r="S1124" t="b">
        <v>0</v>
      </c>
      <c r="T1124" t="s">
        <v>8280</v>
      </c>
      <c r="U1124" t="str">
        <f t="shared" si="122"/>
        <v>games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20">
        <f t="shared" si="123"/>
        <v>5</v>
      </c>
      <c r="F1125" s="6" t="str">
        <f t="shared" si="125"/>
        <v>Cat 3</v>
      </c>
      <c r="G1125" s="8">
        <v>11</v>
      </c>
      <c r="H1125" t="s">
        <v>8220</v>
      </c>
      <c r="I1125" t="s">
        <v>8223</v>
      </c>
      <c r="J1125" t="s">
        <v>8245</v>
      </c>
      <c r="K1125">
        <v>1397910848</v>
      </c>
      <c r="L1125" s="12">
        <f t="shared" si="119"/>
        <v>41748.5237037037</v>
      </c>
      <c r="M1125">
        <v>1395318848</v>
      </c>
      <c r="N1125" s="12">
        <f t="shared" si="120"/>
        <v>41718.5237037037</v>
      </c>
      <c r="O1125" s="16">
        <f t="shared" si="121"/>
        <v>3</v>
      </c>
      <c r="P1125" s="16">
        <f t="shared" si="124"/>
        <v>2014</v>
      </c>
      <c r="Q1125" t="b">
        <v>0</v>
      </c>
      <c r="R1125">
        <v>3</v>
      </c>
      <c r="S1125" t="b">
        <v>0</v>
      </c>
      <c r="T1125" t="s">
        <v>8280</v>
      </c>
      <c r="U1125" t="str">
        <f t="shared" si="122"/>
        <v>games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20">
        <f t="shared" si="123"/>
        <v>90</v>
      </c>
      <c r="F1126" s="6" t="str">
        <f t="shared" si="125"/>
        <v>Cat 12</v>
      </c>
      <c r="G1126" s="8">
        <v>425</v>
      </c>
      <c r="H1126" t="s">
        <v>8220</v>
      </c>
      <c r="I1126" t="s">
        <v>8223</v>
      </c>
      <c r="J1126" t="s">
        <v>8245</v>
      </c>
      <c r="K1126">
        <v>1430409651</v>
      </c>
      <c r="L1126" s="12">
        <f t="shared" si="119"/>
        <v>42124.667256944449</v>
      </c>
      <c r="M1126">
        <v>1427817651</v>
      </c>
      <c r="N1126" s="12">
        <f t="shared" si="120"/>
        <v>42094.667256944449</v>
      </c>
      <c r="O1126" s="16">
        <f t="shared" si="121"/>
        <v>3</v>
      </c>
      <c r="P1126" s="16">
        <f t="shared" si="124"/>
        <v>2015</v>
      </c>
      <c r="Q1126" t="b">
        <v>0</v>
      </c>
      <c r="R1126">
        <v>7</v>
      </c>
      <c r="S1126" t="b">
        <v>0</v>
      </c>
      <c r="T1126" t="s">
        <v>8281</v>
      </c>
      <c r="U1126" t="str">
        <f t="shared" si="122"/>
        <v>games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20">
        <f t="shared" si="123"/>
        <v>3</v>
      </c>
      <c r="F1127" s="6" t="str">
        <f t="shared" si="125"/>
        <v>Cat 2</v>
      </c>
      <c r="G1127" s="8"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12">
        <f t="shared" si="119"/>
        <v>42272.624189814815</v>
      </c>
      <c r="M1127">
        <v>1438009130</v>
      </c>
      <c r="N1127" s="12">
        <f t="shared" si="120"/>
        <v>42212.624189814815</v>
      </c>
      <c r="O1127" s="16">
        <f t="shared" si="121"/>
        <v>7</v>
      </c>
      <c r="P1127" s="16">
        <f t="shared" si="124"/>
        <v>2015</v>
      </c>
      <c r="Q1127" t="b">
        <v>0</v>
      </c>
      <c r="R1127">
        <v>0</v>
      </c>
      <c r="S1127" t="b">
        <v>0</v>
      </c>
      <c r="T1127" t="s">
        <v>8281</v>
      </c>
      <c r="U1127" t="str">
        <f t="shared" si="122"/>
        <v>games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20">
        <f t="shared" si="123"/>
        <v>2</v>
      </c>
      <c r="F1128" s="6" t="str">
        <f t="shared" si="125"/>
        <v>Cat 2</v>
      </c>
      <c r="G1128" s="8">
        <v>10</v>
      </c>
      <c r="H1128" t="s">
        <v>8220</v>
      </c>
      <c r="I1128" t="s">
        <v>8223</v>
      </c>
      <c r="J1128" t="s">
        <v>8245</v>
      </c>
      <c r="K1128">
        <v>1468482694</v>
      </c>
      <c r="L1128" s="12">
        <f t="shared" si="119"/>
        <v>42565.327476851846</v>
      </c>
      <c r="M1128">
        <v>1465890694</v>
      </c>
      <c r="N1128" s="12">
        <f t="shared" si="120"/>
        <v>42535.327476851846</v>
      </c>
      <c r="O1128" s="16">
        <f t="shared" si="121"/>
        <v>6</v>
      </c>
      <c r="P1128" s="16">
        <f t="shared" si="124"/>
        <v>2016</v>
      </c>
      <c r="Q1128" t="b">
        <v>0</v>
      </c>
      <c r="R1128">
        <v>2</v>
      </c>
      <c r="S1128" t="b">
        <v>0</v>
      </c>
      <c r="T1128" t="s">
        <v>8281</v>
      </c>
      <c r="U1128" t="str">
        <f t="shared" si="122"/>
        <v>games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20">
        <f t="shared" si="123"/>
        <v>35</v>
      </c>
      <c r="F1129" s="6" t="str">
        <f t="shared" si="125"/>
        <v>Cat 9</v>
      </c>
      <c r="G1129" s="8">
        <v>585</v>
      </c>
      <c r="H1129" t="s">
        <v>8220</v>
      </c>
      <c r="I1129" t="s">
        <v>8223</v>
      </c>
      <c r="J1129" t="s">
        <v>8245</v>
      </c>
      <c r="K1129">
        <v>1416000600</v>
      </c>
      <c r="L1129" s="12">
        <f t="shared" si="119"/>
        <v>41957.895833333328</v>
      </c>
      <c r="M1129">
        <v>1413318600</v>
      </c>
      <c r="N1129" s="12">
        <f t="shared" si="120"/>
        <v>41926.854166666664</v>
      </c>
      <c r="O1129" s="16">
        <f t="shared" si="121"/>
        <v>10</v>
      </c>
      <c r="P1129" s="16">
        <f t="shared" si="124"/>
        <v>2014</v>
      </c>
      <c r="Q1129" t="b">
        <v>0</v>
      </c>
      <c r="R1129">
        <v>23</v>
      </c>
      <c r="S1129" t="b">
        <v>0</v>
      </c>
      <c r="T1129" t="s">
        <v>8281</v>
      </c>
      <c r="U1129" t="str">
        <f t="shared" si="122"/>
        <v>games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20">
        <f t="shared" si="123"/>
        <v>1</v>
      </c>
      <c r="F1130" s="6" t="str">
        <f t="shared" si="125"/>
        <v>Cat 2</v>
      </c>
      <c r="G1130" s="8"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12">
        <f t="shared" si="119"/>
        <v>41858.649502314816</v>
      </c>
      <c r="M1130">
        <v>1404833717</v>
      </c>
      <c r="N1130" s="12">
        <f t="shared" si="120"/>
        <v>41828.649502314816</v>
      </c>
      <c r="O1130" s="16">
        <f t="shared" si="121"/>
        <v>7</v>
      </c>
      <c r="P1130" s="16">
        <f t="shared" si="124"/>
        <v>2014</v>
      </c>
      <c r="Q1130" t="b">
        <v>0</v>
      </c>
      <c r="R1130">
        <v>1</v>
      </c>
      <c r="S1130" t="b">
        <v>0</v>
      </c>
      <c r="T1130" t="s">
        <v>8281</v>
      </c>
      <c r="U1130" t="str">
        <f t="shared" si="122"/>
        <v>games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20">
        <f t="shared" si="123"/>
        <v>20</v>
      </c>
      <c r="F1131" s="6" t="str">
        <f t="shared" si="125"/>
        <v>Cat 6</v>
      </c>
      <c r="G1131" s="8">
        <v>21</v>
      </c>
      <c r="H1131" t="s">
        <v>8220</v>
      </c>
      <c r="I1131" t="s">
        <v>8223</v>
      </c>
      <c r="J1131" t="s">
        <v>8245</v>
      </c>
      <c r="K1131">
        <v>1465107693</v>
      </c>
      <c r="L1131" s="12">
        <f t="shared" si="119"/>
        <v>42526.264965277776</v>
      </c>
      <c r="M1131">
        <v>1462515693</v>
      </c>
      <c r="N1131" s="12">
        <f t="shared" si="120"/>
        <v>42496.264965277776</v>
      </c>
      <c r="O1131" s="16">
        <f t="shared" si="121"/>
        <v>5</v>
      </c>
      <c r="P1131" s="16">
        <f t="shared" si="124"/>
        <v>2016</v>
      </c>
      <c r="Q1131" t="b">
        <v>0</v>
      </c>
      <c r="R1131">
        <v>2</v>
      </c>
      <c r="S1131" t="b">
        <v>0</v>
      </c>
      <c r="T1131" t="s">
        <v>8281</v>
      </c>
      <c r="U1131" t="str">
        <f t="shared" si="122"/>
        <v>games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20">
        <f t="shared" si="123"/>
        <v>5</v>
      </c>
      <c r="F1132" s="6" t="str">
        <f t="shared" si="125"/>
        <v>Cat 3</v>
      </c>
      <c r="G1132" s="8">
        <v>11</v>
      </c>
      <c r="H1132" t="s">
        <v>8220</v>
      </c>
      <c r="I1132" t="s">
        <v>8223</v>
      </c>
      <c r="J1132" t="s">
        <v>8245</v>
      </c>
      <c r="K1132">
        <v>1416963300</v>
      </c>
      <c r="L1132" s="12">
        <f t="shared" si="119"/>
        <v>41969.038194444445</v>
      </c>
      <c r="M1132">
        <v>1411775700</v>
      </c>
      <c r="N1132" s="12">
        <f t="shared" si="120"/>
        <v>41908.996527777781</v>
      </c>
      <c r="O1132" s="16">
        <f t="shared" si="121"/>
        <v>9</v>
      </c>
      <c r="P1132" s="16">
        <f t="shared" si="124"/>
        <v>2014</v>
      </c>
      <c r="Q1132" t="b">
        <v>0</v>
      </c>
      <c r="R1132">
        <v>3</v>
      </c>
      <c r="S1132" t="b">
        <v>0</v>
      </c>
      <c r="T1132" t="s">
        <v>8281</v>
      </c>
      <c r="U1132" t="str">
        <f t="shared" si="122"/>
        <v>games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20">
        <f t="shared" si="123"/>
        <v>40</v>
      </c>
      <c r="F1133" s="6" t="str">
        <f t="shared" si="125"/>
        <v>Cat 10</v>
      </c>
      <c r="G1133" s="8"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12">
        <f t="shared" si="119"/>
        <v>42362.908194444448</v>
      </c>
      <c r="M1133">
        <v>1448401668</v>
      </c>
      <c r="N1133" s="12">
        <f t="shared" si="120"/>
        <v>42332.908194444448</v>
      </c>
      <c r="O1133" s="16">
        <f t="shared" si="121"/>
        <v>11</v>
      </c>
      <c r="P1133" s="16">
        <f t="shared" si="124"/>
        <v>2015</v>
      </c>
      <c r="Q1133" t="b">
        <v>0</v>
      </c>
      <c r="R1133">
        <v>0</v>
      </c>
      <c r="S1133" t="b">
        <v>0</v>
      </c>
      <c r="T1133" t="s">
        <v>8281</v>
      </c>
      <c r="U1133" t="str">
        <f t="shared" si="122"/>
        <v>games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20">
        <f t="shared" si="123"/>
        <v>10</v>
      </c>
      <c r="F1134" s="6" t="str">
        <f t="shared" si="125"/>
        <v>Cat 4</v>
      </c>
      <c r="G1134" s="8">
        <v>1438</v>
      </c>
      <c r="H1134" t="s">
        <v>8220</v>
      </c>
      <c r="I1134" t="s">
        <v>8228</v>
      </c>
      <c r="J1134" t="s">
        <v>8250</v>
      </c>
      <c r="K1134">
        <v>1483238771</v>
      </c>
      <c r="L1134" s="12">
        <f t="shared" si="119"/>
        <v>42736.115405092598</v>
      </c>
      <c r="M1134">
        <v>1480646771</v>
      </c>
      <c r="N1134" s="12">
        <f t="shared" si="120"/>
        <v>42706.115405092598</v>
      </c>
      <c r="O1134" s="16">
        <f t="shared" si="121"/>
        <v>12</v>
      </c>
      <c r="P1134" s="16">
        <f t="shared" si="124"/>
        <v>2016</v>
      </c>
      <c r="Q1134" t="b">
        <v>0</v>
      </c>
      <c r="R1134">
        <v>13</v>
      </c>
      <c r="S1134" t="b">
        <v>0</v>
      </c>
      <c r="T1134" t="s">
        <v>8281</v>
      </c>
      <c r="U1134" t="str">
        <f t="shared" si="122"/>
        <v>games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20">
        <f t="shared" si="123"/>
        <v>3</v>
      </c>
      <c r="F1135" s="6" t="str">
        <f t="shared" si="125"/>
        <v>Cat 2</v>
      </c>
      <c r="G1135" s="8"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12">
        <f t="shared" si="119"/>
        <v>41851.407187500001</v>
      </c>
      <c r="M1135">
        <v>1404207981</v>
      </c>
      <c r="N1135" s="12">
        <f t="shared" si="120"/>
        <v>41821.407187500001</v>
      </c>
      <c r="O1135" s="16">
        <f t="shared" si="121"/>
        <v>7</v>
      </c>
      <c r="P1135" s="16">
        <f t="shared" si="124"/>
        <v>2014</v>
      </c>
      <c r="Q1135" t="b">
        <v>0</v>
      </c>
      <c r="R1135">
        <v>1</v>
      </c>
      <c r="S1135" t="b">
        <v>0</v>
      </c>
      <c r="T1135" t="s">
        <v>8281</v>
      </c>
      <c r="U1135" t="str">
        <f t="shared" si="122"/>
        <v>games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20">
        <f t="shared" si="123"/>
        <v>25</v>
      </c>
      <c r="F1136" s="6" t="str">
        <f t="shared" si="125"/>
        <v>Cat 7</v>
      </c>
      <c r="G1136" s="8"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12">
        <f t="shared" si="119"/>
        <v>41972.189583333333</v>
      </c>
      <c r="M1136">
        <v>1416034228</v>
      </c>
      <c r="N1136" s="12">
        <f t="shared" si="120"/>
        <v>41958.285046296296</v>
      </c>
      <c r="O1136" s="16">
        <f t="shared" si="121"/>
        <v>11</v>
      </c>
      <c r="P1136" s="16">
        <f t="shared" si="124"/>
        <v>2014</v>
      </c>
      <c r="Q1136" t="b">
        <v>0</v>
      </c>
      <c r="R1136">
        <v>1</v>
      </c>
      <c r="S1136" t="b">
        <v>0</v>
      </c>
      <c r="T1136" t="s">
        <v>8281</v>
      </c>
      <c r="U1136" t="str">
        <f t="shared" si="122"/>
        <v>games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20">
        <f t="shared" si="123"/>
        <v>1</v>
      </c>
      <c r="F1137" s="6" t="str">
        <f t="shared" si="125"/>
        <v>Cat 2</v>
      </c>
      <c r="G1137" s="8"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12">
        <f t="shared" si="119"/>
        <v>42588.989513888882</v>
      </c>
      <c r="M1137">
        <v>1467935094</v>
      </c>
      <c r="N1137" s="12">
        <f t="shared" si="120"/>
        <v>42558.989513888882</v>
      </c>
      <c r="O1137" s="16">
        <f t="shared" si="121"/>
        <v>7</v>
      </c>
      <c r="P1137" s="16">
        <f t="shared" si="124"/>
        <v>2016</v>
      </c>
      <c r="Q1137" t="b">
        <v>0</v>
      </c>
      <c r="R1137">
        <v>1</v>
      </c>
      <c r="S1137" t="b">
        <v>0</v>
      </c>
      <c r="T1137" t="s">
        <v>8281</v>
      </c>
      <c r="U1137" t="str">
        <f t="shared" si="122"/>
        <v>games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20">
        <f t="shared" si="123"/>
        <v>4.1900000000000004</v>
      </c>
      <c r="F1138" s="6" t="str">
        <f t="shared" si="125"/>
        <v>Cat 2</v>
      </c>
      <c r="G1138" s="8">
        <v>270</v>
      </c>
      <c r="H1138" t="s">
        <v>8220</v>
      </c>
      <c r="I1138" t="s">
        <v>8229</v>
      </c>
      <c r="J1138" t="s">
        <v>8248</v>
      </c>
      <c r="K1138">
        <v>1450541229</v>
      </c>
      <c r="L1138" s="12">
        <f t="shared" si="119"/>
        <v>42357.671631944439</v>
      </c>
      <c r="M1138">
        <v>1447949229</v>
      </c>
      <c r="N1138" s="12">
        <f t="shared" si="120"/>
        <v>42327.671631944439</v>
      </c>
      <c r="O1138" s="16">
        <f t="shared" si="121"/>
        <v>11</v>
      </c>
      <c r="P1138" s="16">
        <f t="shared" si="124"/>
        <v>2015</v>
      </c>
      <c r="Q1138" t="b">
        <v>0</v>
      </c>
      <c r="R1138">
        <v>6</v>
      </c>
      <c r="S1138" t="b">
        <v>0</v>
      </c>
      <c r="T1138" t="s">
        <v>8281</v>
      </c>
      <c r="U1138" t="str">
        <f t="shared" si="122"/>
        <v>games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20">
        <f t="shared" si="123"/>
        <v>25</v>
      </c>
      <c r="F1139" s="6" t="str">
        <f t="shared" si="125"/>
        <v>Cat 7</v>
      </c>
      <c r="G1139" s="8">
        <v>9875</v>
      </c>
      <c r="H1139" t="s">
        <v>8220</v>
      </c>
      <c r="I1139" t="s">
        <v>8223</v>
      </c>
      <c r="J1139" t="s">
        <v>8245</v>
      </c>
      <c r="K1139">
        <v>1461440421</v>
      </c>
      <c r="L1139" s="12">
        <f t="shared" si="119"/>
        <v>42483.819687499999</v>
      </c>
      <c r="M1139">
        <v>1458848421</v>
      </c>
      <c r="N1139" s="12">
        <f t="shared" si="120"/>
        <v>42453.819687499999</v>
      </c>
      <c r="O1139" s="16">
        <f t="shared" si="121"/>
        <v>3</v>
      </c>
      <c r="P1139" s="16">
        <f t="shared" si="124"/>
        <v>2016</v>
      </c>
      <c r="Q1139" t="b">
        <v>0</v>
      </c>
      <c r="R1139">
        <v>39</v>
      </c>
      <c r="S1139" t="b">
        <v>0</v>
      </c>
      <c r="T1139" t="s">
        <v>8281</v>
      </c>
      <c r="U1139" t="str">
        <f t="shared" si="122"/>
        <v>games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20">
        <f t="shared" si="123"/>
        <v>35</v>
      </c>
      <c r="F1140" s="6" t="str">
        <f t="shared" si="125"/>
        <v>Cat 9</v>
      </c>
      <c r="G1140" s="8">
        <v>125</v>
      </c>
      <c r="H1140" t="s">
        <v>8220</v>
      </c>
      <c r="I1140" t="s">
        <v>8223</v>
      </c>
      <c r="J1140" t="s">
        <v>8245</v>
      </c>
      <c r="K1140">
        <v>1485035131</v>
      </c>
      <c r="L1140" s="12">
        <f t="shared" si="119"/>
        <v>42756.9066087963</v>
      </c>
      <c r="M1140">
        <v>1483307131</v>
      </c>
      <c r="N1140" s="12">
        <f t="shared" si="120"/>
        <v>42736.9066087963</v>
      </c>
      <c r="O1140" s="16">
        <f t="shared" si="121"/>
        <v>1</v>
      </c>
      <c r="P1140" s="16">
        <f t="shared" si="124"/>
        <v>2017</v>
      </c>
      <c r="Q1140" t="b">
        <v>0</v>
      </c>
      <c r="R1140">
        <v>4</v>
      </c>
      <c r="S1140" t="b">
        <v>0</v>
      </c>
      <c r="T1140" t="s">
        <v>8281</v>
      </c>
      <c r="U1140" t="str">
        <f t="shared" si="122"/>
        <v>games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20">
        <f t="shared" si="123"/>
        <v>8</v>
      </c>
      <c r="F1141" s="6" t="str">
        <f t="shared" si="125"/>
        <v>Cat 3</v>
      </c>
      <c r="G1141" s="8"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12">
        <f t="shared" si="119"/>
        <v>42005.347523148142</v>
      </c>
      <c r="M1141">
        <v>1417508426</v>
      </c>
      <c r="N1141" s="12">
        <f t="shared" si="120"/>
        <v>41975.347523148142</v>
      </c>
      <c r="O1141" s="16">
        <f t="shared" si="121"/>
        <v>12</v>
      </c>
      <c r="P1141" s="16">
        <f t="shared" si="124"/>
        <v>2014</v>
      </c>
      <c r="Q1141" t="b">
        <v>0</v>
      </c>
      <c r="R1141">
        <v>1</v>
      </c>
      <c r="S1141" t="b">
        <v>0</v>
      </c>
      <c r="T1141" t="s">
        <v>8281</v>
      </c>
      <c r="U1141" t="str">
        <f t="shared" si="122"/>
        <v>games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20">
        <f t="shared" si="123"/>
        <v>5</v>
      </c>
      <c r="F1142" s="6" t="str">
        <f t="shared" si="125"/>
        <v>Cat 3</v>
      </c>
      <c r="G1142" s="8"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12">
        <f t="shared" si="119"/>
        <v>42222.462048611109</v>
      </c>
      <c r="M1142">
        <v>1436267121</v>
      </c>
      <c r="N1142" s="12">
        <f t="shared" si="120"/>
        <v>42192.462048611109</v>
      </c>
      <c r="O1142" s="16">
        <f t="shared" si="121"/>
        <v>7</v>
      </c>
      <c r="P1142" s="16">
        <f t="shared" si="124"/>
        <v>2015</v>
      </c>
      <c r="Q1142" t="b">
        <v>0</v>
      </c>
      <c r="R1142">
        <v>0</v>
      </c>
      <c r="S1142" t="b">
        <v>0</v>
      </c>
      <c r="T1142" t="s">
        <v>8281</v>
      </c>
      <c r="U1142" t="str">
        <f t="shared" si="122"/>
        <v>games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20">
        <f t="shared" si="123"/>
        <v>0.5</v>
      </c>
      <c r="F1143" s="6" t="str">
        <f t="shared" si="125"/>
        <v>Cat 1</v>
      </c>
      <c r="G1143" s="8"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12">
        <f t="shared" si="119"/>
        <v>42194.699652777781</v>
      </c>
      <c r="M1143">
        <v>1433868450</v>
      </c>
      <c r="N1143" s="12">
        <f t="shared" si="120"/>
        <v>42164.699652777781</v>
      </c>
      <c r="O1143" s="16">
        <f t="shared" si="121"/>
        <v>6</v>
      </c>
      <c r="P1143" s="16">
        <f t="shared" si="124"/>
        <v>2015</v>
      </c>
      <c r="Q1143" t="b">
        <v>0</v>
      </c>
      <c r="R1143">
        <v>0</v>
      </c>
      <c r="S1143" t="b">
        <v>0</v>
      </c>
      <c r="T1143" t="s">
        <v>8281</v>
      </c>
      <c r="U1143" t="str">
        <f t="shared" si="122"/>
        <v>games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20">
        <f t="shared" si="123"/>
        <v>4</v>
      </c>
      <c r="F1144" s="6" t="str">
        <f t="shared" si="125"/>
        <v>Cat 2</v>
      </c>
      <c r="G1144" s="8"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12">
        <f t="shared" si="119"/>
        <v>42052.006099537044</v>
      </c>
      <c r="M1144">
        <v>1421539727</v>
      </c>
      <c r="N1144" s="12">
        <f t="shared" si="120"/>
        <v>42022.006099537044</v>
      </c>
      <c r="O1144" s="16">
        <f t="shared" si="121"/>
        <v>1</v>
      </c>
      <c r="P1144" s="16">
        <f t="shared" si="124"/>
        <v>2015</v>
      </c>
      <c r="Q1144" t="b">
        <v>0</v>
      </c>
      <c r="R1144">
        <v>0</v>
      </c>
      <c r="S1144" t="b">
        <v>0</v>
      </c>
      <c r="T1144" t="s">
        <v>8281</v>
      </c>
      <c r="U1144" t="str">
        <f t="shared" si="122"/>
        <v>games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20">
        <f t="shared" si="123"/>
        <v>45</v>
      </c>
      <c r="F1145" s="6" t="str">
        <f t="shared" si="125"/>
        <v>Cat 11</v>
      </c>
      <c r="G1145" s="8">
        <v>186</v>
      </c>
      <c r="H1145" t="s">
        <v>8220</v>
      </c>
      <c r="I1145" t="s">
        <v>8223</v>
      </c>
      <c r="J1145" t="s">
        <v>8245</v>
      </c>
      <c r="K1145">
        <v>1450327126</v>
      </c>
      <c r="L1145" s="12">
        <f t="shared" si="119"/>
        <v>42355.19358796296</v>
      </c>
      <c r="M1145">
        <v>1447735126</v>
      </c>
      <c r="N1145" s="12">
        <f t="shared" si="120"/>
        <v>42325.19358796296</v>
      </c>
      <c r="O1145" s="16">
        <f t="shared" si="121"/>
        <v>11</v>
      </c>
      <c r="P1145" s="16">
        <f t="shared" si="124"/>
        <v>2015</v>
      </c>
      <c r="Q1145" t="b">
        <v>0</v>
      </c>
      <c r="R1145">
        <v>8</v>
      </c>
      <c r="S1145" t="b">
        <v>0</v>
      </c>
      <c r="T1145" t="s">
        <v>8281</v>
      </c>
      <c r="U1145" t="str">
        <f t="shared" si="122"/>
        <v>games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20">
        <f t="shared" si="123"/>
        <v>9.3000000000000007</v>
      </c>
      <c r="F1146" s="6" t="str">
        <f t="shared" si="125"/>
        <v>Cat 3</v>
      </c>
      <c r="G1146" s="8"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12">
        <f t="shared" si="119"/>
        <v>42123.181944444441</v>
      </c>
      <c r="M1146">
        <v>1427689320</v>
      </c>
      <c r="N1146" s="12">
        <f t="shared" si="120"/>
        <v>42093.181944444441</v>
      </c>
      <c r="O1146" s="16">
        <f t="shared" si="121"/>
        <v>3</v>
      </c>
      <c r="P1146" s="16">
        <f t="shared" si="124"/>
        <v>2015</v>
      </c>
      <c r="Q1146" t="b">
        <v>0</v>
      </c>
      <c r="R1146">
        <v>0</v>
      </c>
      <c r="S1146" t="b">
        <v>0</v>
      </c>
      <c r="T1146" t="s">
        <v>8282</v>
      </c>
      <c r="U1146" t="str">
        <f t="shared" si="122"/>
        <v>food/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20">
        <f t="shared" si="123"/>
        <v>80</v>
      </c>
      <c r="F1147" s="6" t="str">
        <f t="shared" si="125"/>
        <v>Cat 12</v>
      </c>
      <c r="G1147" s="8"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12">
        <f t="shared" si="119"/>
        <v>41914.747592592597</v>
      </c>
      <c r="M1147">
        <v>1407088592</v>
      </c>
      <c r="N1147" s="12">
        <f t="shared" si="120"/>
        <v>41854.747592592597</v>
      </c>
      <c r="O1147" s="16">
        <f t="shared" si="121"/>
        <v>8</v>
      </c>
      <c r="P1147" s="16">
        <f t="shared" si="124"/>
        <v>2014</v>
      </c>
      <c r="Q1147" t="b">
        <v>0</v>
      </c>
      <c r="R1147">
        <v>1</v>
      </c>
      <c r="S1147" t="b">
        <v>0</v>
      </c>
      <c r="T1147" t="s">
        <v>8282</v>
      </c>
      <c r="U1147" t="str">
        <f t="shared" si="122"/>
        <v>food/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20">
        <f t="shared" si="123"/>
        <v>6</v>
      </c>
      <c r="F1148" s="6" t="str">
        <f t="shared" si="125"/>
        <v>Cat 3</v>
      </c>
      <c r="G1148" s="8">
        <v>530</v>
      </c>
      <c r="H1148" t="s">
        <v>8220</v>
      </c>
      <c r="I1148" t="s">
        <v>8223</v>
      </c>
      <c r="J1148" t="s">
        <v>8245</v>
      </c>
      <c r="K1148">
        <v>1399071173</v>
      </c>
      <c r="L1148" s="12">
        <f t="shared" si="119"/>
        <v>41761.9533912037</v>
      </c>
      <c r="M1148">
        <v>1395787973</v>
      </c>
      <c r="N1148" s="12">
        <f t="shared" si="120"/>
        <v>41723.9533912037</v>
      </c>
      <c r="O1148" s="16">
        <f t="shared" si="121"/>
        <v>3</v>
      </c>
      <c r="P1148" s="16">
        <f t="shared" si="124"/>
        <v>2014</v>
      </c>
      <c r="Q1148" t="b">
        <v>0</v>
      </c>
      <c r="R1148">
        <v>12</v>
      </c>
      <c r="S1148" t="b">
        <v>0</v>
      </c>
      <c r="T1148" t="s">
        <v>8282</v>
      </c>
      <c r="U1148" t="str">
        <f t="shared" si="122"/>
        <v>food/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20">
        <f t="shared" si="123"/>
        <v>25</v>
      </c>
      <c r="F1149" s="6" t="str">
        <f t="shared" si="125"/>
        <v>Cat 7</v>
      </c>
      <c r="G1149" s="8"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12">
        <f t="shared" si="119"/>
        <v>41931.972025462965</v>
      </c>
      <c r="M1149">
        <v>1408576783</v>
      </c>
      <c r="N1149" s="12">
        <f t="shared" si="120"/>
        <v>41871.972025462965</v>
      </c>
      <c r="O1149" s="16">
        <f t="shared" si="121"/>
        <v>8</v>
      </c>
      <c r="P1149" s="16">
        <f t="shared" si="124"/>
        <v>2014</v>
      </c>
      <c r="Q1149" t="b">
        <v>0</v>
      </c>
      <c r="R1149">
        <v>0</v>
      </c>
      <c r="S1149" t="b">
        <v>0</v>
      </c>
      <c r="T1149" t="s">
        <v>8282</v>
      </c>
      <c r="U1149" t="str">
        <f t="shared" si="122"/>
        <v>food/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20">
        <f t="shared" si="123"/>
        <v>15</v>
      </c>
      <c r="F1150" s="6" t="str">
        <f t="shared" si="125"/>
        <v>Cat 5</v>
      </c>
      <c r="G1150" s="8">
        <v>73</v>
      </c>
      <c r="H1150" t="s">
        <v>8220</v>
      </c>
      <c r="I1150" t="s">
        <v>8223</v>
      </c>
      <c r="J1150" t="s">
        <v>8245</v>
      </c>
      <c r="K1150">
        <v>1480568781</v>
      </c>
      <c r="L1150" s="12">
        <f t="shared" si="119"/>
        <v>42705.212743055556</v>
      </c>
      <c r="M1150">
        <v>1477973181</v>
      </c>
      <c r="N1150" s="12">
        <f t="shared" si="120"/>
        <v>42675.171076388884</v>
      </c>
      <c r="O1150" s="16">
        <f t="shared" si="121"/>
        <v>11</v>
      </c>
      <c r="P1150" s="16">
        <f t="shared" si="124"/>
        <v>2016</v>
      </c>
      <c r="Q1150" t="b">
        <v>0</v>
      </c>
      <c r="R1150">
        <v>3</v>
      </c>
      <c r="S1150" t="b">
        <v>0</v>
      </c>
      <c r="T1150" t="s">
        <v>8282</v>
      </c>
      <c r="U1150" t="str">
        <f t="shared" si="122"/>
        <v>food/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20">
        <f t="shared" si="123"/>
        <v>50</v>
      </c>
      <c r="F1151" s="6" t="str">
        <f t="shared" si="125"/>
        <v>Cat 12</v>
      </c>
      <c r="G1151" s="8">
        <v>75</v>
      </c>
      <c r="H1151" t="s">
        <v>8220</v>
      </c>
      <c r="I1151" t="s">
        <v>8223</v>
      </c>
      <c r="J1151" t="s">
        <v>8245</v>
      </c>
      <c r="K1151">
        <v>1466096566</v>
      </c>
      <c r="L1151" s="12">
        <f t="shared" si="119"/>
        <v>42537.71025462963</v>
      </c>
      <c r="M1151">
        <v>1463504566</v>
      </c>
      <c r="N1151" s="12">
        <f t="shared" si="120"/>
        <v>42507.71025462963</v>
      </c>
      <c r="O1151" s="16">
        <f t="shared" si="121"/>
        <v>5</v>
      </c>
      <c r="P1151" s="16">
        <f t="shared" si="124"/>
        <v>2016</v>
      </c>
      <c r="Q1151" t="b">
        <v>0</v>
      </c>
      <c r="R1151">
        <v>2</v>
      </c>
      <c r="S1151" t="b">
        <v>0</v>
      </c>
      <c r="T1151" t="s">
        <v>8282</v>
      </c>
      <c r="U1151" t="str">
        <f t="shared" si="122"/>
        <v>food/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20">
        <f t="shared" si="123"/>
        <v>2.5</v>
      </c>
      <c r="F1152" s="6" t="str">
        <f t="shared" si="125"/>
        <v>Cat 2</v>
      </c>
      <c r="G1152" s="8">
        <v>252</v>
      </c>
      <c r="H1152" t="s">
        <v>8220</v>
      </c>
      <c r="I1152" t="s">
        <v>8223</v>
      </c>
      <c r="J1152" t="s">
        <v>8245</v>
      </c>
      <c r="K1152">
        <v>1452293675</v>
      </c>
      <c r="L1152" s="12">
        <f t="shared" si="119"/>
        <v>42377.954571759255</v>
      </c>
      <c r="M1152">
        <v>1447109675</v>
      </c>
      <c r="N1152" s="12">
        <f t="shared" si="120"/>
        <v>42317.954571759255</v>
      </c>
      <c r="O1152" s="16">
        <f t="shared" si="121"/>
        <v>11</v>
      </c>
      <c r="P1152" s="16">
        <f t="shared" si="124"/>
        <v>2015</v>
      </c>
      <c r="Q1152" t="b">
        <v>0</v>
      </c>
      <c r="R1152">
        <v>6</v>
      </c>
      <c r="S1152" t="b">
        <v>0</v>
      </c>
      <c r="T1152" t="s">
        <v>8282</v>
      </c>
      <c r="U1152" t="str">
        <f t="shared" si="122"/>
        <v>food/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20">
        <f t="shared" si="123"/>
        <v>25</v>
      </c>
      <c r="F1153" s="6" t="str">
        <f t="shared" si="125"/>
        <v>Cat 7</v>
      </c>
      <c r="G1153" s="8"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12">
        <f t="shared" si="119"/>
        <v>42254.102581018517</v>
      </c>
      <c r="M1153">
        <v>1439000863</v>
      </c>
      <c r="N1153" s="12">
        <f t="shared" si="120"/>
        <v>42224.102581018517</v>
      </c>
      <c r="O1153" s="16">
        <f t="shared" si="121"/>
        <v>8</v>
      </c>
      <c r="P1153" s="16">
        <f t="shared" si="124"/>
        <v>2015</v>
      </c>
      <c r="Q1153" t="b">
        <v>0</v>
      </c>
      <c r="R1153">
        <v>0</v>
      </c>
      <c r="S1153" t="b">
        <v>0</v>
      </c>
      <c r="T1153" t="s">
        <v>8282</v>
      </c>
      <c r="U1153" t="str">
        <f t="shared" si="122"/>
        <v>food/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20">
        <f t="shared" si="123"/>
        <v>16</v>
      </c>
      <c r="F1154" s="6" t="str">
        <f t="shared" si="125"/>
        <v>Cat 5</v>
      </c>
      <c r="G1154" s="8">
        <v>911</v>
      </c>
      <c r="H1154" t="s">
        <v>8220</v>
      </c>
      <c r="I1154" t="s">
        <v>8223</v>
      </c>
      <c r="J1154" t="s">
        <v>8245</v>
      </c>
      <c r="K1154">
        <v>1431709312</v>
      </c>
      <c r="L1154" s="12">
        <f t="shared" si="119"/>
        <v>42139.709629629629</v>
      </c>
      <c r="M1154">
        <v>1429117312</v>
      </c>
      <c r="N1154" s="12">
        <f t="shared" si="120"/>
        <v>42109.709629629629</v>
      </c>
      <c r="O1154" s="16">
        <f t="shared" si="121"/>
        <v>4</v>
      </c>
      <c r="P1154" s="16">
        <f t="shared" si="124"/>
        <v>2015</v>
      </c>
      <c r="Q1154" t="b">
        <v>0</v>
      </c>
      <c r="R1154">
        <v>15</v>
      </c>
      <c r="S1154" t="b">
        <v>0</v>
      </c>
      <c r="T1154" t="s">
        <v>8282</v>
      </c>
      <c r="U1154" t="str">
        <f t="shared" si="122"/>
        <v>food/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20">
        <f t="shared" si="123"/>
        <v>8</v>
      </c>
      <c r="F1155" s="6" t="str">
        <f t="shared" si="125"/>
        <v>Cat 3</v>
      </c>
      <c r="G1155" s="8"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12">
        <f t="shared" ref="L1155:L1218" si="126">(((K1155/60)/60)/24)+DATE(1970,1,1)</f>
        <v>42173.714178240742</v>
      </c>
      <c r="M1155">
        <v>1432055305</v>
      </c>
      <c r="N1155" s="12">
        <f t="shared" ref="N1155:N1218" si="127">(((M1155/60)/60)/24)+DATE(1970,1,1)</f>
        <v>42143.714178240742</v>
      </c>
      <c r="O1155" s="16">
        <f t="shared" ref="O1155:O1218" si="128">MONTH(N1155)</f>
        <v>5</v>
      </c>
      <c r="P1155" s="16">
        <f t="shared" si="124"/>
        <v>2015</v>
      </c>
      <c r="Q1155" t="b">
        <v>0</v>
      </c>
      <c r="R1155">
        <v>1</v>
      </c>
      <c r="S1155" t="b">
        <v>0</v>
      </c>
      <c r="T1155" t="s">
        <v>8282</v>
      </c>
      <c r="U1155" t="str">
        <f t="shared" ref="U1155:U1218" si="129">LEFT(T1155,5)</f>
        <v>food/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20">
        <f t="shared" ref="E1156:E1219" si="130">D1156/1000</f>
        <v>5</v>
      </c>
      <c r="F1156" s="6" t="str">
        <f t="shared" si="125"/>
        <v>Cat 3</v>
      </c>
      <c r="G1156" s="8">
        <v>325</v>
      </c>
      <c r="H1156" t="s">
        <v>8220</v>
      </c>
      <c r="I1156" t="s">
        <v>8223</v>
      </c>
      <c r="J1156" t="s">
        <v>8245</v>
      </c>
      <c r="K1156">
        <v>1441507006</v>
      </c>
      <c r="L1156" s="12">
        <f t="shared" si="126"/>
        <v>42253.108865740738</v>
      </c>
      <c r="M1156">
        <v>1438915006</v>
      </c>
      <c r="N1156" s="12">
        <f t="shared" si="127"/>
        <v>42223.108865740738</v>
      </c>
      <c r="O1156" s="16">
        <f t="shared" si="128"/>
        <v>8</v>
      </c>
      <c r="P1156" s="16">
        <f t="shared" ref="P1156:P1219" si="131">YEAR(N1156)</f>
        <v>2015</v>
      </c>
      <c r="Q1156" t="b">
        <v>0</v>
      </c>
      <c r="R1156">
        <v>3</v>
      </c>
      <c r="S1156" t="b">
        <v>0</v>
      </c>
      <c r="T1156" t="s">
        <v>8282</v>
      </c>
      <c r="U1156" t="str">
        <f t="shared" si="129"/>
        <v>food/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20">
        <f t="shared" si="130"/>
        <v>25</v>
      </c>
      <c r="F1157" s="6" t="str">
        <f t="shared" ref="F1157:F1220" si="132">IF(E1157&lt;1,"Cat 1",IF(E1157&lt;5,"Cat 2",IF(E1157&lt;10,"Cat 3",IF(E1157&lt;15,"Cat 4",IF(E1157&lt;20,"Cat 5",IF(E1157&lt;25,"Cat 6",IF(E1157&lt;30,"Cat 7",IF(E1157&lt;35,"Cat 8",IF(E1157&lt;40,"Cat 9",IF(E1157&lt;45,"Cat 10",IF(E1157&lt;50,"Cat 11","Cat 12")))))))))))</f>
        <v>Cat 7</v>
      </c>
      <c r="G1157" s="8">
        <v>188</v>
      </c>
      <c r="H1157" t="s">
        <v>8220</v>
      </c>
      <c r="I1157" t="s">
        <v>8223</v>
      </c>
      <c r="J1157" t="s">
        <v>8245</v>
      </c>
      <c r="K1157">
        <v>1408040408</v>
      </c>
      <c r="L1157" s="12">
        <f t="shared" si="126"/>
        <v>41865.763981481483</v>
      </c>
      <c r="M1157">
        <v>1405448408</v>
      </c>
      <c r="N1157" s="12">
        <f t="shared" si="127"/>
        <v>41835.763981481483</v>
      </c>
      <c r="O1157" s="16">
        <f t="shared" si="128"/>
        <v>7</v>
      </c>
      <c r="P1157" s="16">
        <f t="shared" si="131"/>
        <v>2014</v>
      </c>
      <c r="Q1157" t="b">
        <v>0</v>
      </c>
      <c r="R1157">
        <v>8</v>
      </c>
      <c r="S1157" t="b">
        <v>0</v>
      </c>
      <c r="T1157" t="s">
        <v>8282</v>
      </c>
      <c r="U1157" t="str">
        <f t="shared" si="129"/>
        <v>food/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20">
        <f t="shared" si="130"/>
        <v>6.5</v>
      </c>
      <c r="F1158" s="6" t="str">
        <f t="shared" si="132"/>
        <v>Cat 3</v>
      </c>
      <c r="G1158" s="8"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12">
        <f t="shared" si="126"/>
        <v>42059.07131944444</v>
      </c>
      <c r="M1158">
        <v>1422150162</v>
      </c>
      <c r="N1158" s="12">
        <f t="shared" si="127"/>
        <v>42029.07131944444</v>
      </c>
      <c r="O1158" s="16">
        <f t="shared" si="128"/>
        <v>1</v>
      </c>
      <c r="P1158" s="16">
        <f t="shared" si="131"/>
        <v>2015</v>
      </c>
      <c r="Q1158" t="b">
        <v>0</v>
      </c>
      <c r="R1158">
        <v>0</v>
      </c>
      <c r="S1158" t="b">
        <v>0</v>
      </c>
      <c r="T1158" t="s">
        <v>8282</v>
      </c>
      <c r="U1158" t="str">
        <f t="shared" si="129"/>
        <v>food/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20">
        <f t="shared" si="130"/>
        <v>10</v>
      </c>
      <c r="F1159" s="6" t="str">
        <f t="shared" si="132"/>
        <v>Cat 4</v>
      </c>
      <c r="G1159" s="8">
        <v>151</v>
      </c>
      <c r="H1159" t="s">
        <v>8220</v>
      </c>
      <c r="I1159" t="s">
        <v>8223</v>
      </c>
      <c r="J1159" t="s">
        <v>8245</v>
      </c>
      <c r="K1159">
        <v>1417795480</v>
      </c>
      <c r="L1159" s="12">
        <f t="shared" si="126"/>
        <v>41978.669907407413</v>
      </c>
      <c r="M1159">
        <v>1412607880</v>
      </c>
      <c r="N1159" s="12">
        <f t="shared" si="127"/>
        <v>41918.628240740742</v>
      </c>
      <c r="O1159" s="16">
        <f t="shared" si="128"/>
        <v>10</v>
      </c>
      <c r="P1159" s="16">
        <f t="shared" si="131"/>
        <v>2014</v>
      </c>
      <c r="Q1159" t="b">
        <v>0</v>
      </c>
      <c r="R1159">
        <v>3</v>
      </c>
      <c r="S1159" t="b">
        <v>0</v>
      </c>
      <c r="T1159" t="s">
        <v>8282</v>
      </c>
      <c r="U1159" t="str">
        <f t="shared" si="129"/>
        <v>food/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20">
        <f t="shared" si="130"/>
        <v>7.5</v>
      </c>
      <c r="F1160" s="6" t="str">
        <f t="shared" si="132"/>
        <v>Cat 3</v>
      </c>
      <c r="G1160" s="8">
        <v>35</v>
      </c>
      <c r="H1160" t="s">
        <v>8220</v>
      </c>
      <c r="I1160" t="s">
        <v>8223</v>
      </c>
      <c r="J1160" t="s">
        <v>8245</v>
      </c>
      <c r="K1160">
        <v>1418091128</v>
      </c>
      <c r="L1160" s="12">
        <f t="shared" si="126"/>
        <v>41982.09175925926</v>
      </c>
      <c r="M1160">
        <v>1415499128</v>
      </c>
      <c r="N1160" s="12">
        <f t="shared" si="127"/>
        <v>41952.09175925926</v>
      </c>
      <c r="O1160" s="16">
        <f t="shared" si="128"/>
        <v>11</v>
      </c>
      <c r="P1160" s="16">
        <f t="shared" si="131"/>
        <v>2014</v>
      </c>
      <c r="Q1160" t="b">
        <v>0</v>
      </c>
      <c r="R1160">
        <v>3</v>
      </c>
      <c r="S1160" t="b">
        <v>0</v>
      </c>
      <c r="T1160" t="s">
        <v>8282</v>
      </c>
      <c r="U1160" t="str">
        <f t="shared" si="129"/>
        <v>food/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20">
        <f t="shared" si="130"/>
        <v>6.75</v>
      </c>
      <c r="F1161" s="6" t="str">
        <f t="shared" si="132"/>
        <v>Cat 3</v>
      </c>
      <c r="G1161" s="8"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12">
        <f t="shared" si="126"/>
        <v>42185.65625</v>
      </c>
      <c r="M1161">
        <v>1433006765</v>
      </c>
      <c r="N1161" s="12">
        <f t="shared" si="127"/>
        <v>42154.726446759261</v>
      </c>
      <c r="O1161" s="16">
        <f t="shared" si="128"/>
        <v>5</v>
      </c>
      <c r="P1161" s="16">
        <f t="shared" si="131"/>
        <v>2015</v>
      </c>
      <c r="Q1161" t="b">
        <v>0</v>
      </c>
      <c r="R1161">
        <v>0</v>
      </c>
      <c r="S1161" t="b">
        <v>0</v>
      </c>
      <c r="T1161" t="s">
        <v>8282</v>
      </c>
      <c r="U1161" t="str">
        <f t="shared" si="129"/>
        <v>food/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20">
        <f t="shared" si="130"/>
        <v>30</v>
      </c>
      <c r="F1162" s="6" t="str">
        <f t="shared" si="132"/>
        <v>Cat 8</v>
      </c>
      <c r="G1162" s="8">
        <v>1155</v>
      </c>
      <c r="H1162" t="s">
        <v>8220</v>
      </c>
      <c r="I1162" t="s">
        <v>8223</v>
      </c>
      <c r="J1162" t="s">
        <v>8245</v>
      </c>
      <c r="K1162">
        <v>1427510586</v>
      </c>
      <c r="L1162" s="12">
        <f t="shared" si="126"/>
        <v>42091.113263888896</v>
      </c>
      <c r="M1162">
        <v>1424922186</v>
      </c>
      <c r="N1162" s="12">
        <f t="shared" si="127"/>
        <v>42061.154930555553</v>
      </c>
      <c r="O1162" s="16">
        <f t="shared" si="128"/>
        <v>2</v>
      </c>
      <c r="P1162" s="16">
        <f t="shared" si="131"/>
        <v>2015</v>
      </c>
      <c r="Q1162" t="b">
        <v>0</v>
      </c>
      <c r="R1162">
        <v>19</v>
      </c>
      <c r="S1162" t="b">
        <v>0</v>
      </c>
      <c r="T1162" t="s">
        <v>8282</v>
      </c>
      <c r="U1162" t="str">
        <f t="shared" si="129"/>
        <v>food/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20">
        <f t="shared" si="130"/>
        <v>18</v>
      </c>
      <c r="F1163" s="6" t="str">
        <f t="shared" si="132"/>
        <v>Cat 5</v>
      </c>
      <c r="G1163" s="8"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12">
        <f t="shared" si="126"/>
        <v>42143.629502314812</v>
      </c>
      <c r="M1163">
        <v>1430233589</v>
      </c>
      <c r="N1163" s="12">
        <f t="shared" si="127"/>
        <v>42122.629502314812</v>
      </c>
      <c r="O1163" s="16">
        <f t="shared" si="128"/>
        <v>4</v>
      </c>
      <c r="P1163" s="16">
        <f t="shared" si="131"/>
        <v>2015</v>
      </c>
      <c r="Q1163" t="b">
        <v>0</v>
      </c>
      <c r="R1163">
        <v>0</v>
      </c>
      <c r="S1163" t="b">
        <v>0</v>
      </c>
      <c r="T1163" t="s">
        <v>8282</v>
      </c>
      <c r="U1163" t="str">
        <f t="shared" si="129"/>
        <v>food/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20">
        <f t="shared" si="130"/>
        <v>60</v>
      </c>
      <c r="F1164" s="6" t="str">
        <f t="shared" si="132"/>
        <v>Cat 12</v>
      </c>
      <c r="G1164" s="8">
        <v>35</v>
      </c>
      <c r="H1164" t="s">
        <v>8220</v>
      </c>
      <c r="I1164" t="s">
        <v>8223</v>
      </c>
      <c r="J1164" t="s">
        <v>8245</v>
      </c>
      <c r="K1164">
        <v>1411662264</v>
      </c>
      <c r="L1164" s="12">
        <f t="shared" si="126"/>
        <v>41907.683611111112</v>
      </c>
      <c r="M1164">
        <v>1408983864</v>
      </c>
      <c r="N1164" s="12">
        <f t="shared" si="127"/>
        <v>41876.683611111112</v>
      </c>
      <c r="O1164" s="16">
        <f t="shared" si="128"/>
        <v>8</v>
      </c>
      <c r="P1164" s="16">
        <f t="shared" si="131"/>
        <v>2014</v>
      </c>
      <c r="Q1164" t="b">
        <v>0</v>
      </c>
      <c r="R1164">
        <v>2</v>
      </c>
      <c r="S1164" t="b">
        <v>0</v>
      </c>
      <c r="T1164" t="s">
        <v>8282</v>
      </c>
      <c r="U1164" t="str">
        <f t="shared" si="129"/>
        <v>food/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20">
        <f t="shared" si="130"/>
        <v>5.2</v>
      </c>
      <c r="F1165" s="6" t="str">
        <f t="shared" si="132"/>
        <v>Cat 3</v>
      </c>
      <c r="G1165" s="8"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12">
        <f t="shared" si="126"/>
        <v>41860.723611111112</v>
      </c>
      <c r="M1165">
        <v>1405012920</v>
      </c>
      <c r="N1165" s="12">
        <f t="shared" si="127"/>
        <v>41830.723611111112</v>
      </c>
      <c r="O1165" s="16">
        <f t="shared" si="128"/>
        <v>7</v>
      </c>
      <c r="P1165" s="16">
        <f t="shared" si="131"/>
        <v>2014</v>
      </c>
      <c r="Q1165" t="b">
        <v>0</v>
      </c>
      <c r="R1165">
        <v>0</v>
      </c>
      <c r="S1165" t="b">
        <v>0</v>
      </c>
      <c r="T1165" t="s">
        <v>8282</v>
      </c>
      <c r="U1165" t="str">
        <f t="shared" si="129"/>
        <v>food/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20">
        <f t="shared" si="130"/>
        <v>10</v>
      </c>
      <c r="F1166" s="6" t="str">
        <f t="shared" si="132"/>
        <v>Cat 4</v>
      </c>
      <c r="G1166" s="8"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12">
        <f t="shared" si="126"/>
        <v>42539.724328703705</v>
      </c>
      <c r="M1166">
        <v>1463678582</v>
      </c>
      <c r="N1166" s="12">
        <f t="shared" si="127"/>
        <v>42509.724328703705</v>
      </c>
      <c r="O1166" s="16">
        <f t="shared" si="128"/>
        <v>5</v>
      </c>
      <c r="P1166" s="16">
        <f t="shared" si="131"/>
        <v>2016</v>
      </c>
      <c r="Q1166" t="b">
        <v>0</v>
      </c>
      <c r="R1166">
        <v>0</v>
      </c>
      <c r="S1166" t="b">
        <v>0</v>
      </c>
      <c r="T1166" t="s">
        <v>8282</v>
      </c>
      <c r="U1166" t="str">
        <f t="shared" si="129"/>
        <v>food/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20">
        <f t="shared" si="130"/>
        <v>10</v>
      </c>
      <c r="F1167" s="6" t="str">
        <f t="shared" si="132"/>
        <v>Cat 4</v>
      </c>
      <c r="G1167" s="8">
        <v>2070.5</v>
      </c>
      <c r="H1167" t="s">
        <v>8220</v>
      </c>
      <c r="I1167" t="s">
        <v>8223</v>
      </c>
      <c r="J1167" t="s">
        <v>8245</v>
      </c>
      <c r="K1167">
        <v>1404623330</v>
      </c>
      <c r="L1167" s="12">
        <f t="shared" si="126"/>
        <v>41826.214467592588</v>
      </c>
      <c r="M1167">
        <v>1401685730</v>
      </c>
      <c r="N1167" s="12">
        <f t="shared" si="127"/>
        <v>41792.214467592588</v>
      </c>
      <c r="O1167" s="16">
        <f t="shared" si="128"/>
        <v>6</v>
      </c>
      <c r="P1167" s="16">
        <f t="shared" si="131"/>
        <v>2014</v>
      </c>
      <c r="Q1167" t="b">
        <v>0</v>
      </c>
      <c r="R1167">
        <v>25</v>
      </c>
      <c r="S1167" t="b">
        <v>0</v>
      </c>
      <c r="T1167" t="s">
        <v>8282</v>
      </c>
      <c r="U1167" t="str">
        <f t="shared" si="129"/>
        <v>food/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20">
        <f t="shared" si="130"/>
        <v>15</v>
      </c>
      <c r="F1168" s="6" t="str">
        <f t="shared" si="132"/>
        <v>Cat 5</v>
      </c>
      <c r="G1168" s="8">
        <v>2871</v>
      </c>
      <c r="H1168" t="s">
        <v>8220</v>
      </c>
      <c r="I1168" t="s">
        <v>8223</v>
      </c>
      <c r="J1168" t="s">
        <v>8245</v>
      </c>
      <c r="K1168">
        <v>1435291200</v>
      </c>
      <c r="L1168" s="12">
        <f t="shared" si="126"/>
        <v>42181.166666666672</v>
      </c>
      <c r="M1168">
        <v>1432640342</v>
      </c>
      <c r="N1168" s="12">
        <f t="shared" si="127"/>
        <v>42150.485439814816</v>
      </c>
      <c r="O1168" s="16">
        <f t="shared" si="128"/>
        <v>5</v>
      </c>
      <c r="P1168" s="16">
        <f t="shared" si="131"/>
        <v>2015</v>
      </c>
      <c r="Q1168" t="b">
        <v>0</v>
      </c>
      <c r="R1168">
        <v>8</v>
      </c>
      <c r="S1168" t="b">
        <v>0</v>
      </c>
      <c r="T1168" t="s">
        <v>8282</v>
      </c>
      <c r="U1168" t="str">
        <f t="shared" si="129"/>
        <v>food/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20">
        <f t="shared" si="130"/>
        <v>60</v>
      </c>
      <c r="F1169" s="6" t="str">
        <f t="shared" si="132"/>
        <v>Cat 12</v>
      </c>
      <c r="G1169" s="8">
        <v>979</v>
      </c>
      <c r="H1169" t="s">
        <v>8220</v>
      </c>
      <c r="I1169" t="s">
        <v>8223</v>
      </c>
      <c r="J1169" t="s">
        <v>8245</v>
      </c>
      <c r="K1169">
        <v>1410543495</v>
      </c>
      <c r="L1169" s="12">
        <f t="shared" si="126"/>
        <v>41894.734895833331</v>
      </c>
      <c r="M1169">
        <v>1407865095</v>
      </c>
      <c r="N1169" s="12">
        <f t="shared" si="127"/>
        <v>41863.734895833331</v>
      </c>
      <c r="O1169" s="16">
        <f t="shared" si="128"/>
        <v>8</v>
      </c>
      <c r="P1169" s="16">
        <f t="shared" si="131"/>
        <v>2014</v>
      </c>
      <c r="Q1169" t="b">
        <v>0</v>
      </c>
      <c r="R1169">
        <v>16</v>
      </c>
      <c r="S1169" t="b">
        <v>0</v>
      </c>
      <c r="T1169" t="s">
        <v>8282</v>
      </c>
      <c r="U1169" t="str">
        <f t="shared" si="129"/>
        <v>food/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20">
        <f t="shared" si="130"/>
        <v>18</v>
      </c>
      <c r="F1170" s="6" t="str">
        <f t="shared" si="132"/>
        <v>Cat 5</v>
      </c>
      <c r="G1170" s="8">
        <v>1020</v>
      </c>
      <c r="H1170" t="s">
        <v>8220</v>
      </c>
      <c r="I1170" t="s">
        <v>8223</v>
      </c>
      <c r="J1170" t="s">
        <v>8245</v>
      </c>
      <c r="K1170">
        <v>1474507065</v>
      </c>
      <c r="L1170" s="12">
        <f t="shared" si="126"/>
        <v>42635.053993055553</v>
      </c>
      <c r="M1170">
        <v>1471915065</v>
      </c>
      <c r="N1170" s="12">
        <f t="shared" si="127"/>
        <v>42605.053993055553</v>
      </c>
      <c r="O1170" s="16">
        <f t="shared" si="128"/>
        <v>8</v>
      </c>
      <c r="P1170" s="16">
        <f t="shared" si="131"/>
        <v>2016</v>
      </c>
      <c r="Q1170" t="b">
        <v>0</v>
      </c>
      <c r="R1170">
        <v>3</v>
      </c>
      <c r="S1170" t="b">
        <v>0</v>
      </c>
      <c r="T1170" t="s">
        <v>8282</v>
      </c>
      <c r="U1170" t="str">
        <f t="shared" si="129"/>
        <v>food/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20">
        <f t="shared" si="130"/>
        <v>10</v>
      </c>
      <c r="F1171" s="6" t="str">
        <f t="shared" si="132"/>
        <v>Cat 4</v>
      </c>
      <c r="G1171" s="8">
        <v>17</v>
      </c>
      <c r="H1171" t="s">
        <v>8220</v>
      </c>
      <c r="I1171" t="s">
        <v>8223</v>
      </c>
      <c r="J1171" t="s">
        <v>8245</v>
      </c>
      <c r="K1171">
        <v>1424593763</v>
      </c>
      <c r="L1171" s="12">
        <f t="shared" si="126"/>
        <v>42057.353738425925</v>
      </c>
      <c r="M1171">
        <v>1422001763</v>
      </c>
      <c r="N1171" s="12">
        <f t="shared" si="127"/>
        <v>42027.353738425925</v>
      </c>
      <c r="O1171" s="16">
        <f t="shared" si="128"/>
        <v>1</v>
      </c>
      <c r="P1171" s="16">
        <f t="shared" si="131"/>
        <v>2015</v>
      </c>
      <c r="Q1171" t="b">
        <v>0</v>
      </c>
      <c r="R1171">
        <v>3</v>
      </c>
      <c r="S1171" t="b">
        <v>0</v>
      </c>
      <c r="T1171" t="s">
        <v>8282</v>
      </c>
      <c r="U1171" t="str">
        <f t="shared" si="129"/>
        <v>food/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20">
        <f t="shared" si="130"/>
        <v>25</v>
      </c>
      <c r="F1172" s="6" t="str">
        <f t="shared" si="132"/>
        <v>Cat 7</v>
      </c>
      <c r="G1172" s="8">
        <v>100</v>
      </c>
      <c r="H1172" t="s">
        <v>8220</v>
      </c>
      <c r="I1172" t="s">
        <v>8224</v>
      </c>
      <c r="J1172" t="s">
        <v>8246</v>
      </c>
      <c r="K1172">
        <v>1433021171</v>
      </c>
      <c r="L1172" s="12">
        <f t="shared" si="126"/>
        <v>42154.893182870372</v>
      </c>
      <c r="M1172">
        <v>1430429171</v>
      </c>
      <c r="N1172" s="12">
        <f t="shared" si="127"/>
        <v>42124.893182870372</v>
      </c>
      <c r="O1172" s="16">
        <f t="shared" si="128"/>
        <v>4</v>
      </c>
      <c r="P1172" s="16">
        <f t="shared" si="131"/>
        <v>2015</v>
      </c>
      <c r="Q1172" t="b">
        <v>0</v>
      </c>
      <c r="R1172">
        <v>2</v>
      </c>
      <c r="S1172" t="b">
        <v>0</v>
      </c>
      <c r="T1172" t="s">
        <v>8282</v>
      </c>
      <c r="U1172" t="str">
        <f t="shared" si="129"/>
        <v>food/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20">
        <f t="shared" si="130"/>
        <v>25</v>
      </c>
      <c r="F1173" s="6" t="str">
        <f t="shared" si="132"/>
        <v>Cat 7</v>
      </c>
      <c r="G1173" s="8"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12">
        <f t="shared" si="126"/>
        <v>41956.846377314811</v>
      </c>
      <c r="M1173">
        <v>1414351127</v>
      </c>
      <c r="N1173" s="12">
        <f t="shared" si="127"/>
        <v>41938.804710648146</v>
      </c>
      <c r="O1173" s="16">
        <f t="shared" si="128"/>
        <v>10</v>
      </c>
      <c r="P1173" s="16">
        <f t="shared" si="131"/>
        <v>2014</v>
      </c>
      <c r="Q1173" t="b">
        <v>0</v>
      </c>
      <c r="R1173">
        <v>1</v>
      </c>
      <c r="S1173" t="b">
        <v>0</v>
      </c>
      <c r="T1173" t="s">
        <v>8282</v>
      </c>
      <c r="U1173" t="str">
        <f t="shared" si="129"/>
        <v>food/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20">
        <f t="shared" si="130"/>
        <v>9</v>
      </c>
      <c r="F1174" s="6" t="str">
        <f t="shared" si="132"/>
        <v>Cat 3</v>
      </c>
      <c r="G1174" s="8"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12">
        <f t="shared" si="126"/>
        <v>41871.682314814818</v>
      </c>
      <c r="M1174">
        <v>1405959752</v>
      </c>
      <c r="N1174" s="12">
        <f t="shared" si="127"/>
        <v>41841.682314814818</v>
      </c>
      <c r="O1174" s="16">
        <f t="shared" si="128"/>
        <v>7</v>
      </c>
      <c r="P1174" s="16">
        <f t="shared" si="131"/>
        <v>2014</v>
      </c>
      <c r="Q1174" t="b">
        <v>0</v>
      </c>
      <c r="R1174">
        <v>0</v>
      </c>
      <c r="S1174" t="b">
        <v>0</v>
      </c>
      <c r="T1174" t="s">
        <v>8282</v>
      </c>
      <c r="U1174" t="str">
        <f t="shared" si="129"/>
        <v>food/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20">
        <f t="shared" si="130"/>
        <v>125</v>
      </c>
      <c r="F1175" s="6" t="str">
        <f t="shared" si="132"/>
        <v>Cat 12</v>
      </c>
      <c r="G1175" s="8"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12">
        <f t="shared" si="126"/>
        <v>42219.185844907406</v>
      </c>
      <c r="M1175">
        <v>1435552057</v>
      </c>
      <c r="N1175" s="12">
        <f t="shared" si="127"/>
        <v>42184.185844907406</v>
      </c>
      <c r="O1175" s="16">
        <f t="shared" si="128"/>
        <v>6</v>
      </c>
      <c r="P1175" s="16">
        <f t="shared" si="131"/>
        <v>2015</v>
      </c>
      <c r="Q1175" t="b">
        <v>0</v>
      </c>
      <c r="R1175">
        <v>1</v>
      </c>
      <c r="S1175" t="b">
        <v>0</v>
      </c>
      <c r="T1175" t="s">
        <v>8282</v>
      </c>
      <c r="U1175" t="str">
        <f t="shared" si="129"/>
        <v>food/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20">
        <f t="shared" si="130"/>
        <v>15</v>
      </c>
      <c r="F1176" s="6" t="str">
        <f t="shared" si="132"/>
        <v>Cat 5</v>
      </c>
      <c r="G1176" s="8">
        <v>886</v>
      </c>
      <c r="H1176" t="s">
        <v>8220</v>
      </c>
      <c r="I1176" t="s">
        <v>8223</v>
      </c>
      <c r="J1176" t="s">
        <v>8245</v>
      </c>
      <c r="K1176">
        <v>1462738327</v>
      </c>
      <c r="L1176" s="12">
        <f t="shared" si="126"/>
        <v>42498.84174768519</v>
      </c>
      <c r="M1176">
        <v>1460146327</v>
      </c>
      <c r="N1176" s="12">
        <f t="shared" si="127"/>
        <v>42468.84174768519</v>
      </c>
      <c r="O1176" s="16">
        <f t="shared" si="128"/>
        <v>4</v>
      </c>
      <c r="P1176" s="16">
        <f t="shared" si="131"/>
        <v>2016</v>
      </c>
      <c r="Q1176" t="b">
        <v>0</v>
      </c>
      <c r="R1176">
        <v>19</v>
      </c>
      <c r="S1176" t="b">
        <v>0</v>
      </c>
      <c r="T1176" t="s">
        <v>8282</v>
      </c>
      <c r="U1176" t="str">
        <f t="shared" si="129"/>
        <v>food/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20">
        <f t="shared" si="130"/>
        <v>20</v>
      </c>
      <c r="F1177" s="6" t="str">
        <f t="shared" si="132"/>
        <v>Cat 6</v>
      </c>
      <c r="G1177" s="8">
        <v>585</v>
      </c>
      <c r="H1177" t="s">
        <v>8220</v>
      </c>
      <c r="I1177" t="s">
        <v>8223</v>
      </c>
      <c r="J1177" t="s">
        <v>8245</v>
      </c>
      <c r="K1177">
        <v>1436981339</v>
      </c>
      <c r="L1177" s="12">
        <f t="shared" si="126"/>
        <v>42200.728460648148</v>
      </c>
      <c r="M1177">
        <v>1434389339</v>
      </c>
      <c r="N1177" s="12">
        <f t="shared" si="127"/>
        <v>42170.728460648148</v>
      </c>
      <c r="O1177" s="16">
        <f t="shared" si="128"/>
        <v>6</v>
      </c>
      <c r="P1177" s="16">
        <f t="shared" si="131"/>
        <v>2015</v>
      </c>
      <c r="Q1177" t="b">
        <v>0</v>
      </c>
      <c r="R1177">
        <v>9</v>
      </c>
      <c r="S1177" t="b">
        <v>0</v>
      </c>
      <c r="T1177" t="s">
        <v>8282</v>
      </c>
      <c r="U1177" t="str">
        <f t="shared" si="129"/>
        <v>food/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20">
        <f t="shared" si="130"/>
        <v>175</v>
      </c>
      <c r="F1178" s="6" t="str">
        <f t="shared" si="132"/>
        <v>Cat 12</v>
      </c>
      <c r="G1178" s="8"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12">
        <f t="shared" si="126"/>
        <v>42800.541666666672</v>
      </c>
      <c r="M1178">
        <v>1484094498</v>
      </c>
      <c r="N1178" s="12">
        <f t="shared" si="127"/>
        <v>42746.019652777773</v>
      </c>
      <c r="O1178" s="16">
        <f t="shared" si="128"/>
        <v>1</v>
      </c>
      <c r="P1178" s="16">
        <f t="shared" si="131"/>
        <v>2017</v>
      </c>
      <c r="Q1178" t="b">
        <v>0</v>
      </c>
      <c r="R1178">
        <v>1</v>
      </c>
      <c r="S1178" t="b">
        <v>0</v>
      </c>
      <c r="T1178" t="s">
        <v>8282</v>
      </c>
      <c r="U1178" t="str">
        <f t="shared" si="129"/>
        <v>food/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20">
        <f t="shared" si="130"/>
        <v>6</v>
      </c>
      <c r="F1179" s="6" t="str">
        <f t="shared" si="132"/>
        <v>Cat 3</v>
      </c>
      <c r="G1179" s="8"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12">
        <f t="shared" si="126"/>
        <v>41927.660833333335</v>
      </c>
      <c r="M1179">
        <v>1410796296</v>
      </c>
      <c r="N1179" s="12">
        <f t="shared" si="127"/>
        <v>41897.660833333335</v>
      </c>
      <c r="O1179" s="16">
        <f t="shared" si="128"/>
        <v>9</v>
      </c>
      <c r="P1179" s="16">
        <f t="shared" si="131"/>
        <v>2014</v>
      </c>
      <c r="Q1179" t="b">
        <v>0</v>
      </c>
      <c r="R1179">
        <v>0</v>
      </c>
      <c r="S1179" t="b">
        <v>0</v>
      </c>
      <c r="T1179" t="s">
        <v>8282</v>
      </c>
      <c r="U1179" t="str">
        <f t="shared" si="129"/>
        <v>food/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20">
        <f t="shared" si="130"/>
        <v>75</v>
      </c>
      <c r="F1180" s="6" t="str">
        <f t="shared" si="132"/>
        <v>Cat 12</v>
      </c>
      <c r="G1180" s="8"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12">
        <f t="shared" si="126"/>
        <v>41867.905694444446</v>
      </c>
      <c r="M1180">
        <v>1405633452</v>
      </c>
      <c r="N1180" s="12">
        <f t="shared" si="127"/>
        <v>41837.905694444446</v>
      </c>
      <c r="O1180" s="16">
        <f t="shared" si="128"/>
        <v>7</v>
      </c>
      <c r="P1180" s="16">
        <f t="shared" si="131"/>
        <v>2014</v>
      </c>
      <c r="Q1180" t="b">
        <v>0</v>
      </c>
      <c r="R1180">
        <v>1</v>
      </c>
      <c r="S1180" t="b">
        <v>0</v>
      </c>
      <c r="T1180" t="s">
        <v>8282</v>
      </c>
      <c r="U1180" t="str">
        <f t="shared" si="129"/>
        <v>food/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20">
        <f t="shared" si="130"/>
        <v>60</v>
      </c>
      <c r="F1181" s="6" t="str">
        <f t="shared" si="132"/>
        <v>Cat 12</v>
      </c>
      <c r="G1181" s="8">
        <v>3200</v>
      </c>
      <c r="H1181" t="s">
        <v>8220</v>
      </c>
      <c r="I1181" t="s">
        <v>8228</v>
      </c>
      <c r="J1181" t="s">
        <v>8250</v>
      </c>
      <c r="K1181">
        <v>1446052627</v>
      </c>
      <c r="L1181" s="12">
        <f t="shared" si="126"/>
        <v>42305.720219907409</v>
      </c>
      <c r="M1181">
        <v>1443460627</v>
      </c>
      <c r="N1181" s="12">
        <f t="shared" si="127"/>
        <v>42275.720219907409</v>
      </c>
      <c r="O1181" s="16">
        <f t="shared" si="128"/>
        <v>9</v>
      </c>
      <c r="P1181" s="16">
        <f t="shared" si="131"/>
        <v>2015</v>
      </c>
      <c r="Q1181" t="b">
        <v>0</v>
      </c>
      <c r="R1181">
        <v>5</v>
      </c>
      <c r="S1181" t="b">
        <v>0</v>
      </c>
      <c r="T1181" t="s">
        <v>8282</v>
      </c>
      <c r="U1181" t="str">
        <f t="shared" si="129"/>
        <v>food/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20">
        <f t="shared" si="130"/>
        <v>50</v>
      </c>
      <c r="F1182" s="6" t="str">
        <f t="shared" si="132"/>
        <v>Cat 12</v>
      </c>
      <c r="G1182" s="8">
        <v>5875</v>
      </c>
      <c r="H1182" t="s">
        <v>8220</v>
      </c>
      <c r="I1182" t="s">
        <v>8223</v>
      </c>
      <c r="J1182" t="s">
        <v>8245</v>
      </c>
      <c r="K1182">
        <v>1403983314</v>
      </c>
      <c r="L1182" s="12">
        <f t="shared" si="126"/>
        <v>41818.806875000002</v>
      </c>
      <c r="M1182">
        <v>1400786514</v>
      </c>
      <c r="N1182" s="12">
        <f t="shared" si="127"/>
        <v>41781.806875000002</v>
      </c>
      <c r="O1182" s="16">
        <f t="shared" si="128"/>
        <v>5</v>
      </c>
      <c r="P1182" s="16">
        <f t="shared" si="131"/>
        <v>2014</v>
      </c>
      <c r="Q1182" t="b">
        <v>0</v>
      </c>
      <c r="R1182">
        <v>85</v>
      </c>
      <c r="S1182" t="b">
        <v>0</v>
      </c>
      <c r="T1182" t="s">
        <v>8282</v>
      </c>
      <c r="U1182" t="str">
        <f t="shared" si="129"/>
        <v>food/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20">
        <f t="shared" si="130"/>
        <v>50</v>
      </c>
      <c r="F1183" s="6" t="str">
        <f t="shared" si="132"/>
        <v>Cat 12</v>
      </c>
      <c r="G1183" s="8">
        <v>4</v>
      </c>
      <c r="H1183" t="s">
        <v>8220</v>
      </c>
      <c r="I1183" t="s">
        <v>8223</v>
      </c>
      <c r="J1183" t="s">
        <v>8245</v>
      </c>
      <c r="K1183">
        <v>1425197321</v>
      </c>
      <c r="L1183" s="12">
        <f t="shared" si="126"/>
        <v>42064.339363425926</v>
      </c>
      <c r="M1183">
        <v>1422605321</v>
      </c>
      <c r="N1183" s="12">
        <f t="shared" si="127"/>
        <v>42034.339363425926</v>
      </c>
      <c r="O1183" s="16">
        <f t="shared" si="128"/>
        <v>1</v>
      </c>
      <c r="P1183" s="16">
        <f t="shared" si="131"/>
        <v>2015</v>
      </c>
      <c r="Q1183" t="b">
        <v>0</v>
      </c>
      <c r="R1183">
        <v>3</v>
      </c>
      <c r="S1183" t="b">
        <v>0</v>
      </c>
      <c r="T1183" t="s">
        <v>8282</v>
      </c>
      <c r="U1183" t="str">
        <f t="shared" si="129"/>
        <v>food/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20">
        <f t="shared" si="130"/>
        <v>1</v>
      </c>
      <c r="F1184" s="6" t="str">
        <f t="shared" si="132"/>
        <v>Cat 2</v>
      </c>
      <c r="G1184" s="8">
        <v>42</v>
      </c>
      <c r="H1184" t="s">
        <v>8220</v>
      </c>
      <c r="I1184" t="s">
        <v>8223</v>
      </c>
      <c r="J1184" t="s">
        <v>8245</v>
      </c>
      <c r="K1184">
        <v>1484239320</v>
      </c>
      <c r="L1184" s="12">
        <f t="shared" si="126"/>
        <v>42747.695833333331</v>
      </c>
      <c r="M1184">
        <v>1482609088</v>
      </c>
      <c r="N1184" s="12">
        <f t="shared" si="127"/>
        <v>42728.827407407407</v>
      </c>
      <c r="O1184" s="16">
        <f t="shared" si="128"/>
        <v>12</v>
      </c>
      <c r="P1184" s="16">
        <f t="shared" si="131"/>
        <v>2016</v>
      </c>
      <c r="Q1184" t="b">
        <v>0</v>
      </c>
      <c r="R1184">
        <v>4</v>
      </c>
      <c r="S1184" t="b">
        <v>0</v>
      </c>
      <c r="T1184" t="s">
        <v>8282</v>
      </c>
      <c r="U1184" t="str">
        <f t="shared" si="129"/>
        <v>food/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20">
        <f t="shared" si="130"/>
        <v>2.5</v>
      </c>
      <c r="F1185" s="6" t="str">
        <f t="shared" si="132"/>
        <v>Cat 2</v>
      </c>
      <c r="G1185" s="8">
        <v>100</v>
      </c>
      <c r="H1185" t="s">
        <v>8220</v>
      </c>
      <c r="I1185" t="s">
        <v>8223</v>
      </c>
      <c r="J1185" t="s">
        <v>8245</v>
      </c>
      <c r="K1185">
        <v>1478059140</v>
      </c>
      <c r="L1185" s="12">
        <f t="shared" si="126"/>
        <v>42676.165972222225</v>
      </c>
      <c r="M1185">
        <v>1476391223</v>
      </c>
      <c r="N1185" s="12">
        <f t="shared" si="127"/>
        <v>42656.86137731481</v>
      </c>
      <c r="O1185" s="16">
        <f t="shared" si="128"/>
        <v>10</v>
      </c>
      <c r="P1185" s="16">
        <f t="shared" si="131"/>
        <v>2016</v>
      </c>
      <c r="Q1185" t="b">
        <v>0</v>
      </c>
      <c r="R1185">
        <v>3</v>
      </c>
      <c r="S1185" t="b">
        <v>0</v>
      </c>
      <c r="T1185" t="s">
        <v>8282</v>
      </c>
      <c r="U1185" t="str">
        <f t="shared" si="129"/>
        <v>food/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20">
        <f t="shared" si="130"/>
        <v>22</v>
      </c>
      <c r="F1186" s="6" t="str">
        <f t="shared" si="132"/>
        <v>Cat 6</v>
      </c>
      <c r="G1186" s="8">
        <v>23086</v>
      </c>
      <c r="H1186" t="s">
        <v>8218</v>
      </c>
      <c r="I1186" t="s">
        <v>8224</v>
      </c>
      <c r="J1186" t="s">
        <v>8246</v>
      </c>
      <c r="K1186">
        <v>1486391011</v>
      </c>
      <c r="L1186" s="12">
        <f t="shared" si="126"/>
        <v>42772.599664351852</v>
      </c>
      <c r="M1186">
        <v>1483712611</v>
      </c>
      <c r="N1186" s="12">
        <f t="shared" si="127"/>
        <v>42741.599664351852</v>
      </c>
      <c r="O1186" s="16">
        <f t="shared" si="128"/>
        <v>1</v>
      </c>
      <c r="P1186" s="16">
        <f t="shared" si="131"/>
        <v>2017</v>
      </c>
      <c r="Q1186" t="b">
        <v>0</v>
      </c>
      <c r="R1186">
        <v>375</v>
      </c>
      <c r="S1186" t="b">
        <v>1</v>
      </c>
      <c r="T1186" t="s">
        <v>8283</v>
      </c>
      <c r="U1186" t="str">
        <f t="shared" si="129"/>
        <v>photo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20">
        <f t="shared" si="130"/>
        <v>12.5</v>
      </c>
      <c r="F1187" s="6" t="str">
        <f t="shared" si="132"/>
        <v>Cat 4</v>
      </c>
      <c r="G1187" s="8">
        <v>13180</v>
      </c>
      <c r="H1187" t="s">
        <v>8218</v>
      </c>
      <c r="I1187" t="s">
        <v>8223</v>
      </c>
      <c r="J1187" t="s">
        <v>8245</v>
      </c>
      <c r="K1187">
        <v>1433736000</v>
      </c>
      <c r="L1187" s="12">
        <f t="shared" si="126"/>
        <v>42163.166666666672</v>
      </c>
      <c r="M1187">
        <v>1430945149</v>
      </c>
      <c r="N1187" s="12">
        <f t="shared" si="127"/>
        <v>42130.865150462967</v>
      </c>
      <c r="O1187" s="16">
        <f t="shared" si="128"/>
        <v>5</v>
      </c>
      <c r="P1187" s="16">
        <f t="shared" si="131"/>
        <v>2015</v>
      </c>
      <c r="Q1187" t="b">
        <v>0</v>
      </c>
      <c r="R1187">
        <v>111</v>
      </c>
      <c r="S1187" t="b">
        <v>1</v>
      </c>
      <c r="T1187" t="s">
        <v>8283</v>
      </c>
      <c r="U1187" t="str">
        <f t="shared" si="129"/>
        <v>photo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20">
        <f t="shared" si="130"/>
        <v>7.5</v>
      </c>
      <c r="F1188" s="6" t="str">
        <f t="shared" si="132"/>
        <v>Cat 3</v>
      </c>
      <c r="G1188" s="8">
        <v>8005</v>
      </c>
      <c r="H1188" t="s">
        <v>8218</v>
      </c>
      <c r="I1188" t="s">
        <v>8224</v>
      </c>
      <c r="J1188" t="s">
        <v>8246</v>
      </c>
      <c r="K1188">
        <v>1433198520</v>
      </c>
      <c r="L1188" s="12">
        <f t="shared" si="126"/>
        <v>42156.945833333331</v>
      </c>
      <c r="M1188">
        <v>1430340195</v>
      </c>
      <c r="N1188" s="12">
        <f t="shared" si="127"/>
        <v>42123.86336805555</v>
      </c>
      <c r="O1188" s="16">
        <f t="shared" si="128"/>
        <v>4</v>
      </c>
      <c r="P1188" s="16">
        <f t="shared" si="131"/>
        <v>2015</v>
      </c>
      <c r="Q1188" t="b">
        <v>0</v>
      </c>
      <c r="R1188">
        <v>123</v>
      </c>
      <c r="S1188" t="b">
        <v>1</v>
      </c>
      <c r="T1188" t="s">
        <v>8283</v>
      </c>
      <c r="U1188" t="str">
        <f t="shared" si="129"/>
        <v>photo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20">
        <f t="shared" si="130"/>
        <v>8.75</v>
      </c>
      <c r="F1189" s="6" t="str">
        <f t="shared" si="132"/>
        <v>Cat 3</v>
      </c>
      <c r="G1189" s="8">
        <v>9111</v>
      </c>
      <c r="H1189" t="s">
        <v>8218</v>
      </c>
      <c r="I1189" t="s">
        <v>8223</v>
      </c>
      <c r="J1189" t="s">
        <v>8245</v>
      </c>
      <c r="K1189">
        <v>1431885600</v>
      </c>
      <c r="L1189" s="12">
        <f t="shared" si="126"/>
        <v>42141.75</v>
      </c>
      <c r="M1189">
        <v>1429133323</v>
      </c>
      <c r="N1189" s="12">
        <f t="shared" si="127"/>
        <v>42109.894942129627</v>
      </c>
      <c r="O1189" s="16">
        <f t="shared" si="128"/>
        <v>4</v>
      </c>
      <c r="P1189" s="16">
        <f t="shared" si="131"/>
        <v>2015</v>
      </c>
      <c r="Q1189" t="b">
        <v>0</v>
      </c>
      <c r="R1189">
        <v>70</v>
      </c>
      <c r="S1189" t="b">
        <v>1</v>
      </c>
      <c r="T1189" t="s">
        <v>8283</v>
      </c>
      <c r="U1189" t="str">
        <f t="shared" si="129"/>
        <v>photo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20">
        <f t="shared" si="130"/>
        <v>2</v>
      </c>
      <c r="F1190" s="6" t="str">
        <f t="shared" si="132"/>
        <v>Cat 2</v>
      </c>
      <c r="G1190" s="8">
        <v>3211</v>
      </c>
      <c r="H1190" t="s">
        <v>8218</v>
      </c>
      <c r="I1190" t="s">
        <v>8228</v>
      </c>
      <c r="J1190" t="s">
        <v>8250</v>
      </c>
      <c r="K1190">
        <v>1482943740</v>
      </c>
      <c r="L1190" s="12">
        <f t="shared" si="126"/>
        <v>42732.700694444444</v>
      </c>
      <c r="M1190">
        <v>1481129340</v>
      </c>
      <c r="N1190" s="12">
        <f t="shared" si="127"/>
        <v>42711.700694444444</v>
      </c>
      <c r="O1190" s="16">
        <f t="shared" si="128"/>
        <v>12</v>
      </c>
      <c r="P1190" s="16">
        <f t="shared" si="131"/>
        <v>2016</v>
      </c>
      <c r="Q1190" t="b">
        <v>0</v>
      </c>
      <c r="R1190">
        <v>85</v>
      </c>
      <c r="S1190" t="b">
        <v>1</v>
      </c>
      <c r="T1190" t="s">
        <v>8283</v>
      </c>
      <c r="U1190" t="str">
        <f t="shared" si="129"/>
        <v>photo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20">
        <f t="shared" si="130"/>
        <v>9</v>
      </c>
      <c r="F1191" s="6" t="str">
        <f t="shared" si="132"/>
        <v>Cat 3</v>
      </c>
      <c r="G1191" s="8">
        <v>9700</v>
      </c>
      <c r="H1191" t="s">
        <v>8218</v>
      </c>
      <c r="I1191" t="s">
        <v>8223</v>
      </c>
      <c r="J1191" t="s">
        <v>8245</v>
      </c>
      <c r="K1191">
        <v>1467242995</v>
      </c>
      <c r="L1191" s="12">
        <f t="shared" si="126"/>
        <v>42550.979108796295</v>
      </c>
      <c r="M1191">
        <v>1465428595</v>
      </c>
      <c r="N1191" s="12">
        <f t="shared" si="127"/>
        <v>42529.979108796295</v>
      </c>
      <c r="O1191" s="16">
        <f t="shared" si="128"/>
        <v>6</v>
      </c>
      <c r="P1191" s="16">
        <f t="shared" si="131"/>
        <v>2016</v>
      </c>
      <c r="Q1191" t="b">
        <v>0</v>
      </c>
      <c r="R1191">
        <v>86</v>
      </c>
      <c r="S1191" t="b">
        <v>1</v>
      </c>
      <c r="T1191" t="s">
        <v>8283</v>
      </c>
      <c r="U1191" t="str">
        <f t="shared" si="129"/>
        <v>photo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20">
        <f t="shared" si="130"/>
        <v>0.5</v>
      </c>
      <c r="F1192" s="6" t="str">
        <f t="shared" si="132"/>
        <v>Cat 1</v>
      </c>
      <c r="G1192" s="8">
        <v>675</v>
      </c>
      <c r="H1192" t="s">
        <v>8218</v>
      </c>
      <c r="I1192" t="s">
        <v>8223</v>
      </c>
      <c r="J1192" t="s">
        <v>8245</v>
      </c>
      <c r="K1192">
        <v>1409500725</v>
      </c>
      <c r="L1192" s="12">
        <f t="shared" si="126"/>
        <v>41882.665798611109</v>
      </c>
      <c r="M1192">
        <v>1406908725</v>
      </c>
      <c r="N1192" s="12">
        <f t="shared" si="127"/>
        <v>41852.665798611109</v>
      </c>
      <c r="O1192" s="16">
        <f t="shared" si="128"/>
        <v>8</v>
      </c>
      <c r="P1192" s="16">
        <f t="shared" si="131"/>
        <v>2014</v>
      </c>
      <c r="Q1192" t="b">
        <v>0</v>
      </c>
      <c r="R1192">
        <v>13</v>
      </c>
      <c r="S1192" t="b">
        <v>1</v>
      </c>
      <c r="T1192" t="s">
        <v>8283</v>
      </c>
      <c r="U1192" t="str">
        <f t="shared" si="129"/>
        <v>photo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20">
        <f t="shared" si="130"/>
        <v>2.7</v>
      </c>
      <c r="F1193" s="6" t="str">
        <f t="shared" si="132"/>
        <v>Cat 2</v>
      </c>
      <c r="G1193" s="8">
        <v>2945</v>
      </c>
      <c r="H1193" t="s">
        <v>8218</v>
      </c>
      <c r="I1193" t="s">
        <v>8223</v>
      </c>
      <c r="J1193" t="s">
        <v>8245</v>
      </c>
      <c r="K1193">
        <v>1458480560</v>
      </c>
      <c r="L1193" s="12">
        <f t="shared" si="126"/>
        <v>42449.562037037031</v>
      </c>
      <c r="M1193">
        <v>1455892160</v>
      </c>
      <c r="N1193" s="12">
        <f t="shared" si="127"/>
        <v>42419.603703703702</v>
      </c>
      <c r="O1193" s="16">
        <f t="shared" si="128"/>
        <v>2</v>
      </c>
      <c r="P1193" s="16">
        <f t="shared" si="131"/>
        <v>2016</v>
      </c>
      <c r="Q1193" t="b">
        <v>0</v>
      </c>
      <c r="R1193">
        <v>33</v>
      </c>
      <c r="S1193" t="b">
        <v>1</v>
      </c>
      <c r="T1193" t="s">
        <v>8283</v>
      </c>
      <c r="U1193" t="str">
        <f t="shared" si="129"/>
        <v>photo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20">
        <f t="shared" si="130"/>
        <v>0.1</v>
      </c>
      <c r="F1194" s="6" t="str">
        <f t="shared" si="132"/>
        <v>Cat 1</v>
      </c>
      <c r="G1194" s="8">
        <v>290</v>
      </c>
      <c r="H1194" t="s">
        <v>8218</v>
      </c>
      <c r="I1194" t="s">
        <v>8224</v>
      </c>
      <c r="J1194" t="s">
        <v>8246</v>
      </c>
      <c r="K1194">
        <v>1486814978</v>
      </c>
      <c r="L1194" s="12">
        <f t="shared" si="126"/>
        <v>42777.506689814814</v>
      </c>
      <c r="M1194">
        <v>1484222978</v>
      </c>
      <c r="N1194" s="12">
        <f t="shared" si="127"/>
        <v>42747.506689814814</v>
      </c>
      <c r="O1194" s="16">
        <f t="shared" si="128"/>
        <v>1</v>
      </c>
      <c r="P1194" s="16">
        <f t="shared" si="131"/>
        <v>2017</v>
      </c>
      <c r="Q1194" t="b">
        <v>0</v>
      </c>
      <c r="R1194">
        <v>15</v>
      </c>
      <c r="S1194" t="b">
        <v>1</v>
      </c>
      <c r="T1194" t="s">
        <v>8283</v>
      </c>
      <c r="U1194" t="str">
        <f t="shared" si="129"/>
        <v>photo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20">
        <f t="shared" si="130"/>
        <v>21</v>
      </c>
      <c r="F1195" s="6" t="str">
        <f t="shared" si="132"/>
        <v>Cat 6</v>
      </c>
      <c r="G1195" s="8">
        <v>21831</v>
      </c>
      <c r="H1195" t="s">
        <v>8218</v>
      </c>
      <c r="I1195" t="s">
        <v>8223</v>
      </c>
      <c r="J1195" t="s">
        <v>8245</v>
      </c>
      <c r="K1195">
        <v>1460223453</v>
      </c>
      <c r="L1195" s="12">
        <f t="shared" si="126"/>
        <v>42469.734409722223</v>
      </c>
      <c r="M1195">
        <v>1455043053</v>
      </c>
      <c r="N1195" s="12">
        <f t="shared" si="127"/>
        <v>42409.776076388895</v>
      </c>
      <c r="O1195" s="16">
        <f t="shared" si="128"/>
        <v>2</v>
      </c>
      <c r="P1195" s="16">
        <f t="shared" si="131"/>
        <v>2016</v>
      </c>
      <c r="Q1195" t="b">
        <v>0</v>
      </c>
      <c r="R1195">
        <v>273</v>
      </c>
      <c r="S1195" t="b">
        <v>1</v>
      </c>
      <c r="T1195" t="s">
        <v>8283</v>
      </c>
      <c r="U1195" t="str">
        <f t="shared" si="129"/>
        <v>photo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20">
        <f t="shared" si="130"/>
        <v>12.5</v>
      </c>
      <c r="F1196" s="6" t="str">
        <f t="shared" si="132"/>
        <v>Cat 4</v>
      </c>
      <c r="G1196" s="8">
        <v>40280</v>
      </c>
      <c r="H1196" t="s">
        <v>8218</v>
      </c>
      <c r="I1196" t="s">
        <v>8240</v>
      </c>
      <c r="J1196" t="s">
        <v>8248</v>
      </c>
      <c r="K1196">
        <v>1428493379</v>
      </c>
      <c r="L1196" s="12">
        <f t="shared" si="126"/>
        <v>42102.488182870366</v>
      </c>
      <c r="M1196">
        <v>1425901379</v>
      </c>
      <c r="N1196" s="12">
        <f t="shared" si="127"/>
        <v>42072.488182870366</v>
      </c>
      <c r="O1196" s="16">
        <f t="shared" si="128"/>
        <v>3</v>
      </c>
      <c r="P1196" s="16">
        <f t="shared" si="131"/>
        <v>2015</v>
      </c>
      <c r="Q1196" t="b">
        <v>0</v>
      </c>
      <c r="R1196">
        <v>714</v>
      </c>
      <c r="S1196" t="b">
        <v>1</v>
      </c>
      <c r="T1196" t="s">
        <v>8283</v>
      </c>
      <c r="U1196" t="str">
        <f t="shared" si="129"/>
        <v>photo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20">
        <f t="shared" si="130"/>
        <v>10</v>
      </c>
      <c r="F1197" s="6" t="str">
        <f t="shared" si="132"/>
        <v>Cat 4</v>
      </c>
      <c r="G1197" s="8">
        <v>13500</v>
      </c>
      <c r="H1197" t="s">
        <v>8218</v>
      </c>
      <c r="I1197" t="s">
        <v>8236</v>
      </c>
      <c r="J1197" t="s">
        <v>8248</v>
      </c>
      <c r="K1197">
        <v>1450602000</v>
      </c>
      <c r="L1197" s="12">
        <f t="shared" si="126"/>
        <v>42358.375</v>
      </c>
      <c r="M1197">
        <v>1445415653</v>
      </c>
      <c r="N1197" s="12">
        <f t="shared" si="127"/>
        <v>42298.34783564815</v>
      </c>
      <c r="O1197" s="16">
        <f t="shared" si="128"/>
        <v>10</v>
      </c>
      <c r="P1197" s="16">
        <f t="shared" si="131"/>
        <v>2015</v>
      </c>
      <c r="Q1197" t="b">
        <v>0</v>
      </c>
      <c r="R1197">
        <v>170</v>
      </c>
      <c r="S1197" t="b">
        <v>1</v>
      </c>
      <c r="T1197" t="s">
        <v>8283</v>
      </c>
      <c r="U1197" t="str">
        <f t="shared" si="129"/>
        <v>photo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20">
        <f t="shared" si="130"/>
        <v>14.5</v>
      </c>
      <c r="F1198" s="6" t="str">
        <f t="shared" si="132"/>
        <v>Cat 4</v>
      </c>
      <c r="G1198" s="8">
        <v>39137</v>
      </c>
      <c r="H1198" t="s">
        <v>8218</v>
      </c>
      <c r="I1198" t="s">
        <v>8224</v>
      </c>
      <c r="J1198" t="s">
        <v>8246</v>
      </c>
      <c r="K1198">
        <v>1450467539</v>
      </c>
      <c r="L1198" s="12">
        <f t="shared" si="126"/>
        <v>42356.818738425922</v>
      </c>
      <c r="M1198">
        <v>1447875539</v>
      </c>
      <c r="N1198" s="12">
        <f t="shared" si="127"/>
        <v>42326.818738425922</v>
      </c>
      <c r="O1198" s="16">
        <f t="shared" si="128"/>
        <v>11</v>
      </c>
      <c r="P1198" s="16">
        <f t="shared" si="131"/>
        <v>2015</v>
      </c>
      <c r="Q1198" t="b">
        <v>0</v>
      </c>
      <c r="R1198">
        <v>512</v>
      </c>
      <c r="S1198" t="b">
        <v>1</v>
      </c>
      <c r="T1198" t="s">
        <v>8283</v>
      </c>
      <c r="U1198" t="str">
        <f t="shared" si="129"/>
        <v>photo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20">
        <f t="shared" si="130"/>
        <v>15</v>
      </c>
      <c r="F1199" s="6" t="str">
        <f t="shared" si="132"/>
        <v>Cat 5</v>
      </c>
      <c r="G1199" s="8">
        <v>37994</v>
      </c>
      <c r="H1199" t="s">
        <v>8218</v>
      </c>
      <c r="I1199" t="s">
        <v>8223</v>
      </c>
      <c r="J1199" t="s">
        <v>8245</v>
      </c>
      <c r="K1199">
        <v>1465797540</v>
      </c>
      <c r="L1199" s="12">
        <f t="shared" si="126"/>
        <v>42534.249305555553</v>
      </c>
      <c r="M1199">
        <v>1463155034</v>
      </c>
      <c r="N1199" s="12">
        <f t="shared" si="127"/>
        <v>42503.66474537037</v>
      </c>
      <c r="O1199" s="16">
        <f t="shared" si="128"/>
        <v>5</v>
      </c>
      <c r="P1199" s="16">
        <f t="shared" si="131"/>
        <v>2016</v>
      </c>
      <c r="Q1199" t="b">
        <v>0</v>
      </c>
      <c r="R1199">
        <v>314</v>
      </c>
      <c r="S1199" t="b">
        <v>1</v>
      </c>
      <c r="T1199" t="s">
        <v>8283</v>
      </c>
      <c r="U1199" t="str">
        <f t="shared" si="129"/>
        <v>photo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20">
        <f t="shared" si="130"/>
        <v>3.5</v>
      </c>
      <c r="F1200" s="6" t="str">
        <f t="shared" si="132"/>
        <v>Cat 2</v>
      </c>
      <c r="G1200" s="8">
        <v>9121</v>
      </c>
      <c r="H1200" t="s">
        <v>8218</v>
      </c>
      <c r="I1200" t="s">
        <v>8223</v>
      </c>
      <c r="J1200" t="s">
        <v>8245</v>
      </c>
      <c r="K1200">
        <v>1451530800</v>
      </c>
      <c r="L1200" s="12">
        <f t="shared" si="126"/>
        <v>42369.125</v>
      </c>
      <c r="M1200">
        <v>1448463086</v>
      </c>
      <c r="N1200" s="12">
        <f t="shared" si="127"/>
        <v>42333.619050925925</v>
      </c>
      <c r="O1200" s="16">
        <f t="shared" si="128"/>
        <v>11</v>
      </c>
      <c r="P1200" s="16">
        <f t="shared" si="131"/>
        <v>2015</v>
      </c>
      <c r="Q1200" t="b">
        <v>0</v>
      </c>
      <c r="R1200">
        <v>167</v>
      </c>
      <c r="S1200" t="b">
        <v>1</v>
      </c>
      <c r="T1200" t="s">
        <v>8283</v>
      </c>
      <c r="U1200" t="str">
        <f t="shared" si="129"/>
        <v>photo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20">
        <f t="shared" si="130"/>
        <v>2.6579999999999999</v>
      </c>
      <c r="F1201" s="6" t="str">
        <f t="shared" si="132"/>
        <v>Cat 2</v>
      </c>
      <c r="G1201" s="8">
        <v>2693</v>
      </c>
      <c r="H1201" t="s">
        <v>8218</v>
      </c>
      <c r="I1201" t="s">
        <v>8224</v>
      </c>
      <c r="J1201" t="s">
        <v>8246</v>
      </c>
      <c r="K1201">
        <v>1436380200</v>
      </c>
      <c r="L1201" s="12">
        <f t="shared" si="126"/>
        <v>42193.770833333328</v>
      </c>
      <c r="M1201">
        <v>1433615400</v>
      </c>
      <c r="N1201" s="12">
        <f t="shared" si="127"/>
        <v>42161.770833333328</v>
      </c>
      <c r="O1201" s="16">
        <f t="shared" si="128"/>
        <v>6</v>
      </c>
      <c r="P1201" s="16">
        <f t="shared" si="131"/>
        <v>2015</v>
      </c>
      <c r="Q1201" t="b">
        <v>0</v>
      </c>
      <c r="R1201">
        <v>9</v>
      </c>
      <c r="S1201" t="b">
        <v>1</v>
      </c>
      <c r="T1201" t="s">
        <v>8283</v>
      </c>
      <c r="U1201" t="str">
        <f t="shared" si="129"/>
        <v>photo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20">
        <f t="shared" si="130"/>
        <v>4.8</v>
      </c>
      <c r="F1202" s="6" t="str">
        <f t="shared" si="132"/>
        <v>Cat 2</v>
      </c>
      <c r="G1202" s="8">
        <v>6029</v>
      </c>
      <c r="H1202" t="s">
        <v>8218</v>
      </c>
      <c r="I1202" t="s">
        <v>8223</v>
      </c>
      <c r="J1202" t="s">
        <v>8245</v>
      </c>
      <c r="K1202">
        <v>1429183656</v>
      </c>
      <c r="L1202" s="12">
        <f t="shared" si="126"/>
        <v>42110.477500000001</v>
      </c>
      <c r="M1202">
        <v>1427369256</v>
      </c>
      <c r="N1202" s="12">
        <f t="shared" si="127"/>
        <v>42089.477500000001</v>
      </c>
      <c r="O1202" s="16">
        <f t="shared" si="128"/>
        <v>3</v>
      </c>
      <c r="P1202" s="16">
        <f t="shared" si="131"/>
        <v>2015</v>
      </c>
      <c r="Q1202" t="b">
        <v>0</v>
      </c>
      <c r="R1202">
        <v>103</v>
      </c>
      <c r="S1202" t="b">
        <v>1</v>
      </c>
      <c r="T1202" t="s">
        <v>8283</v>
      </c>
      <c r="U1202" t="str">
        <f t="shared" si="129"/>
        <v>photo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20">
        <f t="shared" si="130"/>
        <v>6</v>
      </c>
      <c r="F1203" s="6" t="str">
        <f t="shared" si="132"/>
        <v>Cat 3</v>
      </c>
      <c r="G1203" s="8">
        <v>6146.27</v>
      </c>
      <c r="H1203" t="s">
        <v>8218</v>
      </c>
      <c r="I1203" t="s">
        <v>8224</v>
      </c>
      <c r="J1203" t="s">
        <v>8246</v>
      </c>
      <c r="K1203">
        <v>1468593246</v>
      </c>
      <c r="L1203" s="12">
        <f t="shared" si="126"/>
        <v>42566.60701388889</v>
      </c>
      <c r="M1203">
        <v>1466001246</v>
      </c>
      <c r="N1203" s="12">
        <f t="shared" si="127"/>
        <v>42536.60701388889</v>
      </c>
      <c r="O1203" s="16">
        <f t="shared" si="128"/>
        <v>6</v>
      </c>
      <c r="P1203" s="16">
        <f t="shared" si="131"/>
        <v>2016</v>
      </c>
      <c r="Q1203" t="b">
        <v>0</v>
      </c>
      <c r="R1203">
        <v>111</v>
      </c>
      <c r="S1203" t="b">
        <v>1</v>
      </c>
      <c r="T1203" t="s">
        <v>8283</v>
      </c>
      <c r="U1203" t="str">
        <f t="shared" si="129"/>
        <v>photo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20">
        <f t="shared" si="130"/>
        <v>25</v>
      </c>
      <c r="F1204" s="6" t="str">
        <f t="shared" si="132"/>
        <v>Cat 7</v>
      </c>
      <c r="G1204" s="8">
        <v>49811</v>
      </c>
      <c r="H1204" t="s">
        <v>8218</v>
      </c>
      <c r="I1204" t="s">
        <v>8225</v>
      </c>
      <c r="J1204" t="s">
        <v>8247</v>
      </c>
      <c r="K1204">
        <v>1435388154</v>
      </c>
      <c r="L1204" s="12">
        <f t="shared" si="126"/>
        <v>42182.288819444439</v>
      </c>
      <c r="M1204">
        <v>1432796154</v>
      </c>
      <c r="N1204" s="12">
        <f t="shared" si="127"/>
        <v>42152.288819444439</v>
      </c>
      <c r="O1204" s="16">
        <f t="shared" si="128"/>
        <v>5</v>
      </c>
      <c r="P1204" s="16">
        <f t="shared" si="131"/>
        <v>2015</v>
      </c>
      <c r="Q1204" t="b">
        <v>0</v>
      </c>
      <c r="R1204">
        <v>271</v>
      </c>
      <c r="S1204" t="b">
        <v>1</v>
      </c>
      <c r="T1204" t="s">
        <v>8283</v>
      </c>
      <c r="U1204" t="str">
        <f t="shared" si="129"/>
        <v>photo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20">
        <f t="shared" si="130"/>
        <v>16.3</v>
      </c>
      <c r="F1205" s="6" t="str">
        <f t="shared" si="132"/>
        <v>Cat 5</v>
      </c>
      <c r="G1205" s="8">
        <v>16700</v>
      </c>
      <c r="H1205" t="s">
        <v>8218</v>
      </c>
      <c r="I1205" t="s">
        <v>8223</v>
      </c>
      <c r="J1205" t="s">
        <v>8245</v>
      </c>
      <c r="K1205">
        <v>1433083527</v>
      </c>
      <c r="L1205" s="12">
        <f t="shared" si="126"/>
        <v>42155.614895833336</v>
      </c>
      <c r="M1205">
        <v>1430491527</v>
      </c>
      <c r="N1205" s="12">
        <f t="shared" si="127"/>
        <v>42125.614895833336</v>
      </c>
      <c r="O1205" s="16">
        <f t="shared" si="128"/>
        <v>5</v>
      </c>
      <c r="P1205" s="16">
        <f t="shared" si="131"/>
        <v>2015</v>
      </c>
      <c r="Q1205" t="b">
        <v>0</v>
      </c>
      <c r="R1205">
        <v>101</v>
      </c>
      <c r="S1205" t="b">
        <v>1</v>
      </c>
      <c r="T1205" t="s">
        <v>8283</v>
      </c>
      <c r="U1205" t="str">
        <f t="shared" si="129"/>
        <v>photo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20">
        <f t="shared" si="130"/>
        <v>13</v>
      </c>
      <c r="F1206" s="6" t="str">
        <f t="shared" si="132"/>
        <v>Cat 4</v>
      </c>
      <c r="G1206" s="8">
        <v>13383</v>
      </c>
      <c r="H1206" t="s">
        <v>8218</v>
      </c>
      <c r="I1206" t="s">
        <v>8223</v>
      </c>
      <c r="J1206" t="s">
        <v>8245</v>
      </c>
      <c r="K1206">
        <v>1449205200</v>
      </c>
      <c r="L1206" s="12">
        <f t="shared" si="126"/>
        <v>42342.208333333328</v>
      </c>
      <c r="M1206">
        <v>1445363833</v>
      </c>
      <c r="N1206" s="12">
        <f t="shared" si="127"/>
        <v>42297.748067129629</v>
      </c>
      <c r="O1206" s="16">
        <f t="shared" si="128"/>
        <v>10</v>
      </c>
      <c r="P1206" s="16">
        <f t="shared" si="131"/>
        <v>2015</v>
      </c>
      <c r="Q1206" t="b">
        <v>0</v>
      </c>
      <c r="R1206">
        <v>57</v>
      </c>
      <c r="S1206" t="b">
        <v>1</v>
      </c>
      <c r="T1206" t="s">
        <v>8283</v>
      </c>
      <c r="U1206" t="str">
        <f t="shared" si="129"/>
        <v>photo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20">
        <f t="shared" si="130"/>
        <v>13</v>
      </c>
      <c r="F1207" s="6" t="str">
        <f t="shared" si="132"/>
        <v>Cat 4</v>
      </c>
      <c r="G1207" s="8">
        <v>13112</v>
      </c>
      <c r="H1207" t="s">
        <v>8218</v>
      </c>
      <c r="I1207" t="s">
        <v>8235</v>
      </c>
      <c r="J1207" t="s">
        <v>8248</v>
      </c>
      <c r="K1207">
        <v>1434197351</v>
      </c>
      <c r="L1207" s="12">
        <f t="shared" si="126"/>
        <v>42168.506377314814</v>
      </c>
      <c r="M1207">
        <v>1431605351</v>
      </c>
      <c r="N1207" s="12">
        <f t="shared" si="127"/>
        <v>42138.506377314814</v>
      </c>
      <c r="O1207" s="16">
        <f t="shared" si="128"/>
        <v>5</v>
      </c>
      <c r="P1207" s="16">
        <f t="shared" si="131"/>
        <v>2015</v>
      </c>
      <c r="Q1207" t="b">
        <v>0</v>
      </c>
      <c r="R1207">
        <v>62</v>
      </c>
      <c r="S1207" t="b">
        <v>1</v>
      </c>
      <c r="T1207" t="s">
        <v>8283</v>
      </c>
      <c r="U1207" t="str">
        <f t="shared" si="129"/>
        <v>photo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20">
        <f t="shared" si="130"/>
        <v>0.9</v>
      </c>
      <c r="F1208" s="6" t="str">
        <f t="shared" si="132"/>
        <v>Cat 1</v>
      </c>
      <c r="G1208" s="8">
        <v>1035</v>
      </c>
      <c r="H1208" t="s">
        <v>8218</v>
      </c>
      <c r="I1208" t="s">
        <v>8238</v>
      </c>
      <c r="J1208" t="s">
        <v>8248</v>
      </c>
      <c r="K1208">
        <v>1489238940</v>
      </c>
      <c r="L1208" s="12">
        <f t="shared" si="126"/>
        <v>42805.561805555553</v>
      </c>
      <c r="M1208">
        <v>1486406253</v>
      </c>
      <c r="N1208" s="12">
        <f t="shared" si="127"/>
        <v>42772.776076388895</v>
      </c>
      <c r="O1208" s="16">
        <f t="shared" si="128"/>
        <v>2</v>
      </c>
      <c r="P1208" s="16">
        <f t="shared" si="131"/>
        <v>2017</v>
      </c>
      <c r="Q1208" t="b">
        <v>0</v>
      </c>
      <c r="R1208">
        <v>32</v>
      </c>
      <c r="S1208" t="b">
        <v>1</v>
      </c>
      <c r="T1208" t="s">
        <v>8283</v>
      </c>
      <c r="U1208" t="str">
        <f t="shared" si="129"/>
        <v>photo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20">
        <f t="shared" si="130"/>
        <v>16.7</v>
      </c>
      <c r="F1209" s="6" t="str">
        <f t="shared" si="132"/>
        <v>Cat 5</v>
      </c>
      <c r="G1209" s="8">
        <v>17396</v>
      </c>
      <c r="H1209" t="s">
        <v>8218</v>
      </c>
      <c r="I1209" t="s">
        <v>8236</v>
      </c>
      <c r="J1209" t="s">
        <v>8248</v>
      </c>
      <c r="K1209">
        <v>1459418400</v>
      </c>
      <c r="L1209" s="12">
        <f t="shared" si="126"/>
        <v>42460.416666666672</v>
      </c>
      <c r="M1209">
        <v>1456827573</v>
      </c>
      <c r="N1209" s="12">
        <f t="shared" si="127"/>
        <v>42430.430243055554</v>
      </c>
      <c r="O1209" s="16">
        <f t="shared" si="128"/>
        <v>3</v>
      </c>
      <c r="P1209" s="16">
        <f t="shared" si="131"/>
        <v>2016</v>
      </c>
      <c r="Q1209" t="b">
        <v>0</v>
      </c>
      <c r="R1209">
        <v>141</v>
      </c>
      <c r="S1209" t="b">
        <v>1</v>
      </c>
      <c r="T1209" t="s">
        <v>8283</v>
      </c>
      <c r="U1209" t="str">
        <f t="shared" si="129"/>
        <v>photo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20">
        <f t="shared" si="130"/>
        <v>10</v>
      </c>
      <c r="F1210" s="6" t="str">
        <f t="shared" si="132"/>
        <v>Cat 4</v>
      </c>
      <c r="G1210" s="8">
        <v>15530</v>
      </c>
      <c r="H1210" t="s">
        <v>8218</v>
      </c>
      <c r="I1210" t="s">
        <v>8223</v>
      </c>
      <c r="J1210" t="s">
        <v>8245</v>
      </c>
      <c r="K1210">
        <v>1458835264</v>
      </c>
      <c r="L1210" s="12">
        <f t="shared" si="126"/>
        <v>42453.667407407411</v>
      </c>
      <c r="M1210">
        <v>1456246864</v>
      </c>
      <c r="N1210" s="12">
        <f t="shared" si="127"/>
        <v>42423.709074074075</v>
      </c>
      <c r="O1210" s="16">
        <f t="shared" si="128"/>
        <v>2</v>
      </c>
      <c r="P1210" s="16">
        <f t="shared" si="131"/>
        <v>2016</v>
      </c>
      <c r="Q1210" t="b">
        <v>0</v>
      </c>
      <c r="R1210">
        <v>75</v>
      </c>
      <c r="S1210" t="b">
        <v>1</v>
      </c>
      <c r="T1210" t="s">
        <v>8283</v>
      </c>
      <c r="U1210" t="str">
        <f t="shared" si="129"/>
        <v>photo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20">
        <f t="shared" si="130"/>
        <v>6</v>
      </c>
      <c r="F1211" s="6" t="str">
        <f t="shared" si="132"/>
        <v>Cat 3</v>
      </c>
      <c r="G1211" s="8">
        <v>6360</v>
      </c>
      <c r="H1211" t="s">
        <v>8218</v>
      </c>
      <c r="I1211" t="s">
        <v>8223</v>
      </c>
      <c r="J1211" t="s">
        <v>8245</v>
      </c>
      <c r="K1211">
        <v>1488053905</v>
      </c>
      <c r="L1211" s="12">
        <f t="shared" si="126"/>
        <v>42791.846122685187</v>
      </c>
      <c r="M1211">
        <v>1485461905</v>
      </c>
      <c r="N1211" s="12">
        <f t="shared" si="127"/>
        <v>42761.846122685187</v>
      </c>
      <c r="O1211" s="16">
        <f t="shared" si="128"/>
        <v>1</v>
      </c>
      <c r="P1211" s="16">
        <f t="shared" si="131"/>
        <v>2017</v>
      </c>
      <c r="Q1211" t="b">
        <v>0</v>
      </c>
      <c r="R1211">
        <v>46</v>
      </c>
      <c r="S1211" t="b">
        <v>1</v>
      </c>
      <c r="T1211" t="s">
        <v>8283</v>
      </c>
      <c r="U1211" t="str">
        <f t="shared" si="129"/>
        <v>photo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20">
        <f t="shared" si="130"/>
        <v>20</v>
      </c>
      <c r="F1212" s="6" t="str">
        <f t="shared" si="132"/>
        <v>Cat 6</v>
      </c>
      <c r="G1212" s="8">
        <v>50863</v>
      </c>
      <c r="H1212" t="s">
        <v>8218</v>
      </c>
      <c r="I1212" t="s">
        <v>8234</v>
      </c>
      <c r="J1212" t="s">
        <v>8254</v>
      </c>
      <c r="K1212">
        <v>1433106000</v>
      </c>
      <c r="L1212" s="12">
        <f t="shared" si="126"/>
        <v>42155.875</v>
      </c>
      <c r="M1212">
        <v>1431124572</v>
      </c>
      <c r="N1212" s="12">
        <f t="shared" si="127"/>
        <v>42132.941805555558</v>
      </c>
      <c r="O1212" s="16">
        <f t="shared" si="128"/>
        <v>5</v>
      </c>
      <c r="P1212" s="16">
        <f t="shared" si="131"/>
        <v>2015</v>
      </c>
      <c r="Q1212" t="b">
        <v>0</v>
      </c>
      <c r="R1212">
        <v>103</v>
      </c>
      <c r="S1212" t="b">
        <v>1</v>
      </c>
      <c r="T1212" t="s">
        <v>8283</v>
      </c>
      <c r="U1212" t="str">
        <f t="shared" si="129"/>
        <v>photo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20">
        <f t="shared" si="130"/>
        <v>1</v>
      </c>
      <c r="F1213" s="6" t="str">
        <f t="shared" si="132"/>
        <v>Cat 2</v>
      </c>
      <c r="G1213" s="8">
        <v>1011</v>
      </c>
      <c r="H1213" t="s">
        <v>8218</v>
      </c>
      <c r="I1213" t="s">
        <v>8228</v>
      </c>
      <c r="J1213" t="s">
        <v>8250</v>
      </c>
      <c r="K1213">
        <v>1465505261</v>
      </c>
      <c r="L1213" s="12">
        <f t="shared" si="126"/>
        <v>42530.866446759261</v>
      </c>
      <c r="M1213">
        <v>1464209261</v>
      </c>
      <c r="N1213" s="12">
        <f t="shared" si="127"/>
        <v>42515.866446759261</v>
      </c>
      <c r="O1213" s="16">
        <f t="shared" si="128"/>
        <v>5</v>
      </c>
      <c r="P1213" s="16">
        <f t="shared" si="131"/>
        <v>2016</v>
      </c>
      <c r="Q1213" t="b">
        <v>0</v>
      </c>
      <c r="R1213">
        <v>6</v>
      </c>
      <c r="S1213" t="b">
        <v>1</v>
      </c>
      <c r="T1213" t="s">
        <v>8283</v>
      </c>
      <c r="U1213" t="str">
        <f t="shared" si="129"/>
        <v>photo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20">
        <f t="shared" si="130"/>
        <v>2.5</v>
      </c>
      <c r="F1214" s="6" t="str">
        <f t="shared" si="132"/>
        <v>Cat 2</v>
      </c>
      <c r="G1214" s="8">
        <v>3226</v>
      </c>
      <c r="H1214" t="s">
        <v>8218</v>
      </c>
      <c r="I1214" t="s">
        <v>8223</v>
      </c>
      <c r="J1214" t="s">
        <v>8245</v>
      </c>
      <c r="K1214">
        <v>1448586000</v>
      </c>
      <c r="L1214" s="12">
        <f t="shared" si="126"/>
        <v>42335.041666666672</v>
      </c>
      <c r="M1214">
        <v>1447195695</v>
      </c>
      <c r="N1214" s="12">
        <f t="shared" si="127"/>
        <v>42318.950173611112</v>
      </c>
      <c r="O1214" s="16">
        <f t="shared" si="128"/>
        <v>11</v>
      </c>
      <c r="P1214" s="16">
        <f t="shared" si="131"/>
        <v>2015</v>
      </c>
      <c r="Q1214" t="b">
        <v>0</v>
      </c>
      <c r="R1214">
        <v>83</v>
      </c>
      <c r="S1214" t="b">
        <v>1</v>
      </c>
      <c r="T1214" t="s">
        <v>8283</v>
      </c>
      <c r="U1214" t="str">
        <f t="shared" si="129"/>
        <v>photo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20">
        <f t="shared" si="130"/>
        <v>6.5</v>
      </c>
      <c r="F1215" s="6" t="str">
        <f t="shared" si="132"/>
        <v>Cat 3</v>
      </c>
      <c r="G1215" s="8">
        <v>6645</v>
      </c>
      <c r="H1215" t="s">
        <v>8218</v>
      </c>
      <c r="I1215" t="s">
        <v>8224</v>
      </c>
      <c r="J1215" t="s">
        <v>8246</v>
      </c>
      <c r="K1215">
        <v>1485886100</v>
      </c>
      <c r="L1215" s="12">
        <f t="shared" si="126"/>
        <v>42766.755787037036</v>
      </c>
      <c r="M1215">
        <v>1482862100</v>
      </c>
      <c r="N1215" s="12">
        <f t="shared" si="127"/>
        <v>42731.755787037036</v>
      </c>
      <c r="O1215" s="16">
        <f t="shared" si="128"/>
        <v>12</v>
      </c>
      <c r="P1215" s="16">
        <f t="shared" si="131"/>
        <v>2016</v>
      </c>
      <c r="Q1215" t="b">
        <v>0</v>
      </c>
      <c r="R1215">
        <v>108</v>
      </c>
      <c r="S1215" t="b">
        <v>1</v>
      </c>
      <c r="T1215" t="s">
        <v>8283</v>
      </c>
      <c r="U1215" t="str">
        <f t="shared" si="129"/>
        <v>photo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20">
        <f t="shared" si="130"/>
        <v>2</v>
      </c>
      <c r="F1216" s="6" t="str">
        <f t="shared" si="132"/>
        <v>Cat 2</v>
      </c>
      <c r="G1216" s="8">
        <v>2636</v>
      </c>
      <c r="H1216" t="s">
        <v>8218</v>
      </c>
      <c r="I1216" t="s">
        <v>8223</v>
      </c>
      <c r="J1216" t="s">
        <v>8245</v>
      </c>
      <c r="K1216">
        <v>1433880605</v>
      </c>
      <c r="L1216" s="12">
        <f t="shared" si="126"/>
        <v>42164.840335648143</v>
      </c>
      <c r="M1216">
        <v>1428696605</v>
      </c>
      <c r="N1216" s="12">
        <f t="shared" si="127"/>
        <v>42104.840335648143</v>
      </c>
      <c r="O1216" s="16">
        <f t="shared" si="128"/>
        <v>4</v>
      </c>
      <c r="P1216" s="16">
        <f t="shared" si="131"/>
        <v>2015</v>
      </c>
      <c r="Q1216" t="b">
        <v>0</v>
      </c>
      <c r="R1216">
        <v>25</v>
      </c>
      <c r="S1216" t="b">
        <v>1</v>
      </c>
      <c r="T1216" t="s">
        <v>8283</v>
      </c>
      <c r="U1216" t="str">
        <f t="shared" si="129"/>
        <v>photo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20">
        <f t="shared" si="130"/>
        <v>5</v>
      </c>
      <c r="F1217" s="6" t="str">
        <f t="shared" si="132"/>
        <v>Cat 3</v>
      </c>
      <c r="G1217" s="8">
        <v>39304.01</v>
      </c>
      <c r="H1217" t="s">
        <v>8218</v>
      </c>
      <c r="I1217" t="s">
        <v>8223</v>
      </c>
      <c r="J1217" t="s">
        <v>8245</v>
      </c>
      <c r="K1217">
        <v>1401487756</v>
      </c>
      <c r="L1217" s="12">
        <f t="shared" si="126"/>
        <v>41789.923101851848</v>
      </c>
      <c r="M1217">
        <v>1398895756</v>
      </c>
      <c r="N1217" s="12">
        <f t="shared" si="127"/>
        <v>41759.923101851848</v>
      </c>
      <c r="O1217" s="16">
        <f t="shared" si="128"/>
        <v>4</v>
      </c>
      <c r="P1217" s="16">
        <f t="shared" si="131"/>
        <v>2014</v>
      </c>
      <c r="Q1217" t="b">
        <v>0</v>
      </c>
      <c r="R1217">
        <v>549</v>
      </c>
      <c r="S1217" t="b">
        <v>1</v>
      </c>
      <c r="T1217" t="s">
        <v>8283</v>
      </c>
      <c r="U1217" t="str">
        <f t="shared" si="129"/>
        <v>photo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20">
        <f t="shared" si="130"/>
        <v>14</v>
      </c>
      <c r="F1218" s="6" t="str">
        <f t="shared" si="132"/>
        <v>Cat 4</v>
      </c>
      <c r="G1218" s="8">
        <v>20398</v>
      </c>
      <c r="H1218" t="s">
        <v>8218</v>
      </c>
      <c r="I1218" t="s">
        <v>8223</v>
      </c>
      <c r="J1218" t="s">
        <v>8245</v>
      </c>
      <c r="K1218">
        <v>1443826980</v>
      </c>
      <c r="L1218" s="12">
        <f t="shared" si="126"/>
        <v>42279.960416666669</v>
      </c>
      <c r="M1218">
        <v>1441032457</v>
      </c>
      <c r="N1218" s="12">
        <f t="shared" si="127"/>
        <v>42247.616400462968</v>
      </c>
      <c r="O1218" s="16">
        <f t="shared" si="128"/>
        <v>8</v>
      </c>
      <c r="P1218" s="16">
        <f t="shared" si="131"/>
        <v>2015</v>
      </c>
      <c r="Q1218" t="b">
        <v>0</v>
      </c>
      <c r="R1218">
        <v>222</v>
      </c>
      <c r="S1218" t="b">
        <v>1</v>
      </c>
      <c r="T1218" t="s">
        <v>8283</v>
      </c>
      <c r="U1218" t="str">
        <f t="shared" si="129"/>
        <v>photo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20">
        <f t="shared" si="130"/>
        <v>26.5</v>
      </c>
      <c r="F1219" s="6" t="str">
        <f t="shared" si="132"/>
        <v>Cat 7</v>
      </c>
      <c r="G1219" s="8">
        <v>27189</v>
      </c>
      <c r="H1219" t="s">
        <v>8218</v>
      </c>
      <c r="I1219" t="s">
        <v>8223</v>
      </c>
      <c r="J1219" t="s">
        <v>8245</v>
      </c>
      <c r="K1219">
        <v>1468524340</v>
      </c>
      <c r="L1219" s="12">
        <f t="shared" ref="L1219:L1282" si="133">(((K1219/60)/60)/24)+DATE(1970,1,1)</f>
        <v>42565.809490740736</v>
      </c>
      <c r="M1219">
        <v>1465932340</v>
      </c>
      <c r="N1219" s="12">
        <f t="shared" ref="N1219:N1282" si="134">(((M1219/60)/60)/24)+DATE(1970,1,1)</f>
        <v>42535.809490740736</v>
      </c>
      <c r="O1219" s="16">
        <f t="shared" ref="O1219:O1282" si="135">MONTH(N1219)</f>
        <v>6</v>
      </c>
      <c r="P1219" s="16">
        <f t="shared" si="131"/>
        <v>2016</v>
      </c>
      <c r="Q1219" t="b">
        <v>0</v>
      </c>
      <c r="R1219">
        <v>183</v>
      </c>
      <c r="S1219" t="b">
        <v>1</v>
      </c>
      <c r="T1219" t="s">
        <v>8283</v>
      </c>
      <c r="U1219" t="str">
        <f t="shared" ref="U1219:U1282" si="136">LEFT(T1219,5)</f>
        <v>photo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20">
        <f t="shared" ref="E1220:E1283" si="137">D1220/1000</f>
        <v>9</v>
      </c>
      <c r="F1220" s="6" t="str">
        <f t="shared" si="132"/>
        <v>Cat 3</v>
      </c>
      <c r="G1220" s="8">
        <v>15505</v>
      </c>
      <c r="H1220" t="s">
        <v>8218</v>
      </c>
      <c r="I1220" t="s">
        <v>8223</v>
      </c>
      <c r="J1220" t="s">
        <v>8245</v>
      </c>
      <c r="K1220">
        <v>1446346800</v>
      </c>
      <c r="L1220" s="12">
        <f t="shared" si="133"/>
        <v>42309.125</v>
      </c>
      <c r="M1220">
        <v>1443714800</v>
      </c>
      <c r="N1220" s="12">
        <f t="shared" si="134"/>
        <v>42278.662037037036</v>
      </c>
      <c r="O1220" s="16">
        <f t="shared" si="135"/>
        <v>10</v>
      </c>
      <c r="P1220" s="16">
        <f t="shared" ref="P1220:P1283" si="138">YEAR(N1220)</f>
        <v>2015</v>
      </c>
      <c r="Q1220" t="b">
        <v>0</v>
      </c>
      <c r="R1220">
        <v>89</v>
      </c>
      <c r="S1220" t="b">
        <v>1</v>
      </c>
      <c r="T1220" t="s">
        <v>8283</v>
      </c>
      <c r="U1220" t="str">
        <f t="shared" si="136"/>
        <v>photo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20">
        <f t="shared" si="137"/>
        <v>16.350000000000001</v>
      </c>
      <c r="F1221" s="6" t="str">
        <f t="shared" ref="F1221:F1284" si="139">IF(E1221&lt;1,"Cat 1",IF(E1221&lt;5,"Cat 2",IF(E1221&lt;10,"Cat 3",IF(E1221&lt;15,"Cat 4",IF(E1221&lt;20,"Cat 5",IF(E1221&lt;25,"Cat 6",IF(E1221&lt;30,"Cat 7",IF(E1221&lt;35,"Cat 8",IF(E1221&lt;40,"Cat 9",IF(E1221&lt;45,"Cat 10",IF(E1221&lt;50,"Cat 11","Cat 12")))))))))))</f>
        <v>Cat 5</v>
      </c>
      <c r="G1221" s="8">
        <v>26024</v>
      </c>
      <c r="H1221" t="s">
        <v>8218</v>
      </c>
      <c r="I1221" t="s">
        <v>8223</v>
      </c>
      <c r="J1221" t="s">
        <v>8245</v>
      </c>
      <c r="K1221">
        <v>1476961513</v>
      </c>
      <c r="L1221" s="12">
        <f t="shared" si="133"/>
        <v>42663.461956018517</v>
      </c>
      <c r="M1221">
        <v>1474369513</v>
      </c>
      <c r="N1221" s="12">
        <f t="shared" si="134"/>
        <v>42633.461956018517</v>
      </c>
      <c r="O1221" s="16">
        <f t="shared" si="135"/>
        <v>9</v>
      </c>
      <c r="P1221" s="16">
        <f t="shared" si="138"/>
        <v>2016</v>
      </c>
      <c r="Q1221" t="b">
        <v>0</v>
      </c>
      <c r="R1221">
        <v>253</v>
      </c>
      <c r="S1221" t="b">
        <v>1</v>
      </c>
      <c r="T1221" t="s">
        <v>8283</v>
      </c>
      <c r="U1221" t="str">
        <f t="shared" si="136"/>
        <v>photo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20">
        <f t="shared" si="137"/>
        <v>15</v>
      </c>
      <c r="F1222" s="6" t="str">
        <f t="shared" si="139"/>
        <v>Cat 5</v>
      </c>
      <c r="G1222" s="8">
        <v>15565</v>
      </c>
      <c r="H1222" t="s">
        <v>8218</v>
      </c>
      <c r="I1222" t="s">
        <v>8235</v>
      </c>
      <c r="J1222" t="s">
        <v>8248</v>
      </c>
      <c r="K1222">
        <v>1440515112</v>
      </c>
      <c r="L1222" s="12">
        <f t="shared" si="133"/>
        <v>42241.628611111111</v>
      </c>
      <c r="M1222">
        <v>1437923112</v>
      </c>
      <c r="N1222" s="12">
        <f t="shared" si="134"/>
        <v>42211.628611111111</v>
      </c>
      <c r="O1222" s="16">
        <f t="shared" si="135"/>
        <v>7</v>
      </c>
      <c r="P1222" s="16">
        <f t="shared" si="138"/>
        <v>2015</v>
      </c>
      <c r="Q1222" t="b">
        <v>0</v>
      </c>
      <c r="R1222">
        <v>140</v>
      </c>
      <c r="S1222" t="b">
        <v>1</v>
      </c>
      <c r="T1222" t="s">
        <v>8283</v>
      </c>
      <c r="U1222" t="str">
        <f t="shared" si="136"/>
        <v>photo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20">
        <f t="shared" si="137"/>
        <v>2.2000000000000002</v>
      </c>
      <c r="F1223" s="6" t="str">
        <f t="shared" si="139"/>
        <v>Cat 2</v>
      </c>
      <c r="G1223" s="8">
        <v>2451.0100000000002</v>
      </c>
      <c r="H1223" t="s">
        <v>8218</v>
      </c>
      <c r="I1223" t="s">
        <v>8224</v>
      </c>
      <c r="J1223" t="s">
        <v>8246</v>
      </c>
      <c r="K1223">
        <v>1480809600</v>
      </c>
      <c r="L1223" s="12">
        <f t="shared" si="133"/>
        <v>42708</v>
      </c>
      <c r="M1223">
        <v>1478431488</v>
      </c>
      <c r="N1223" s="12">
        <f t="shared" si="134"/>
        <v>42680.47555555556</v>
      </c>
      <c r="O1223" s="16">
        <f t="shared" si="135"/>
        <v>11</v>
      </c>
      <c r="P1223" s="16">
        <f t="shared" si="138"/>
        <v>2016</v>
      </c>
      <c r="Q1223" t="b">
        <v>0</v>
      </c>
      <c r="R1223">
        <v>103</v>
      </c>
      <c r="S1223" t="b">
        <v>1</v>
      </c>
      <c r="T1223" t="s">
        <v>8283</v>
      </c>
      <c r="U1223" t="str">
        <f t="shared" si="136"/>
        <v>photo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20">
        <f t="shared" si="137"/>
        <v>4</v>
      </c>
      <c r="F1224" s="6" t="str">
        <f t="shared" si="139"/>
        <v>Cat 2</v>
      </c>
      <c r="G1224" s="8">
        <v>11215</v>
      </c>
      <c r="H1224" t="s">
        <v>8218</v>
      </c>
      <c r="I1224" t="s">
        <v>8228</v>
      </c>
      <c r="J1224" t="s">
        <v>8250</v>
      </c>
      <c r="K1224">
        <v>1459483200</v>
      </c>
      <c r="L1224" s="12">
        <f t="shared" si="133"/>
        <v>42461.166666666672</v>
      </c>
      <c r="M1224">
        <v>1456852647</v>
      </c>
      <c r="N1224" s="12">
        <f t="shared" si="134"/>
        <v>42430.720451388886</v>
      </c>
      <c r="O1224" s="16">
        <f t="shared" si="135"/>
        <v>3</v>
      </c>
      <c r="P1224" s="16">
        <f t="shared" si="138"/>
        <v>2016</v>
      </c>
      <c r="Q1224" t="b">
        <v>0</v>
      </c>
      <c r="R1224">
        <v>138</v>
      </c>
      <c r="S1224" t="b">
        <v>1</v>
      </c>
      <c r="T1224" t="s">
        <v>8283</v>
      </c>
      <c r="U1224" t="str">
        <f t="shared" si="136"/>
        <v>photo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20">
        <f t="shared" si="137"/>
        <v>19.8</v>
      </c>
      <c r="F1225" s="6" t="str">
        <f t="shared" si="139"/>
        <v>Cat 5</v>
      </c>
      <c r="G1225" s="8">
        <v>22197</v>
      </c>
      <c r="H1225" t="s">
        <v>8218</v>
      </c>
      <c r="I1225" t="s">
        <v>8223</v>
      </c>
      <c r="J1225" t="s">
        <v>8245</v>
      </c>
      <c r="K1225">
        <v>1478754909</v>
      </c>
      <c r="L1225" s="12">
        <f t="shared" si="133"/>
        <v>42684.218854166669</v>
      </c>
      <c r="M1225">
        <v>1476159309</v>
      </c>
      <c r="N1225" s="12">
        <f t="shared" si="134"/>
        <v>42654.177187499998</v>
      </c>
      <c r="O1225" s="16">
        <f t="shared" si="135"/>
        <v>10</v>
      </c>
      <c r="P1225" s="16">
        <f t="shared" si="138"/>
        <v>2016</v>
      </c>
      <c r="Q1225" t="b">
        <v>0</v>
      </c>
      <c r="R1225">
        <v>191</v>
      </c>
      <c r="S1225" t="b">
        <v>1</v>
      </c>
      <c r="T1225" t="s">
        <v>8283</v>
      </c>
      <c r="U1225" t="str">
        <f t="shared" si="136"/>
        <v>photo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20">
        <f t="shared" si="137"/>
        <v>15</v>
      </c>
      <c r="F1226" s="6" t="str">
        <f t="shared" si="139"/>
        <v>Cat 5</v>
      </c>
      <c r="G1226" s="8">
        <v>1060</v>
      </c>
      <c r="H1226" t="s">
        <v>8219</v>
      </c>
      <c r="I1226" t="s">
        <v>8223</v>
      </c>
      <c r="J1226" t="s">
        <v>8245</v>
      </c>
      <c r="K1226">
        <v>1402060302</v>
      </c>
      <c r="L1226" s="12">
        <f t="shared" si="133"/>
        <v>41796.549791666665</v>
      </c>
      <c r="M1226">
        <v>1396876302</v>
      </c>
      <c r="N1226" s="12">
        <f t="shared" si="134"/>
        <v>41736.549791666665</v>
      </c>
      <c r="O1226" s="16">
        <f t="shared" si="135"/>
        <v>4</v>
      </c>
      <c r="P1226" s="16">
        <f t="shared" si="138"/>
        <v>2014</v>
      </c>
      <c r="Q1226" t="b">
        <v>0</v>
      </c>
      <c r="R1226">
        <v>18</v>
      </c>
      <c r="S1226" t="b">
        <v>0</v>
      </c>
      <c r="T1226" t="s">
        <v>8284</v>
      </c>
      <c r="U1226" t="str">
        <f t="shared" si="136"/>
        <v>music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20">
        <f t="shared" si="137"/>
        <v>3</v>
      </c>
      <c r="F1227" s="6" t="str">
        <f t="shared" si="139"/>
        <v>Cat 2</v>
      </c>
      <c r="G1227" s="8">
        <v>132</v>
      </c>
      <c r="H1227" t="s">
        <v>8219</v>
      </c>
      <c r="I1227" t="s">
        <v>8223</v>
      </c>
      <c r="J1227" t="s">
        <v>8245</v>
      </c>
      <c r="K1227">
        <v>1382478278</v>
      </c>
      <c r="L1227" s="12">
        <f t="shared" si="133"/>
        <v>41569.905995370369</v>
      </c>
      <c r="M1227">
        <v>1377294278</v>
      </c>
      <c r="N1227" s="12">
        <f t="shared" si="134"/>
        <v>41509.905995370369</v>
      </c>
      <c r="O1227" s="16">
        <f t="shared" si="135"/>
        <v>8</v>
      </c>
      <c r="P1227" s="16">
        <f t="shared" si="138"/>
        <v>2013</v>
      </c>
      <c r="Q1227" t="b">
        <v>0</v>
      </c>
      <c r="R1227">
        <v>3</v>
      </c>
      <c r="S1227" t="b">
        <v>0</v>
      </c>
      <c r="T1227" t="s">
        <v>8284</v>
      </c>
      <c r="U1227" t="str">
        <f t="shared" si="136"/>
        <v>music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20">
        <f t="shared" si="137"/>
        <v>50</v>
      </c>
      <c r="F1228" s="6" t="str">
        <f t="shared" si="139"/>
        <v>Cat 12</v>
      </c>
      <c r="G1228" s="8">
        <v>1937</v>
      </c>
      <c r="H1228" t="s">
        <v>8219</v>
      </c>
      <c r="I1228" t="s">
        <v>8223</v>
      </c>
      <c r="J1228" t="s">
        <v>8245</v>
      </c>
      <c r="K1228">
        <v>1398042000</v>
      </c>
      <c r="L1228" s="12">
        <f t="shared" si="133"/>
        <v>41750.041666666664</v>
      </c>
      <c r="M1228">
        <v>1395089981</v>
      </c>
      <c r="N1228" s="12">
        <f t="shared" si="134"/>
        <v>41715.874780092592</v>
      </c>
      <c r="O1228" s="16">
        <f t="shared" si="135"/>
        <v>3</v>
      </c>
      <c r="P1228" s="16">
        <f t="shared" si="138"/>
        <v>2014</v>
      </c>
      <c r="Q1228" t="b">
        <v>0</v>
      </c>
      <c r="R1228">
        <v>40</v>
      </c>
      <c r="S1228" t="b">
        <v>0</v>
      </c>
      <c r="T1228" t="s">
        <v>8284</v>
      </c>
      <c r="U1228" t="str">
        <f t="shared" si="136"/>
        <v>music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20">
        <f t="shared" si="137"/>
        <v>2</v>
      </c>
      <c r="F1229" s="6" t="str">
        <f t="shared" si="139"/>
        <v>Cat 2</v>
      </c>
      <c r="G1229" s="8"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12">
        <f t="shared" si="133"/>
        <v>41858.291666666664</v>
      </c>
      <c r="M1229">
        <v>1404770616</v>
      </c>
      <c r="N1229" s="12">
        <f t="shared" si="134"/>
        <v>41827.919166666667</v>
      </c>
      <c r="O1229" s="16">
        <f t="shared" si="135"/>
        <v>7</v>
      </c>
      <c r="P1229" s="16">
        <f t="shared" si="138"/>
        <v>2014</v>
      </c>
      <c r="Q1229" t="b">
        <v>0</v>
      </c>
      <c r="R1229">
        <v>0</v>
      </c>
      <c r="S1229" t="b">
        <v>0</v>
      </c>
      <c r="T1229" t="s">
        <v>8284</v>
      </c>
      <c r="U1229" t="str">
        <f t="shared" si="136"/>
        <v>music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20">
        <f t="shared" si="137"/>
        <v>5</v>
      </c>
      <c r="F1230" s="6" t="str">
        <f t="shared" si="139"/>
        <v>Cat 3</v>
      </c>
      <c r="G1230" s="8">
        <v>1465</v>
      </c>
      <c r="H1230" t="s">
        <v>8219</v>
      </c>
      <c r="I1230" t="s">
        <v>8223</v>
      </c>
      <c r="J1230" t="s">
        <v>8245</v>
      </c>
      <c r="K1230">
        <v>1317231008</v>
      </c>
      <c r="L1230" s="12">
        <f t="shared" si="133"/>
        <v>40814.729259259257</v>
      </c>
      <c r="M1230">
        <v>1312047008</v>
      </c>
      <c r="N1230" s="12">
        <f t="shared" si="134"/>
        <v>40754.729259259257</v>
      </c>
      <c r="O1230" s="16">
        <f t="shared" si="135"/>
        <v>7</v>
      </c>
      <c r="P1230" s="16">
        <f t="shared" si="138"/>
        <v>2011</v>
      </c>
      <c r="Q1230" t="b">
        <v>0</v>
      </c>
      <c r="R1230">
        <v>24</v>
      </c>
      <c r="S1230" t="b">
        <v>0</v>
      </c>
      <c r="T1230" t="s">
        <v>8284</v>
      </c>
      <c r="U1230" t="str">
        <f t="shared" si="136"/>
        <v>music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20">
        <f t="shared" si="137"/>
        <v>2.75</v>
      </c>
      <c r="F1231" s="6" t="str">
        <f t="shared" si="139"/>
        <v>Cat 2</v>
      </c>
      <c r="G1231" s="8"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12">
        <f t="shared" si="133"/>
        <v>41015.666666666664</v>
      </c>
      <c r="M1231">
        <v>1331982127</v>
      </c>
      <c r="N1231" s="12">
        <f t="shared" si="134"/>
        <v>40985.459803240738</v>
      </c>
      <c r="O1231" s="16">
        <f t="shared" si="135"/>
        <v>3</v>
      </c>
      <c r="P1231" s="16">
        <f t="shared" si="138"/>
        <v>2012</v>
      </c>
      <c r="Q1231" t="b">
        <v>0</v>
      </c>
      <c r="R1231">
        <v>1</v>
      </c>
      <c r="S1231" t="b">
        <v>0</v>
      </c>
      <c r="T1231" t="s">
        <v>8284</v>
      </c>
      <c r="U1231" t="str">
        <f t="shared" si="136"/>
        <v>music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20">
        <f t="shared" si="137"/>
        <v>500</v>
      </c>
      <c r="F1232" s="6" t="str">
        <f t="shared" si="139"/>
        <v>Cat 12</v>
      </c>
      <c r="G1232" s="8"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12">
        <f t="shared" si="133"/>
        <v>40598.972569444442</v>
      </c>
      <c r="M1232">
        <v>1295997630</v>
      </c>
      <c r="N1232" s="12">
        <f t="shared" si="134"/>
        <v>40568.972569444442</v>
      </c>
      <c r="O1232" s="16">
        <f t="shared" si="135"/>
        <v>1</v>
      </c>
      <c r="P1232" s="16">
        <f t="shared" si="138"/>
        <v>2011</v>
      </c>
      <c r="Q1232" t="b">
        <v>0</v>
      </c>
      <c r="R1232">
        <v>0</v>
      </c>
      <c r="S1232" t="b">
        <v>0</v>
      </c>
      <c r="T1232" t="s">
        <v>8284</v>
      </c>
      <c r="U1232" t="str">
        <f t="shared" si="136"/>
        <v>music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20">
        <f t="shared" si="137"/>
        <v>5</v>
      </c>
      <c r="F1233" s="6" t="str">
        <f t="shared" si="139"/>
        <v>Cat 3</v>
      </c>
      <c r="G1233" s="8"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12">
        <f t="shared" si="133"/>
        <v>42244.041666666672</v>
      </c>
      <c r="M1233">
        <v>1436394968</v>
      </c>
      <c r="N1233" s="12">
        <f t="shared" si="134"/>
        <v>42193.941759259258</v>
      </c>
      <c r="O1233" s="16">
        <f t="shared" si="135"/>
        <v>7</v>
      </c>
      <c r="P1233" s="16">
        <f t="shared" si="138"/>
        <v>2015</v>
      </c>
      <c r="Q1233" t="b">
        <v>0</v>
      </c>
      <c r="R1233">
        <v>0</v>
      </c>
      <c r="S1233" t="b">
        <v>0</v>
      </c>
      <c r="T1233" t="s">
        <v>8284</v>
      </c>
      <c r="U1233" t="str">
        <f t="shared" si="136"/>
        <v>music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20">
        <f t="shared" si="137"/>
        <v>5</v>
      </c>
      <c r="F1234" s="6" t="str">
        <f t="shared" si="139"/>
        <v>Cat 3</v>
      </c>
      <c r="G1234" s="8"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12">
        <f t="shared" si="133"/>
        <v>41553.848032407412</v>
      </c>
      <c r="M1234">
        <v>1377030070</v>
      </c>
      <c r="N1234" s="12">
        <f t="shared" si="134"/>
        <v>41506.848032407412</v>
      </c>
      <c r="O1234" s="16">
        <f t="shared" si="135"/>
        <v>8</v>
      </c>
      <c r="P1234" s="16">
        <f t="shared" si="138"/>
        <v>2013</v>
      </c>
      <c r="Q1234" t="b">
        <v>0</v>
      </c>
      <c r="R1234">
        <v>1</v>
      </c>
      <c r="S1234" t="b">
        <v>0</v>
      </c>
      <c r="T1234" t="s">
        <v>8284</v>
      </c>
      <c r="U1234" t="str">
        <f t="shared" si="136"/>
        <v>music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20">
        <f t="shared" si="137"/>
        <v>1</v>
      </c>
      <c r="F1235" s="6" t="str">
        <f t="shared" si="139"/>
        <v>Cat 2</v>
      </c>
      <c r="G1235" s="8">
        <v>116</v>
      </c>
      <c r="H1235" t="s">
        <v>8219</v>
      </c>
      <c r="I1235" t="s">
        <v>8223</v>
      </c>
      <c r="J1235" t="s">
        <v>8245</v>
      </c>
      <c r="K1235">
        <v>1329864374</v>
      </c>
      <c r="L1235" s="12">
        <f t="shared" si="133"/>
        <v>40960.948773148149</v>
      </c>
      <c r="M1235">
        <v>1328049974</v>
      </c>
      <c r="N1235" s="12">
        <f t="shared" si="134"/>
        <v>40939.948773148149</v>
      </c>
      <c r="O1235" s="16">
        <f t="shared" si="135"/>
        <v>1</v>
      </c>
      <c r="P1235" s="16">
        <f t="shared" si="138"/>
        <v>2012</v>
      </c>
      <c r="Q1235" t="b">
        <v>0</v>
      </c>
      <c r="R1235">
        <v>6</v>
      </c>
      <c r="S1235" t="b">
        <v>0</v>
      </c>
      <c r="T1235" t="s">
        <v>8284</v>
      </c>
      <c r="U1235" t="str">
        <f t="shared" si="136"/>
        <v>music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20">
        <f t="shared" si="137"/>
        <v>50</v>
      </c>
      <c r="F1236" s="6" t="str">
        <f t="shared" si="139"/>
        <v>Cat 12</v>
      </c>
      <c r="G1236" s="8"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12">
        <f t="shared" si="133"/>
        <v>42037.788680555561</v>
      </c>
      <c r="M1236">
        <v>1420311342</v>
      </c>
      <c r="N1236" s="12">
        <f t="shared" si="134"/>
        <v>42007.788680555561</v>
      </c>
      <c r="O1236" s="16">
        <f t="shared" si="135"/>
        <v>1</v>
      </c>
      <c r="P1236" s="16">
        <f t="shared" si="138"/>
        <v>2015</v>
      </c>
      <c r="Q1236" t="b">
        <v>0</v>
      </c>
      <c r="R1236">
        <v>0</v>
      </c>
      <c r="S1236" t="b">
        <v>0</v>
      </c>
      <c r="T1236" t="s">
        <v>8284</v>
      </c>
      <c r="U1236" t="str">
        <f t="shared" si="136"/>
        <v>music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20">
        <f t="shared" si="137"/>
        <v>7.5339999999999998</v>
      </c>
      <c r="F1237" s="6" t="str">
        <f t="shared" si="139"/>
        <v>Cat 3</v>
      </c>
      <c r="G1237" s="8">
        <v>210</v>
      </c>
      <c r="H1237" t="s">
        <v>8219</v>
      </c>
      <c r="I1237" t="s">
        <v>8223</v>
      </c>
      <c r="J1237" t="s">
        <v>8245</v>
      </c>
      <c r="K1237">
        <v>1387077299</v>
      </c>
      <c r="L1237" s="12">
        <f t="shared" si="133"/>
        <v>41623.135405092595</v>
      </c>
      <c r="M1237">
        <v>1383621299</v>
      </c>
      <c r="N1237" s="12">
        <f t="shared" si="134"/>
        <v>41583.135405092595</v>
      </c>
      <c r="O1237" s="16">
        <f t="shared" si="135"/>
        <v>11</v>
      </c>
      <c r="P1237" s="16">
        <f t="shared" si="138"/>
        <v>2013</v>
      </c>
      <c r="Q1237" t="b">
        <v>0</v>
      </c>
      <c r="R1237">
        <v>6</v>
      </c>
      <c r="S1237" t="b">
        <v>0</v>
      </c>
      <c r="T1237" t="s">
        <v>8284</v>
      </c>
      <c r="U1237" t="str">
        <f t="shared" si="136"/>
        <v>music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20">
        <f t="shared" si="137"/>
        <v>2.5</v>
      </c>
      <c r="F1238" s="6" t="str">
        <f t="shared" si="139"/>
        <v>Cat 2</v>
      </c>
      <c r="G1238" s="8"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12">
        <f t="shared" si="133"/>
        <v>41118.666666666664</v>
      </c>
      <c r="M1238">
        <v>1342801164</v>
      </c>
      <c r="N1238" s="12">
        <f t="shared" si="134"/>
        <v>41110.680138888885</v>
      </c>
      <c r="O1238" s="16">
        <f t="shared" si="135"/>
        <v>7</v>
      </c>
      <c r="P1238" s="16">
        <f t="shared" si="138"/>
        <v>2012</v>
      </c>
      <c r="Q1238" t="b">
        <v>0</v>
      </c>
      <c r="R1238">
        <v>0</v>
      </c>
      <c r="S1238" t="b">
        <v>0</v>
      </c>
      <c r="T1238" t="s">
        <v>8284</v>
      </c>
      <c r="U1238" t="str">
        <f t="shared" si="136"/>
        <v>music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20">
        <f t="shared" si="137"/>
        <v>25</v>
      </c>
      <c r="F1239" s="6" t="str">
        <f t="shared" si="139"/>
        <v>Cat 7</v>
      </c>
      <c r="G1239" s="8"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12">
        <f t="shared" si="133"/>
        <v>41145.283159722225</v>
      </c>
      <c r="M1239">
        <v>1344062865</v>
      </c>
      <c r="N1239" s="12">
        <f t="shared" si="134"/>
        <v>41125.283159722225</v>
      </c>
      <c r="O1239" s="16">
        <f t="shared" si="135"/>
        <v>8</v>
      </c>
      <c r="P1239" s="16">
        <f t="shared" si="138"/>
        <v>2012</v>
      </c>
      <c r="Q1239" t="b">
        <v>0</v>
      </c>
      <c r="R1239">
        <v>0</v>
      </c>
      <c r="S1239" t="b">
        <v>0</v>
      </c>
      <c r="T1239" t="s">
        <v>8284</v>
      </c>
      <c r="U1239" t="str">
        <f t="shared" si="136"/>
        <v>music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20">
        <f t="shared" si="137"/>
        <v>1</v>
      </c>
      <c r="F1240" s="6" t="str">
        <f t="shared" si="139"/>
        <v>Cat 2</v>
      </c>
      <c r="G1240" s="8">
        <v>178</v>
      </c>
      <c r="H1240" t="s">
        <v>8219</v>
      </c>
      <c r="I1240" t="s">
        <v>8223</v>
      </c>
      <c r="J1240" t="s">
        <v>8245</v>
      </c>
      <c r="K1240">
        <v>1312641536</v>
      </c>
      <c r="L1240" s="12">
        <f t="shared" si="133"/>
        <v>40761.61037037037</v>
      </c>
      <c r="M1240">
        <v>1310049536</v>
      </c>
      <c r="N1240" s="12">
        <f t="shared" si="134"/>
        <v>40731.61037037037</v>
      </c>
      <c r="O1240" s="16">
        <f t="shared" si="135"/>
        <v>7</v>
      </c>
      <c r="P1240" s="16">
        <f t="shared" si="138"/>
        <v>2011</v>
      </c>
      <c r="Q1240" t="b">
        <v>0</v>
      </c>
      <c r="R1240">
        <v>3</v>
      </c>
      <c r="S1240" t="b">
        <v>0</v>
      </c>
      <c r="T1240" t="s">
        <v>8284</v>
      </c>
      <c r="U1240" t="str">
        <f t="shared" si="136"/>
        <v>music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20">
        <f t="shared" si="137"/>
        <v>2.5</v>
      </c>
      <c r="F1241" s="6" t="str">
        <f t="shared" si="139"/>
        <v>Cat 2</v>
      </c>
      <c r="G1241" s="8"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12">
        <f t="shared" si="133"/>
        <v>40913.962581018517</v>
      </c>
      <c r="M1241">
        <v>1323212767</v>
      </c>
      <c r="N1241" s="12">
        <f t="shared" si="134"/>
        <v>40883.962581018517</v>
      </c>
      <c r="O1241" s="16">
        <f t="shared" si="135"/>
        <v>12</v>
      </c>
      <c r="P1241" s="16">
        <f t="shared" si="138"/>
        <v>2011</v>
      </c>
      <c r="Q1241" t="b">
        <v>0</v>
      </c>
      <c r="R1241">
        <v>0</v>
      </c>
      <c r="S1241" t="b">
        <v>0</v>
      </c>
      <c r="T1241" t="s">
        <v>8284</v>
      </c>
      <c r="U1241" t="str">
        <f t="shared" si="136"/>
        <v>music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20">
        <f t="shared" si="137"/>
        <v>8</v>
      </c>
      <c r="F1242" s="6" t="str">
        <f t="shared" si="139"/>
        <v>Cat 3</v>
      </c>
      <c r="G1242" s="8">
        <v>241</v>
      </c>
      <c r="H1242" t="s">
        <v>8219</v>
      </c>
      <c r="I1242" t="s">
        <v>8223</v>
      </c>
      <c r="J1242" t="s">
        <v>8245</v>
      </c>
      <c r="K1242">
        <v>1373665860</v>
      </c>
      <c r="L1242" s="12">
        <f t="shared" si="133"/>
        <v>41467.910416666666</v>
      </c>
      <c r="M1242">
        <v>1368579457</v>
      </c>
      <c r="N1242" s="12">
        <f t="shared" si="134"/>
        <v>41409.040011574078</v>
      </c>
      <c r="O1242" s="16">
        <f t="shared" si="135"/>
        <v>5</v>
      </c>
      <c r="P1242" s="16">
        <f t="shared" si="138"/>
        <v>2013</v>
      </c>
      <c r="Q1242" t="b">
        <v>0</v>
      </c>
      <c r="R1242">
        <v>8</v>
      </c>
      <c r="S1242" t="b">
        <v>0</v>
      </c>
      <c r="T1242" t="s">
        <v>8284</v>
      </c>
      <c r="U1242" t="str">
        <f t="shared" si="136"/>
        <v>music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20">
        <f t="shared" si="137"/>
        <v>5</v>
      </c>
      <c r="F1243" s="6" t="str">
        <f t="shared" si="139"/>
        <v>Cat 3</v>
      </c>
      <c r="G1243" s="8">
        <v>2537</v>
      </c>
      <c r="H1243" t="s">
        <v>8219</v>
      </c>
      <c r="I1243" t="s">
        <v>8223</v>
      </c>
      <c r="J1243" t="s">
        <v>8245</v>
      </c>
      <c r="K1243">
        <v>1414994340</v>
      </c>
      <c r="L1243" s="12">
        <f t="shared" si="133"/>
        <v>41946.249305555553</v>
      </c>
      <c r="M1243">
        <v>1413057980</v>
      </c>
      <c r="N1243" s="12">
        <f t="shared" si="134"/>
        <v>41923.837731481479</v>
      </c>
      <c r="O1243" s="16">
        <f t="shared" si="135"/>
        <v>10</v>
      </c>
      <c r="P1243" s="16">
        <f t="shared" si="138"/>
        <v>2014</v>
      </c>
      <c r="Q1243" t="b">
        <v>0</v>
      </c>
      <c r="R1243">
        <v>34</v>
      </c>
      <c r="S1243" t="b">
        <v>0</v>
      </c>
      <c r="T1243" t="s">
        <v>8284</v>
      </c>
      <c r="U1243" t="str">
        <f t="shared" si="136"/>
        <v>music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20">
        <f t="shared" si="137"/>
        <v>0.91100000000000003</v>
      </c>
      <c r="F1244" s="6" t="str">
        <f t="shared" si="139"/>
        <v>Cat 1</v>
      </c>
      <c r="G1244" s="8"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12">
        <f t="shared" si="133"/>
        <v>40797.554166666669</v>
      </c>
      <c r="M1244">
        <v>1314417502</v>
      </c>
      <c r="N1244" s="12">
        <f t="shared" si="134"/>
        <v>40782.165532407409</v>
      </c>
      <c r="O1244" s="16">
        <f t="shared" si="135"/>
        <v>8</v>
      </c>
      <c r="P1244" s="16">
        <f t="shared" si="138"/>
        <v>2011</v>
      </c>
      <c r="Q1244" t="b">
        <v>0</v>
      </c>
      <c r="R1244">
        <v>1</v>
      </c>
      <c r="S1244" t="b">
        <v>0</v>
      </c>
      <c r="T1244" t="s">
        <v>8284</v>
      </c>
      <c r="U1244" t="str">
        <f t="shared" si="136"/>
        <v>music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20">
        <f t="shared" si="137"/>
        <v>12</v>
      </c>
      <c r="F1245" s="6" t="str">
        <f t="shared" si="139"/>
        <v>Cat 4</v>
      </c>
      <c r="G1245" s="8">
        <v>1691</v>
      </c>
      <c r="H1245" t="s">
        <v>8219</v>
      </c>
      <c r="I1245" t="s">
        <v>8223</v>
      </c>
      <c r="J1245" t="s">
        <v>8245</v>
      </c>
      <c r="K1245">
        <v>1310158800</v>
      </c>
      <c r="L1245" s="12">
        <f t="shared" si="133"/>
        <v>40732.875</v>
      </c>
      <c r="M1245">
        <v>1304888771</v>
      </c>
      <c r="N1245" s="12">
        <f t="shared" si="134"/>
        <v>40671.879293981481</v>
      </c>
      <c r="O1245" s="16">
        <f t="shared" si="135"/>
        <v>5</v>
      </c>
      <c r="P1245" s="16">
        <f t="shared" si="138"/>
        <v>2011</v>
      </c>
      <c r="Q1245" t="b">
        <v>0</v>
      </c>
      <c r="R1245">
        <v>38</v>
      </c>
      <c r="S1245" t="b">
        <v>0</v>
      </c>
      <c r="T1245" t="s">
        <v>8284</v>
      </c>
      <c r="U1245" t="str">
        <f t="shared" si="136"/>
        <v>music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20">
        <f t="shared" si="137"/>
        <v>2</v>
      </c>
      <c r="F1246" s="6" t="str">
        <f t="shared" si="139"/>
        <v>Cat 2</v>
      </c>
      <c r="G1246" s="8">
        <v>2076</v>
      </c>
      <c r="H1246" t="s">
        <v>8218</v>
      </c>
      <c r="I1246" t="s">
        <v>8223</v>
      </c>
      <c r="J1246" t="s">
        <v>8245</v>
      </c>
      <c r="K1246">
        <v>1366664400</v>
      </c>
      <c r="L1246" s="12">
        <f t="shared" si="133"/>
        <v>41386.875</v>
      </c>
      <c r="M1246">
        <v>1363981723</v>
      </c>
      <c r="N1246" s="12">
        <f t="shared" si="134"/>
        <v>41355.825497685182</v>
      </c>
      <c r="O1246" s="16">
        <f t="shared" si="135"/>
        <v>3</v>
      </c>
      <c r="P1246" s="16">
        <f t="shared" si="138"/>
        <v>2013</v>
      </c>
      <c r="Q1246" t="b">
        <v>1</v>
      </c>
      <c r="R1246">
        <v>45</v>
      </c>
      <c r="S1246" t="b">
        <v>1</v>
      </c>
      <c r="T1246" t="s">
        <v>8274</v>
      </c>
      <c r="U1246" t="str">
        <f t="shared" si="136"/>
        <v>music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20">
        <f t="shared" si="137"/>
        <v>2</v>
      </c>
      <c r="F1247" s="6" t="str">
        <f t="shared" si="139"/>
        <v>Cat 2</v>
      </c>
      <c r="G1247" s="8">
        <v>2405</v>
      </c>
      <c r="H1247" t="s">
        <v>8218</v>
      </c>
      <c r="I1247" t="s">
        <v>8223</v>
      </c>
      <c r="J1247" t="s">
        <v>8245</v>
      </c>
      <c r="K1247">
        <v>1402755834</v>
      </c>
      <c r="L1247" s="12">
        <f t="shared" si="133"/>
        <v>41804.599930555552</v>
      </c>
      <c r="M1247">
        <v>1400163834</v>
      </c>
      <c r="N1247" s="12">
        <f t="shared" si="134"/>
        <v>41774.599930555552</v>
      </c>
      <c r="O1247" s="16">
        <f t="shared" si="135"/>
        <v>5</v>
      </c>
      <c r="P1247" s="16">
        <f t="shared" si="138"/>
        <v>2014</v>
      </c>
      <c r="Q1247" t="b">
        <v>1</v>
      </c>
      <c r="R1247">
        <v>17</v>
      </c>
      <c r="S1247" t="b">
        <v>1</v>
      </c>
      <c r="T1247" t="s">
        <v>8274</v>
      </c>
      <c r="U1247" t="str">
        <f t="shared" si="136"/>
        <v>music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20">
        <f t="shared" si="137"/>
        <v>2</v>
      </c>
      <c r="F1248" s="6" t="str">
        <f t="shared" si="139"/>
        <v>Cat 2</v>
      </c>
      <c r="G1248" s="8">
        <v>2340</v>
      </c>
      <c r="H1248" t="s">
        <v>8218</v>
      </c>
      <c r="I1248" t="s">
        <v>8223</v>
      </c>
      <c r="J1248" t="s">
        <v>8245</v>
      </c>
      <c r="K1248">
        <v>1323136949</v>
      </c>
      <c r="L1248" s="12">
        <f t="shared" si="133"/>
        <v>40883.085057870368</v>
      </c>
      <c r="M1248">
        <v>1319245349</v>
      </c>
      <c r="N1248" s="12">
        <f t="shared" si="134"/>
        <v>40838.043391203704</v>
      </c>
      <c r="O1248" s="16">
        <f t="shared" si="135"/>
        <v>10</v>
      </c>
      <c r="P1248" s="16">
        <f t="shared" si="138"/>
        <v>2011</v>
      </c>
      <c r="Q1248" t="b">
        <v>1</v>
      </c>
      <c r="R1248">
        <v>31</v>
      </c>
      <c r="S1248" t="b">
        <v>1</v>
      </c>
      <c r="T1248" t="s">
        <v>8274</v>
      </c>
      <c r="U1248" t="str">
        <f t="shared" si="136"/>
        <v>music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20">
        <f t="shared" si="137"/>
        <v>3.5</v>
      </c>
      <c r="F1249" s="6" t="str">
        <f t="shared" si="139"/>
        <v>Cat 2</v>
      </c>
      <c r="G1249" s="8">
        <v>4275</v>
      </c>
      <c r="H1249" t="s">
        <v>8218</v>
      </c>
      <c r="I1249" t="s">
        <v>8223</v>
      </c>
      <c r="J1249" t="s">
        <v>8245</v>
      </c>
      <c r="K1249">
        <v>1367823655</v>
      </c>
      <c r="L1249" s="12">
        <f t="shared" si="133"/>
        <v>41400.292303240742</v>
      </c>
      <c r="M1249">
        <v>1365231655</v>
      </c>
      <c r="N1249" s="12">
        <f t="shared" si="134"/>
        <v>41370.292303240742</v>
      </c>
      <c r="O1249" s="16">
        <f t="shared" si="135"/>
        <v>4</v>
      </c>
      <c r="P1249" s="16">
        <f t="shared" si="138"/>
        <v>2013</v>
      </c>
      <c r="Q1249" t="b">
        <v>1</v>
      </c>
      <c r="R1249">
        <v>50</v>
      </c>
      <c r="S1249" t="b">
        <v>1</v>
      </c>
      <c r="T1249" t="s">
        <v>8274</v>
      </c>
      <c r="U1249" t="str">
        <f t="shared" si="136"/>
        <v>music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20">
        <f t="shared" si="137"/>
        <v>2.5</v>
      </c>
      <c r="F1250" s="6" t="str">
        <f t="shared" si="139"/>
        <v>Cat 2</v>
      </c>
      <c r="G1250" s="8">
        <v>3791</v>
      </c>
      <c r="H1250" t="s">
        <v>8218</v>
      </c>
      <c r="I1250" t="s">
        <v>8223</v>
      </c>
      <c r="J1250" t="s">
        <v>8245</v>
      </c>
      <c r="K1250">
        <v>1402642740</v>
      </c>
      <c r="L1250" s="12">
        <f t="shared" si="133"/>
        <v>41803.290972222225</v>
      </c>
      <c r="M1250">
        <v>1399563953</v>
      </c>
      <c r="N1250" s="12">
        <f t="shared" si="134"/>
        <v>41767.656863425924</v>
      </c>
      <c r="O1250" s="16">
        <f t="shared" si="135"/>
        <v>5</v>
      </c>
      <c r="P1250" s="16">
        <f t="shared" si="138"/>
        <v>2014</v>
      </c>
      <c r="Q1250" t="b">
        <v>1</v>
      </c>
      <c r="R1250">
        <v>59</v>
      </c>
      <c r="S1250" t="b">
        <v>1</v>
      </c>
      <c r="T1250" t="s">
        <v>8274</v>
      </c>
      <c r="U1250" t="str">
        <f t="shared" si="136"/>
        <v>music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20">
        <f t="shared" si="137"/>
        <v>5</v>
      </c>
      <c r="F1251" s="6" t="str">
        <f t="shared" si="139"/>
        <v>Cat 3</v>
      </c>
      <c r="G1251" s="8">
        <v>5222</v>
      </c>
      <c r="H1251" t="s">
        <v>8218</v>
      </c>
      <c r="I1251" t="s">
        <v>8223</v>
      </c>
      <c r="J1251" t="s">
        <v>8245</v>
      </c>
      <c r="K1251">
        <v>1341683211</v>
      </c>
      <c r="L1251" s="12">
        <f t="shared" si="133"/>
        <v>41097.74086805556</v>
      </c>
      <c r="M1251">
        <v>1339091211</v>
      </c>
      <c r="N1251" s="12">
        <f t="shared" si="134"/>
        <v>41067.74086805556</v>
      </c>
      <c r="O1251" s="16">
        <f t="shared" si="135"/>
        <v>6</v>
      </c>
      <c r="P1251" s="16">
        <f t="shared" si="138"/>
        <v>2012</v>
      </c>
      <c r="Q1251" t="b">
        <v>1</v>
      </c>
      <c r="R1251">
        <v>81</v>
      </c>
      <c r="S1251" t="b">
        <v>1</v>
      </c>
      <c r="T1251" t="s">
        <v>8274</v>
      </c>
      <c r="U1251" t="str">
        <f t="shared" si="136"/>
        <v>music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20">
        <f t="shared" si="137"/>
        <v>30</v>
      </c>
      <c r="F1252" s="6" t="str">
        <f t="shared" si="139"/>
        <v>Cat 8</v>
      </c>
      <c r="G1252" s="8">
        <v>60046</v>
      </c>
      <c r="H1252" t="s">
        <v>8218</v>
      </c>
      <c r="I1252" t="s">
        <v>8223</v>
      </c>
      <c r="J1252" t="s">
        <v>8245</v>
      </c>
      <c r="K1252">
        <v>1410017131</v>
      </c>
      <c r="L1252" s="12">
        <f t="shared" si="133"/>
        <v>41888.64271990741</v>
      </c>
      <c r="M1252">
        <v>1406129131</v>
      </c>
      <c r="N1252" s="12">
        <f t="shared" si="134"/>
        <v>41843.64271990741</v>
      </c>
      <c r="O1252" s="16">
        <f t="shared" si="135"/>
        <v>7</v>
      </c>
      <c r="P1252" s="16">
        <f t="shared" si="138"/>
        <v>2014</v>
      </c>
      <c r="Q1252" t="b">
        <v>1</v>
      </c>
      <c r="R1252">
        <v>508</v>
      </c>
      <c r="S1252" t="b">
        <v>1</v>
      </c>
      <c r="T1252" t="s">
        <v>8274</v>
      </c>
      <c r="U1252" t="str">
        <f t="shared" si="136"/>
        <v>music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20">
        <f t="shared" si="137"/>
        <v>6</v>
      </c>
      <c r="F1253" s="6" t="str">
        <f t="shared" si="139"/>
        <v>Cat 3</v>
      </c>
      <c r="G1253" s="8">
        <v>6108</v>
      </c>
      <c r="H1253" t="s">
        <v>8218</v>
      </c>
      <c r="I1253" t="s">
        <v>8223</v>
      </c>
      <c r="J1253" t="s">
        <v>8245</v>
      </c>
      <c r="K1253">
        <v>1316979167</v>
      </c>
      <c r="L1253" s="12">
        <f t="shared" si="133"/>
        <v>40811.814432870371</v>
      </c>
      <c r="M1253">
        <v>1311795167</v>
      </c>
      <c r="N1253" s="12">
        <f t="shared" si="134"/>
        <v>40751.814432870371</v>
      </c>
      <c r="O1253" s="16">
        <f t="shared" si="135"/>
        <v>7</v>
      </c>
      <c r="P1253" s="16">
        <f t="shared" si="138"/>
        <v>2011</v>
      </c>
      <c r="Q1253" t="b">
        <v>1</v>
      </c>
      <c r="R1253">
        <v>74</v>
      </c>
      <c r="S1253" t="b">
        <v>1</v>
      </c>
      <c r="T1253" t="s">
        <v>8274</v>
      </c>
      <c r="U1253" t="str">
        <f t="shared" si="136"/>
        <v>music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20">
        <f t="shared" si="137"/>
        <v>3.5</v>
      </c>
      <c r="F1254" s="6" t="str">
        <f t="shared" si="139"/>
        <v>Cat 2</v>
      </c>
      <c r="G1254" s="8">
        <v>4818</v>
      </c>
      <c r="H1254" t="s">
        <v>8218</v>
      </c>
      <c r="I1254" t="s">
        <v>8223</v>
      </c>
      <c r="J1254" t="s">
        <v>8245</v>
      </c>
      <c r="K1254">
        <v>1382658169</v>
      </c>
      <c r="L1254" s="12">
        <f t="shared" si="133"/>
        <v>41571.988067129627</v>
      </c>
      <c r="M1254">
        <v>1380238969</v>
      </c>
      <c r="N1254" s="12">
        <f t="shared" si="134"/>
        <v>41543.988067129627</v>
      </c>
      <c r="O1254" s="16">
        <f t="shared" si="135"/>
        <v>9</v>
      </c>
      <c r="P1254" s="16">
        <f t="shared" si="138"/>
        <v>2013</v>
      </c>
      <c r="Q1254" t="b">
        <v>1</v>
      </c>
      <c r="R1254">
        <v>141</v>
      </c>
      <c r="S1254" t="b">
        <v>1</v>
      </c>
      <c r="T1254" t="s">
        <v>8274</v>
      </c>
      <c r="U1254" t="str">
        <f t="shared" si="136"/>
        <v>music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20">
        <f t="shared" si="137"/>
        <v>0.01</v>
      </c>
      <c r="F1255" s="6" t="str">
        <f t="shared" si="139"/>
        <v>Cat 1</v>
      </c>
      <c r="G1255" s="8">
        <v>30383.32</v>
      </c>
      <c r="H1255" t="s">
        <v>8218</v>
      </c>
      <c r="I1255" t="s">
        <v>8223</v>
      </c>
      <c r="J1255" t="s">
        <v>8245</v>
      </c>
      <c r="K1255">
        <v>1409770107</v>
      </c>
      <c r="L1255" s="12">
        <f t="shared" si="133"/>
        <v>41885.783645833333</v>
      </c>
      <c r="M1255">
        <v>1407178107</v>
      </c>
      <c r="N1255" s="12">
        <f t="shared" si="134"/>
        <v>41855.783645833333</v>
      </c>
      <c r="O1255" s="16">
        <f t="shared" si="135"/>
        <v>8</v>
      </c>
      <c r="P1255" s="16">
        <f t="shared" si="138"/>
        <v>2014</v>
      </c>
      <c r="Q1255" t="b">
        <v>1</v>
      </c>
      <c r="R1255">
        <v>711</v>
      </c>
      <c r="S1255" t="b">
        <v>1</v>
      </c>
      <c r="T1255" t="s">
        <v>8274</v>
      </c>
      <c r="U1255" t="str">
        <f t="shared" si="136"/>
        <v>music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20">
        <f t="shared" si="137"/>
        <v>6.7</v>
      </c>
      <c r="F1256" s="6" t="str">
        <f t="shared" si="139"/>
        <v>Cat 3</v>
      </c>
      <c r="G1256" s="8">
        <v>13323</v>
      </c>
      <c r="H1256" t="s">
        <v>8218</v>
      </c>
      <c r="I1256" t="s">
        <v>8223</v>
      </c>
      <c r="J1256" t="s">
        <v>8245</v>
      </c>
      <c r="K1256">
        <v>1293857940</v>
      </c>
      <c r="L1256" s="12">
        <f t="shared" si="133"/>
        <v>40544.207638888889</v>
      </c>
      <c r="M1256">
        <v>1288968886</v>
      </c>
      <c r="N1256" s="12">
        <f t="shared" si="134"/>
        <v>40487.621365740742</v>
      </c>
      <c r="O1256" s="16">
        <f t="shared" si="135"/>
        <v>11</v>
      </c>
      <c r="P1256" s="16">
        <f t="shared" si="138"/>
        <v>2010</v>
      </c>
      <c r="Q1256" t="b">
        <v>1</v>
      </c>
      <c r="R1256">
        <v>141</v>
      </c>
      <c r="S1256" t="b">
        <v>1</v>
      </c>
      <c r="T1256" t="s">
        <v>8274</v>
      </c>
      <c r="U1256" t="str">
        <f t="shared" si="136"/>
        <v>music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20">
        <f t="shared" si="137"/>
        <v>3</v>
      </c>
      <c r="F1257" s="6" t="str">
        <f t="shared" si="139"/>
        <v>Cat 2</v>
      </c>
      <c r="G1257" s="8">
        <v>6071</v>
      </c>
      <c r="H1257" t="s">
        <v>8218</v>
      </c>
      <c r="I1257" t="s">
        <v>8223</v>
      </c>
      <c r="J1257" t="s">
        <v>8245</v>
      </c>
      <c r="K1257">
        <v>1385932652</v>
      </c>
      <c r="L1257" s="12">
        <f t="shared" si="133"/>
        <v>41609.887175925927</v>
      </c>
      <c r="M1257">
        <v>1383337052</v>
      </c>
      <c r="N1257" s="12">
        <f t="shared" si="134"/>
        <v>41579.845509259263</v>
      </c>
      <c r="O1257" s="16">
        <f t="shared" si="135"/>
        <v>11</v>
      </c>
      <c r="P1257" s="16">
        <f t="shared" si="138"/>
        <v>2013</v>
      </c>
      <c r="Q1257" t="b">
        <v>1</v>
      </c>
      <c r="R1257">
        <v>109</v>
      </c>
      <c r="S1257" t="b">
        <v>1</v>
      </c>
      <c r="T1257" t="s">
        <v>8274</v>
      </c>
      <c r="U1257" t="str">
        <f t="shared" si="136"/>
        <v>music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20">
        <f t="shared" si="137"/>
        <v>30</v>
      </c>
      <c r="F1258" s="6" t="str">
        <f t="shared" si="139"/>
        <v>Cat 8</v>
      </c>
      <c r="G1258" s="8">
        <v>35389.129999999997</v>
      </c>
      <c r="H1258" t="s">
        <v>8218</v>
      </c>
      <c r="I1258" t="s">
        <v>8223</v>
      </c>
      <c r="J1258" t="s">
        <v>8245</v>
      </c>
      <c r="K1258">
        <v>1329084231</v>
      </c>
      <c r="L1258" s="12">
        <f t="shared" si="133"/>
        <v>40951.919340277782</v>
      </c>
      <c r="M1258">
        <v>1326492231</v>
      </c>
      <c r="N1258" s="12">
        <f t="shared" si="134"/>
        <v>40921.919340277782</v>
      </c>
      <c r="O1258" s="16">
        <f t="shared" si="135"/>
        <v>1</v>
      </c>
      <c r="P1258" s="16">
        <f t="shared" si="138"/>
        <v>2012</v>
      </c>
      <c r="Q1258" t="b">
        <v>1</v>
      </c>
      <c r="R1258">
        <v>361</v>
      </c>
      <c r="S1258" t="b">
        <v>1</v>
      </c>
      <c r="T1258" t="s">
        <v>8274</v>
      </c>
      <c r="U1258" t="str">
        <f t="shared" si="136"/>
        <v>music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20">
        <f t="shared" si="137"/>
        <v>5.5</v>
      </c>
      <c r="F1259" s="6" t="str">
        <f t="shared" si="139"/>
        <v>Cat 3</v>
      </c>
      <c r="G1259" s="8">
        <v>16210</v>
      </c>
      <c r="H1259" t="s">
        <v>8218</v>
      </c>
      <c r="I1259" t="s">
        <v>8223</v>
      </c>
      <c r="J1259" t="s">
        <v>8245</v>
      </c>
      <c r="K1259">
        <v>1301792590</v>
      </c>
      <c r="L1259" s="12">
        <f t="shared" si="133"/>
        <v>40636.043865740743</v>
      </c>
      <c r="M1259">
        <v>1297562590</v>
      </c>
      <c r="N1259" s="12">
        <f t="shared" si="134"/>
        <v>40587.085532407407</v>
      </c>
      <c r="O1259" s="16">
        <f t="shared" si="135"/>
        <v>2</v>
      </c>
      <c r="P1259" s="16">
        <f t="shared" si="138"/>
        <v>2011</v>
      </c>
      <c r="Q1259" t="b">
        <v>1</v>
      </c>
      <c r="R1259">
        <v>176</v>
      </c>
      <c r="S1259" t="b">
        <v>1</v>
      </c>
      <c r="T1259" t="s">
        <v>8274</v>
      </c>
      <c r="U1259" t="str">
        <f t="shared" si="136"/>
        <v>music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20">
        <f t="shared" si="137"/>
        <v>12</v>
      </c>
      <c r="F1260" s="6" t="str">
        <f t="shared" si="139"/>
        <v>Cat 4</v>
      </c>
      <c r="G1260" s="8">
        <v>25577.56</v>
      </c>
      <c r="H1260" t="s">
        <v>8218</v>
      </c>
      <c r="I1260" t="s">
        <v>8223</v>
      </c>
      <c r="J1260" t="s">
        <v>8245</v>
      </c>
      <c r="K1260">
        <v>1377960012</v>
      </c>
      <c r="L1260" s="12">
        <f t="shared" si="133"/>
        <v>41517.611250000002</v>
      </c>
      <c r="M1260">
        <v>1375368012</v>
      </c>
      <c r="N1260" s="12">
        <f t="shared" si="134"/>
        <v>41487.611250000002</v>
      </c>
      <c r="O1260" s="16">
        <f t="shared" si="135"/>
        <v>8</v>
      </c>
      <c r="P1260" s="16">
        <f t="shared" si="138"/>
        <v>2013</v>
      </c>
      <c r="Q1260" t="b">
        <v>1</v>
      </c>
      <c r="R1260">
        <v>670</v>
      </c>
      <c r="S1260" t="b">
        <v>1</v>
      </c>
      <c r="T1260" t="s">
        <v>8274</v>
      </c>
      <c r="U1260" t="str">
        <f t="shared" si="136"/>
        <v>music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20">
        <f t="shared" si="137"/>
        <v>2.5</v>
      </c>
      <c r="F1261" s="6" t="str">
        <f t="shared" si="139"/>
        <v>Cat 2</v>
      </c>
      <c r="G1261" s="8">
        <v>2606</v>
      </c>
      <c r="H1261" t="s">
        <v>8218</v>
      </c>
      <c r="I1261" t="s">
        <v>8223</v>
      </c>
      <c r="J1261" t="s">
        <v>8245</v>
      </c>
      <c r="K1261">
        <v>1402286340</v>
      </c>
      <c r="L1261" s="12">
        <f t="shared" si="133"/>
        <v>41799.165972222225</v>
      </c>
      <c r="M1261">
        <v>1399504664</v>
      </c>
      <c r="N1261" s="12">
        <f t="shared" si="134"/>
        <v>41766.970648148148</v>
      </c>
      <c r="O1261" s="16">
        <f t="shared" si="135"/>
        <v>5</v>
      </c>
      <c r="P1261" s="16">
        <f t="shared" si="138"/>
        <v>2014</v>
      </c>
      <c r="Q1261" t="b">
        <v>1</v>
      </c>
      <c r="R1261">
        <v>96</v>
      </c>
      <c r="S1261" t="b">
        <v>1</v>
      </c>
      <c r="T1261" t="s">
        <v>8274</v>
      </c>
      <c r="U1261" t="str">
        <f t="shared" si="136"/>
        <v>music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20">
        <f t="shared" si="137"/>
        <v>3.3</v>
      </c>
      <c r="F1262" s="6" t="str">
        <f t="shared" si="139"/>
        <v>Cat 2</v>
      </c>
      <c r="G1262" s="8">
        <v>3751</v>
      </c>
      <c r="H1262" t="s">
        <v>8218</v>
      </c>
      <c r="I1262" t="s">
        <v>8223</v>
      </c>
      <c r="J1262" t="s">
        <v>8245</v>
      </c>
      <c r="K1262">
        <v>1393445620</v>
      </c>
      <c r="L1262" s="12">
        <f t="shared" si="133"/>
        <v>41696.842824074076</v>
      </c>
      <c r="M1262">
        <v>1390853620</v>
      </c>
      <c r="N1262" s="12">
        <f t="shared" si="134"/>
        <v>41666.842824074076</v>
      </c>
      <c r="O1262" s="16">
        <f t="shared" si="135"/>
        <v>1</v>
      </c>
      <c r="P1262" s="16">
        <f t="shared" si="138"/>
        <v>2014</v>
      </c>
      <c r="Q1262" t="b">
        <v>1</v>
      </c>
      <c r="R1262">
        <v>74</v>
      </c>
      <c r="S1262" t="b">
        <v>1</v>
      </c>
      <c r="T1262" t="s">
        <v>8274</v>
      </c>
      <c r="U1262" t="str">
        <f t="shared" si="136"/>
        <v>music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20">
        <f t="shared" si="137"/>
        <v>2</v>
      </c>
      <c r="F1263" s="6" t="str">
        <f t="shared" si="139"/>
        <v>Cat 2</v>
      </c>
      <c r="G1263" s="8">
        <v>2025</v>
      </c>
      <c r="H1263" t="s">
        <v>8218</v>
      </c>
      <c r="I1263" t="s">
        <v>8223</v>
      </c>
      <c r="J1263" t="s">
        <v>8245</v>
      </c>
      <c r="K1263">
        <v>1390983227</v>
      </c>
      <c r="L1263" s="12">
        <f t="shared" si="133"/>
        <v>41668.342905092592</v>
      </c>
      <c r="M1263">
        <v>1388391227</v>
      </c>
      <c r="N1263" s="12">
        <f t="shared" si="134"/>
        <v>41638.342905092592</v>
      </c>
      <c r="O1263" s="16">
        <f t="shared" si="135"/>
        <v>12</v>
      </c>
      <c r="P1263" s="16">
        <f t="shared" si="138"/>
        <v>2013</v>
      </c>
      <c r="Q1263" t="b">
        <v>1</v>
      </c>
      <c r="R1263">
        <v>52</v>
      </c>
      <c r="S1263" t="b">
        <v>1</v>
      </c>
      <c r="T1263" t="s">
        <v>8274</v>
      </c>
      <c r="U1263" t="str">
        <f t="shared" si="136"/>
        <v>music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20">
        <f t="shared" si="137"/>
        <v>6.5</v>
      </c>
      <c r="F1264" s="6" t="str">
        <f t="shared" si="139"/>
        <v>Cat 3</v>
      </c>
      <c r="G1264" s="8">
        <v>8152</v>
      </c>
      <c r="H1264" t="s">
        <v>8218</v>
      </c>
      <c r="I1264" t="s">
        <v>8228</v>
      </c>
      <c r="J1264" t="s">
        <v>8250</v>
      </c>
      <c r="K1264">
        <v>1392574692</v>
      </c>
      <c r="L1264" s="12">
        <f t="shared" si="133"/>
        <v>41686.762638888889</v>
      </c>
      <c r="M1264">
        <v>1389982692</v>
      </c>
      <c r="N1264" s="12">
        <f t="shared" si="134"/>
        <v>41656.762638888889</v>
      </c>
      <c r="O1264" s="16">
        <f t="shared" si="135"/>
        <v>1</v>
      </c>
      <c r="P1264" s="16">
        <f t="shared" si="138"/>
        <v>2014</v>
      </c>
      <c r="Q1264" t="b">
        <v>1</v>
      </c>
      <c r="R1264">
        <v>105</v>
      </c>
      <c r="S1264" t="b">
        <v>1</v>
      </c>
      <c r="T1264" t="s">
        <v>8274</v>
      </c>
      <c r="U1264" t="str">
        <f t="shared" si="136"/>
        <v>music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20">
        <f t="shared" si="137"/>
        <v>1.5</v>
      </c>
      <c r="F1265" s="6" t="str">
        <f t="shared" si="139"/>
        <v>Cat 2</v>
      </c>
      <c r="G1265" s="8">
        <v>1785</v>
      </c>
      <c r="H1265" t="s">
        <v>8218</v>
      </c>
      <c r="I1265" t="s">
        <v>8223</v>
      </c>
      <c r="J1265" t="s">
        <v>8245</v>
      </c>
      <c r="K1265">
        <v>1396054800</v>
      </c>
      <c r="L1265" s="12">
        <f t="shared" si="133"/>
        <v>41727.041666666664</v>
      </c>
      <c r="M1265">
        <v>1393034470</v>
      </c>
      <c r="N1265" s="12">
        <f t="shared" si="134"/>
        <v>41692.084143518521</v>
      </c>
      <c r="O1265" s="16">
        <f t="shared" si="135"/>
        <v>2</v>
      </c>
      <c r="P1265" s="16">
        <f t="shared" si="138"/>
        <v>2014</v>
      </c>
      <c r="Q1265" t="b">
        <v>1</v>
      </c>
      <c r="R1265">
        <v>41</v>
      </c>
      <c r="S1265" t="b">
        <v>1</v>
      </c>
      <c r="T1265" t="s">
        <v>8274</v>
      </c>
      <c r="U1265" t="str">
        <f t="shared" si="136"/>
        <v>music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20">
        <f t="shared" si="137"/>
        <v>0.65</v>
      </c>
      <c r="F1266" s="6" t="str">
        <f t="shared" si="139"/>
        <v>Cat 1</v>
      </c>
      <c r="G1266" s="8">
        <v>1082</v>
      </c>
      <c r="H1266" t="s">
        <v>8218</v>
      </c>
      <c r="I1266" t="s">
        <v>8223</v>
      </c>
      <c r="J1266" t="s">
        <v>8245</v>
      </c>
      <c r="K1266">
        <v>1383062083</v>
      </c>
      <c r="L1266" s="12">
        <f t="shared" si="133"/>
        <v>41576.662997685184</v>
      </c>
      <c r="M1266">
        <v>1380556483</v>
      </c>
      <c r="N1266" s="12">
        <f t="shared" si="134"/>
        <v>41547.662997685184</v>
      </c>
      <c r="O1266" s="16">
        <f t="shared" si="135"/>
        <v>9</v>
      </c>
      <c r="P1266" s="16">
        <f t="shared" si="138"/>
        <v>2013</v>
      </c>
      <c r="Q1266" t="b">
        <v>1</v>
      </c>
      <c r="R1266">
        <v>34</v>
      </c>
      <c r="S1266" t="b">
        <v>1</v>
      </c>
      <c r="T1266" t="s">
        <v>8274</v>
      </c>
      <c r="U1266" t="str">
        <f t="shared" si="136"/>
        <v>music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20">
        <f t="shared" si="137"/>
        <v>3.5</v>
      </c>
      <c r="F1267" s="6" t="str">
        <f t="shared" si="139"/>
        <v>Cat 2</v>
      </c>
      <c r="G1267" s="8">
        <v>4170.17</v>
      </c>
      <c r="H1267" t="s">
        <v>8218</v>
      </c>
      <c r="I1267" t="s">
        <v>8223</v>
      </c>
      <c r="J1267" t="s">
        <v>8245</v>
      </c>
      <c r="K1267">
        <v>1291131815</v>
      </c>
      <c r="L1267" s="12">
        <f t="shared" si="133"/>
        <v>40512.655266203699</v>
      </c>
      <c r="M1267">
        <v>1287071015</v>
      </c>
      <c r="N1267" s="12">
        <f t="shared" si="134"/>
        <v>40465.655266203699</v>
      </c>
      <c r="O1267" s="16">
        <f t="shared" si="135"/>
        <v>10</v>
      </c>
      <c r="P1267" s="16">
        <f t="shared" si="138"/>
        <v>2010</v>
      </c>
      <c r="Q1267" t="b">
        <v>1</v>
      </c>
      <c r="R1267">
        <v>66</v>
      </c>
      <c r="S1267" t="b">
        <v>1</v>
      </c>
      <c r="T1267" t="s">
        <v>8274</v>
      </c>
      <c r="U1267" t="str">
        <f t="shared" si="136"/>
        <v>music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20">
        <f t="shared" si="137"/>
        <v>9.5</v>
      </c>
      <c r="F1268" s="6" t="str">
        <f t="shared" si="139"/>
        <v>Cat 3</v>
      </c>
      <c r="G1268" s="8">
        <v>9545</v>
      </c>
      <c r="H1268" t="s">
        <v>8218</v>
      </c>
      <c r="I1268" t="s">
        <v>8223</v>
      </c>
      <c r="J1268" t="s">
        <v>8245</v>
      </c>
      <c r="K1268">
        <v>1389474145</v>
      </c>
      <c r="L1268" s="12">
        <f t="shared" si="133"/>
        <v>41650.87667824074</v>
      </c>
      <c r="M1268">
        <v>1386882145</v>
      </c>
      <c r="N1268" s="12">
        <f t="shared" si="134"/>
        <v>41620.87667824074</v>
      </c>
      <c r="O1268" s="16">
        <f t="shared" si="135"/>
        <v>12</v>
      </c>
      <c r="P1268" s="16">
        <f t="shared" si="138"/>
        <v>2013</v>
      </c>
      <c r="Q1268" t="b">
        <v>1</v>
      </c>
      <c r="R1268">
        <v>50</v>
      </c>
      <c r="S1268" t="b">
        <v>1</v>
      </c>
      <c r="T1268" t="s">
        <v>8274</v>
      </c>
      <c r="U1268" t="str">
        <f t="shared" si="136"/>
        <v>music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20">
        <f t="shared" si="137"/>
        <v>22</v>
      </c>
      <c r="F1269" s="6" t="str">
        <f t="shared" si="139"/>
        <v>Cat 6</v>
      </c>
      <c r="G1269" s="8">
        <v>22396</v>
      </c>
      <c r="H1269" t="s">
        <v>8218</v>
      </c>
      <c r="I1269" t="s">
        <v>8223</v>
      </c>
      <c r="J1269" t="s">
        <v>8245</v>
      </c>
      <c r="K1269">
        <v>1374674558</v>
      </c>
      <c r="L1269" s="12">
        <f t="shared" si="133"/>
        <v>41479.585162037038</v>
      </c>
      <c r="M1269">
        <v>1372082558</v>
      </c>
      <c r="N1269" s="12">
        <f t="shared" si="134"/>
        <v>41449.585162037038</v>
      </c>
      <c r="O1269" s="16">
        <f t="shared" si="135"/>
        <v>6</v>
      </c>
      <c r="P1269" s="16">
        <f t="shared" si="138"/>
        <v>2013</v>
      </c>
      <c r="Q1269" t="b">
        <v>1</v>
      </c>
      <c r="R1269">
        <v>159</v>
      </c>
      <c r="S1269" t="b">
        <v>1</v>
      </c>
      <c r="T1269" t="s">
        <v>8274</v>
      </c>
      <c r="U1269" t="str">
        <f t="shared" si="136"/>
        <v>music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20">
        <f t="shared" si="137"/>
        <v>12</v>
      </c>
      <c r="F1270" s="6" t="str">
        <f t="shared" si="139"/>
        <v>Cat 4</v>
      </c>
      <c r="G1270" s="8">
        <v>14000</v>
      </c>
      <c r="H1270" t="s">
        <v>8218</v>
      </c>
      <c r="I1270" t="s">
        <v>8223</v>
      </c>
      <c r="J1270" t="s">
        <v>8245</v>
      </c>
      <c r="K1270">
        <v>1379708247</v>
      </c>
      <c r="L1270" s="12">
        <f t="shared" si="133"/>
        <v>41537.845451388886</v>
      </c>
      <c r="M1270">
        <v>1377116247</v>
      </c>
      <c r="N1270" s="12">
        <f t="shared" si="134"/>
        <v>41507.845451388886</v>
      </c>
      <c r="O1270" s="16">
        <f t="shared" si="135"/>
        <v>8</v>
      </c>
      <c r="P1270" s="16">
        <f t="shared" si="138"/>
        <v>2013</v>
      </c>
      <c r="Q1270" t="b">
        <v>1</v>
      </c>
      <c r="R1270">
        <v>182</v>
      </c>
      <c r="S1270" t="b">
        <v>1</v>
      </c>
      <c r="T1270" t="s">
        <v>8274</v>
      </c>
      <c r="U1270" t="str">
        <f t="shared" si="136"/>
        <v>music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20">
        <f t="shared" si="137"/>
        <v>18.8</v>
      </c>
      <c r="F1271" s="6" t="str">
        <f t="shared" si="139"/>
        <v>Cat 5</v>
      </c>
      <c r="G1271" s="8">
        <v>20426</v>
      </c>
      <c r="H1271" t="s">
        <v>8218</v>
      </c>
      <c r="I1271" t="s">
        <v>8223</v>
      </c>
      <c r="J1271" t="s">
        <v>8245</v>
      </c>
      <c r="K1271">
        <v>1460764800</v>
      </c>
      <c r="L1271" s="12">
        <f t="shared" si="133"/>
        <v>42476</v>
      </c>
      <c r="M1271">
        <v>1458157512</v>
      </c>
      <c r="N1271" s="12">
        <f t="shared" si="134"/>
        <v>42445.823055555549</v>
      </c>
      <c r="O1271" s="16">
        <f t="shared" si="135"/>
        <v>3</v>
      </c>
      <c r="P1271" s="16">
        <f t="shared" si="138"/>
        <v>2016</v>
      </c>
      <c r="Q1271" t="b">
        <v>1</v>
      </c>
      <c r="R1271">
        <v>206</v>
      </c>
      <c r="S1271" t="b">
        <v>1</v>
      </c>
      <c r="T1271" t="s">
        <v>8274</v>
      </c>
      <c r="U1271" t="str">
        <f t="shared" si="136"/>
        <v>music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20">
        <f t="shared" si="137"/>
        <v>10</v>
      </c>
      <c r="F1272" s="6" t="str">
        <f t="shared" si="139"/>
        <v>Cat 4</v>
      </c>
      <c r="G1272" s="8">
        <v>11472</v>
      </c>
      <c r="H1272" t="s">
        <v>8218</v>
      </c>
      <c r="I1272" t="s">
        <v>8223</v>
      </c>
      <c r="J1272" t="s">
        <v>8245</v>
      </c>
      <c r="K1272">
        <v>1332704042</v>
      </c>
      <c r="L1272" s="12">
        <f t="shared" si="133"/>
        <v>40993.815300925926</v>
      </c>
      <c r="M1272">
        <v>1327523642</v>
      </c>
      <c r="N1272" s="12">
        <f t="shared" si="134"/>
        <v>40933.856967592597</v>
      </c>
      <c r="O1272" s="16">
        <f t="shared" si="135"/>
        <v>1</v>
      </c>
      <c r="P1272" s="16">
        <f t="shared" si="138"/>
        <v>2012</v>
      </c>
      <c r="Q1272" t="b">
        <v>1</v>
      </c>
      <c r="R1272">
        <v>169</v>
      </c>
      <c r="S1272" t="b">
        <v>1</v>
      </c>
      <c r="T1272" t="s">
        <v>8274</v>
      </c>
      <c r="U1272" t="str">
        <f t="shared" si="136"/>
        <v>music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20">
        <f t="shared" si="137"/>
        <v>7.5</v>
      </c>
      <c r="F1273" s="6" t="str">
        <f t="shared" si="139"/>
        <v>Cat 3</v>
      </c>
      <c r="G1273" s="8">
        <v>7635</v>
      </c>
      <c r="H1273" t="s">
        <v>8218</v>
      </c>
      <c r="I1273" t="s">
        <v>8223</v>
      </c>
      <c r="J1273" t="s">
        <v>8245</v>
      </c>
      <c r="K1273">
        <v>1384363459</v>
      </c>
      <c r="L1273" s="12">
        <f t="shared" si="133"/>
        <v>41591.725219907406</v>
      </c>
      <c r="M1273">
        <v>1381767859</v>
      </c>
      <c r="N1273" s="12">
        <f t="shared" si="134"/>
        <v>41561.683553240742</v>
      </c>
      <c r="O1273" s="16">
        <f t="shared" si="135"/>
        <v>10</v>
      </c>
      <c r="P1273" s="16">
        <f t="shared" si="138"/>
        <v>2013</v>
      </c>
      <c r="Q1273" t="b">
        <v>1</v>
      </c>
      <c r="R1273">
        <v>31</v>
      </c>
      <c r="S1273" t="b">
        <v>1</v>
      </c>
      <c r="T1273" t="s">
        <v>8274</v>
      </c>
      <c r="U1273" t="str">
        <f t="shared" si="136"/>
        <v>music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20">
        <f t="shared" si="137"/>
        <v>5</v>
      </c>
      <c r="F1274" s="6" t="str">
        <f t="shared" si="139"/>
        <v>Cat 3</v>
      </c>
      <c r="G1274" s="8">
        <v>5300</v>
      </c>
      <c r="H1274" t="s">
        <v>8218</v>
      </c>
      <c r="I1274" t="s">
        <v>8223</v>
      </c>
      <c r="J1274" t="s">
        <v>8245</v>
      </c>
      <c r="K1274">
        <v>1276574400</v>
      </c>
      <c r="L1274" s="12">
        <f t="shared" si="133"/>
        <v>40344.166666666664</v>
      </c>
      <c r="M1274">
        <v>1270576379</v>
      </c>
      <c r="N1274" s="12">
        <f t="shared" si="134"/>
        <v>40274.745127314818</v>
      </c>
      <c r="O1274" s="16">
        <f t="shared" si="135"/>
        <v>4</v>
      </c>
      <c r="P1274" s="16">
        <f t="shared" si="138"/>
        <v>2010</v>
      </c>
      <c r="Q1274" t="b">
        <v>1</v>
      </c>
      <c r="R1274">
        <v>28</v>
      </c>
      <c r="S1274" t="b">
        <v>1</v>
      </c>
      <c r="T1274" t="s">
        <v>8274</v>
      </c>
      <c r="U1274" t="str">
        <f t="shared" si="136"/>
        <v>music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20">
        <f t="shared" si="137"/>
        <v>4</v>
      </c>
      <c r="F1275" s="6" t="str">
        <f t="shared" si="139"/>
        <v>Cat 2</v>
      </c>
      <c r="G1275" s="8">
        <v>4140</v>
      </c>
      <c r="H1275" t="s">
        <v>8218</v>
      </c>
      <c r="I1275" t="s">
        <v>8228</v>
      </c>
      <c r="J1275" t="s">
        <v>8250</v>
      </c>
      <c r="K1275">
        <v>1409506291</v>
      </c>
      <c r="L1275" s="12">
        <f t="shared" si="133"/>
        <v>41882.730219907404</v>
      </c>
      <c r="M1275">
        <v>1406914291</v>
      </c>
      <c r="N1275" s="12">
        <f t="shared" si="134"/>
        <v>41852.730219907404</v>
      </c>
      <c r="O1275" s="16">
        <f t="shared" si="135"/>
        <v>8</v>
      </c>
      <c r="P1275" s="16">
        <f t="shared" si="138"/>
        <v>2014</v>
      </c>
      <c r="Q1275" t="b">
        <v>1</v>
      </c>
      <c r="R1275">
        <v>54</v>
      </c>
      <c r="S1275" t="b">
        <v>1</v>
      </c>
      <c r="T1275" t="s">
        <v>8274</v>
      </c>
      <c r="U1275" t="str">
        <f t="shared" si="136"/>
        <v>music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20">
        <f t="shared" si="137"/>
        <v>25</v>
      </c>
      <c r="F1276" s="6" t="str">
        <f t="shared" si="139"/>
        <v>Cat 7</v>
      </c>
      <c r="G1276" s="8">
        <v>38743.839999999997</v>
      </c>
      <c r="H1276" t="s">
        <v>8218</v>
      </c>
      <c r="I1276" t="s">
        <v>8223</v>
      </c>
      <c r="J1276" t="s">
        <v>8245</v>
      </c>
      <c r="K1276">
        <v>1346344425</v>
      </c>
      <c r="L1276" s="12">
        <f t="shared" si="133"/>
        <v>41151.690104166664</v>
      </c>
      <c r="M1276">
        <v>1343320425</v>
      </c>
      <c r="N1276" s="12">
        <f t="shared" si="134"/>
        <v>41116.690104166664</v>
      </c>
      <c r="O1276" s="16">
        <f t="shared" si="135"/>
        <v>7</v>
      </c>
      <c r="P1276" s="16">
        <f t="shared" si="138"/>
        <v>2012</v>
      </c>
      <c r="Q1276" t="b">
        <v>1</v>
      </c>
      <c r="R1276">
        <v>467</v>
      </c>
      <c r="S1276" t="b">
        <v>1</v>
      </c>
      <c r="T1276" t="s">
        <v>8274</v>
      </c>
      <c r="U1276" t="str">
        <f t="shared" si="136"/>
        <v>music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20">
        <f t="shared" si="137"/>
        <v>15</v>
      </c>
      <c r="F1277" s="6" t="str">
        <f t="shared" si="139"/>
        <v>Cat 5</v>
      </c>
      <c r="G1277" s="8">
        <v>24321.1</v>
      </c>
      <c r="H1277" t="s">
        <v>8218</v>
      </c>
      <c r="I1277" t="s">
        <v>8223</v>
      </c>
      <c r="J1277" t="s">
        <v>8245</v>
      </c>
      <c r="K1277">
        <v>1375908587</v>
      </c>
      <c r="L1277" s="12">
        <f t="shared" si="133"/>
        <v>41493.867905092593</v>
      </c>
      <c r="M1277">
        <v>1372884587</v>
      </c>
      <c r="N1277" s="12">
        <f t="shared" si="134"/>
        <v>41458.867905092593</v>
      </c>
      <c r="O1277" s="16">
        <f t="shared" si="135"/>
        <v>7</v>
      </c>
      <c r="P1277" s="16">
        <f t="shared" si="138"/>
        <v>2013</v>
      </c>
      <c r="Q1277" t="b">
        <v>1</v>
      </c>
      <c r="R1277">
        <v>389</v>
      </c>
      <c r="S1277" t="b">
        <v>1</v>
      </c>
      <c r="T1277" t="s">
        <v>8274</v>
      </c>
      <c r="U1277" t="str">
        <f t="shared" si="136"/>
        <v>music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20">
        <f t="shared" si="137"/>
        <v>3</v>
      </c>
      <c r="F1278" s="6" t="str">
        <f t="shared" si="139"/>
        <v>Cat 2</v>
      </c>
      <c r="G1278" s="8">
        <v>3132.63</v>
      </c>
      <c r="H1278" t="s">
        <v>8218</v>
      </c>
      <c r="I1278" t="s">
        <v>8223</v>
      </c>
      <c r="J1278" t="s">
        <v>8245</v>
      </c>
      <c r="K1278">
        <v>1251777600</v>
      </c>
      <c r="L1278" s="12">
        <f t="shared" si="133"/>
        <v>40057.166666666664</v>
      </c>
      <c r="M1278">
        <v>1247504047</v>
      </c>
      <c r="N1278" s="12">
        <f t="shared" si="134"/>
        <v>40007.704247685186</v>
      </c>
      <c r="O1278" s="16">
        <f t="shared" si="135"/>
        <v>7</v>
      </c>
      <c r="P1278" s="16">
        <f t="shared" si="138"/>
        <v>2009</v>
      </c>
      <c r="Q1278" t="b">
        <v>1</v>
      </c>
      <c r="R1278">
        <v>68</v>
      </c>
      <c r="S1278" t="b">
        <v>1</v>
      </c>
      <c r="T1278" t="s">
        <v>8274</v>
      </c>
      <c r="U1278" t="str">
        <f t="shared" si="136"/>
        <v>music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20">
        <f t="shared" si="137"/>
        <v>15</v>
      </c>
      <c r="F1279" s="6" t="str">
        <f t="shared" si="139"/>
        <v>Cat 5</v>
      </c>
      <c r="G1279" s="8">
        <v>15918.65</v>
      </c>
      <c r="H1279" t="s">
        <v>8218</v>
      </c>
      <c r="I1279" t="s">
        <v>8223</v>
      </c>
      <c r="J1279" t="s">
        <v>8245</v>
      </c>
      <c r="K1279">
        <v>1346765347</v>
      </c>
      <c r="L1279" s="12">
        <f t="shared" si="133"/>
        <v>41156.561886574076</v>
      </c>
      <c r="M1279">
        <v>1343741347</v>
      </c>
      <c r="N1279" s="12">
        <f t="shared" si="134"/>
        <v>41121.561886574076</v>
      </c>
      <c r="O1279" s="16">
        <f t="shared" si="135"/>
        <v>7</v>
      </c>
      <c r="P1279" s="16">
        <f t="shared" si="138"/>
        <v>2012</v>
      </c>
      <c r="Q1279" t="b">
        <v>1</v>
      </c>
      <c r="R1279">
        <v>413</v>
      </c>
      <c r="S1279" t="b">
        <v>1</v>
      </c>
      <c r="T1279" t="s">
        <v>8274</v>
      </c>
      <c r="U1279" t="str">
        <f t="shared" si="136"/>
        <v>music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20">
        <f t="shared" si="137"/>
        <v>6.5</v>
      </c>
      <c r="F1280" s="6" t="str">
        <f t="shared" si="139"/>
        <v>Cat 3</v>
      </c>
      <c r="G1280" s="8">
        <v>10071</v>
      </c>
      <c r="H1280" t="s">
        <v>8218</v>
      </c>
      <c r="I1280" t="s">
        <v>8223</v>
      </c>
      <c r="J1280" t="s">
        <v>8245</v>
      </c>
      <c r="K1280">
        <v>1403661600</v>
      </c>
      <c r="L1280" s="12">
        <f t="shared" si="133"/>
        <v>41815.083333333336</v>
      </c>
      <c r="M1280">
        <v>1401196766</v>
      </c>
      <c r="N1280" s="12">
        <f t="shared" si="134"/>
        <v>41786.555162037039</v>
      </c>
      <c r="O1280" s="16">
        <f t="shared" si="135"/>
        <v>5</v>
      </c>
      <c r="P1280" s="16">
        <f t="shared" si="138"/>
        <v>2014</v>
      </c>
      <c r="Q1280" t="b">
        <v>1</v>
      </c>
      <c r="R1280">
        <v>190</v>
      </c>
      <c r="S1280" t="b">
        <v>1</v>
      </c>
      <c r="T1280" t="s">
        <v>8274</v>
      </c>
      <c r="U1280" t="str">
        <f t="shared" si="136"/>
        <v>music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20">
        <f t="shared" si="137"/>
        <v>12.516</v>
      </c>
      <c r="F1281" s="6" t="str">
        <f t="shared" si="139"/>
        <v>Cat 4</v>
      </c>
      <c r="G1281" s="8">
        <v>13864.17</v>
      </c>
      <c r="H1281" t="s">
        <v>8218</v>
      </c>
      <c r="I1281" t="s">
        <v>8223</v>
      </c>
      <c r="J1281" t="s">
        <v>8245</v>
      </c>
      <c r="K1281">
        <v>1395624170</v>
      </c>
      <c r="L1281" s="12">
        <f t="shared" si="133"/>
        <v>41722.057523148149</v>
      </c>
      <c r="M1281">
        <v>1392171770</v>
      </c>
      <c r="N1281" s="12">
        <f t="shared" si="134"/>
        <v>41682.099189814813</v>
      </c>
      <c r="O1281" s="16">
        <f t="shared" si="135"/>
        <v>2</v>
      </c>
      <c r="P1281" s="16">
        <f t="shared" si="138"/>
        <v>2014</v>
      </c>
      <c r="Q1281" t="b">
        <v>1</v>
      </c>
      <c r="R1281">
        <v>189</v>
      </c>
      <c r="S1281" t="b">
        <v>1</v>
      </c>
      <c r="T1281" t="s">
        <v>8274</v>
      </c>
      <c r="U1281" t="str">
        <f t="shared" si="136"/>
        <v>music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20">
        <f t="shared" si="137"/>
        <v>15</v>
      </c>
      <c r="F1282" s="6" t="str">
        <f t="shared" si="139"/>
        <v>Cat 5</v>
      </c>
      <c r="G1282" s="8">
        <v>16636.78</v>
      </c>
      <c r="H1282" t="s">
        <v>8218</v>
      </c>
      <c r="I1282" t="s">
        <v>8223</v>
      </c>
      <c r="J1282" t="s">
        <v>8245</v>
      </c>
      <c r="K1282">
        <v>1299003054</v>
      </c>
      <c r="L1282" s="12">
        <f t="shared" si="133"/>
        <v>40603.757569444446</v>
      </c>
      <c r="M1282">
        <v>1291227054</v>
      </c>
      <c r="N1282" s="12">
        <f t="shared" si="134"/>
        <v>40513.757569444446</v>
      </c>
      <c r="O1282" s="16">
        <f t="shared" si="135"/>
        <v>12</v>
      </c>
      <c r="P1282" s="16">
        <f t="shared" si="138"/>
        <v>2010</v>
      </c>
      <c r="Q1282" t="b">
        <v>1</v>
      </c>
      <c r="R1282">
        <v>130</v>
      </c>
      <c r="S1282" t="b">
        <v>1</v>
      </c>
      <c r="T1282" t="s">
        <v>8274</v>
      </c>
      <c r="U1282" t="str">
        <f t="shared" si="136"/>
        <v>music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20">
        <f t="shared" si="137"/>
        <v>7</v>
      </c>
      <c r="F1283" s="6" t="str">
        <f t="shared" si="139"/>
        <v>Cat 3</v>
      </c>
      <c r="G1283" s="8">
        <v>7750</v>
      </c>
      <c r="H1283" t="s">
        <v>8218</v>
      </c>
      <c r="I1283" t="s">
        <v>8223</v>
      </c>
      <c r="J1283" t="s">
        <v>8245</v>
      </c>
      <c r="K1283">
        <v>1375033836</v>
      </c>
      <c r="L1283" s="12">
        <f t="shared" ref="L1283:L1346" si="140">(((K1283/60)/60)/24)+DATE(1970,1,1)</f>
        <v>41483.743472222224</v>
      </c>
      <c r="M1283">
        <v>1373305836</v>
      </c>
      <c r="N1283" s="12">
        <f t="shared" ref="N1283:N1346" si="141">(((M1283/60)/60)/24)+DATE(1970,1,1)</f>
        <v>41463.743472222224</v>
      </c>
      <c r="O1283" s="16">
        <f t="shared" ref="O1283:O1346" si="142">MONTH(N1283)</f>
        <v>7</v>
      </c>
      <c r="P1283" s="16">
        <f t="shared" si="138"/>
        <v>2013</v>
      </c>
      <c r="Q1283" t="b">
        <v>1</v>
      </c>
      <c r="R1283">
        <v>74</v>
      </c>
      <c r="S1283" t="b">
        <v>1</v>
      </c>
      <c r="T1283" t="s">
        <v>8274</v>
      </c>
      <c r="U1283" t="str">
        <f t="shared" ref="U1283:U1346" si="143">LEFT(T1283,5)</f>
        <v>music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20">
        <f t="shared" ref="E1284:E1347" si="144">D1284/1000</f>
        <v>15</v>
      </c>
      <c r="F1284" s="6" t="str">
        <f t="shared" si="139"/>
        <v>Cat 5</v>
      </c>
      <c r="G1284" s="8">
        <v>18542</v>
      </c>
      <c r="H1284" t="s">
        <v>8218</v>
      </c>
      <c r="I1284" t="s">
        <v>8223</v>
      </c>
      <c r="J1284" t="s">
        <v>8245</v>
      </c>
      <c r="K1284">
        <v>1386565140</v>
      </c>
      <c r="L1284" s="12">
        <f t="shared" si="140"/>
        <v>41617.207638888889</v>
      </c>
      <c r="M1284">
        <v>1383909855</v>
      </c>
      <c r="N1284" s="12">
        <f t="shared" si="141"/>
        <v>41586.475173611114</v>
      </c>
      <c r="O1284" s="16">
        <f t="shared" si="142"/>
        <v>11</v>
      </c>
      <c r="P1284" s="16">
        <f t="shared" ref="P1284:P1347" si="145">YEAR(N1284)</f>
        <v>2013</v>
      </c>
      <c r="Q1284" t="b">
        <v>1</v>
      </c>
      <c r="R1284">
        <v>274</v>
      </c>
      <c r="S1284" t="b">
        <v>1</v>
      </c>
      <c r="T1284" t="s">
        <v>8274</v>
      </c>
      <c r="U1284" t="str">
        <f t="shared" si="143"/>
        <v>music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20">
        <f t="shared" si="144"/>
        <v>1</v>
      </c>
      <c r="F1285" s="6" t="str">
        <f t="shared" ref="F1285:F1348" si="146">IF(E1285&lt;1,"Cat 1",IF(E1285&lt;5,"Cat 2",IF(E1285&lt;10,"Cat 3",IF(E1285&lt;15,"Cat 4",IF(E1285&lt;20,"Cat 5",IF(E1285&lt;25,"Cat 6",IF(E1285&lt;30,"Cat 7",IF(E1285&lt;35,"Cat 8",IF(E1285&lt;40,"Cat 9",IF(E1285&lt;45,"Cat 10",IF(E1285&lt;50,"Cat 11","Cat 12")))))))))))</f>
        <v>Cat 2</v>
      </c>
      <c r="G1285" s="8">
        <v>2110.5</v>
      </c>
      <c r="H1285" t="s">
        <v>8218</v>
      </c>
      <c r="I1285" t="s">
        <v>8223</v>
      </c>
      <c r="J1285" t="s">
        <v>8245</v>
      </c>
      <c r="K1285">
        <v>1362974400</v>
      </c>
      <c r="L1285" s="12">
        <f t="shared" si="140"/>
        <v>41344.166666666664</v>
      </c>
      <c r="M1285">
        <v>1360948389</v>
      </c>
      <c r="N1285" s="12">
        <f t="shared" si="141"/>
        <v>41320.717465277776</v>
      </c>
      <c r="O1285" s="16">
        <f t="shared" si="142"/>
        <v>2</v>
      </c>
      <c r="P1285" s="16">
        <f t="shared" si="145"/>
        <v>2013</v>
      </c>
      <c r="Q1285" t="b">
        <v>1</v>
      </c>
      <c r="R1285">
        <v>22</v>
      </c>
      <c r="S1285" t="b">
        <v>1</v>
      </c>
      <c r="T1285" t="s">
        <v>8274</v>
      </c>
      <c r="U1285" t="str">
        <f t="shared" si="143"/>
        <v>music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20">
        <f t="shared" si="144"/>
        <v>2</v>
      </c>
      <c r="F1286" s="6" t="str">
        <f t="shared" si="146"/>
        <v>Cat 2</v>
      </c>
      <c r="G1286" s="8">
        <v>2020</v>
      </c>
      <c r="H1286" t="s">
        <v>8218</v>
      </c>
      <c r="I1286" t="s">
        <v>8223</v>
      </c>
      <c r="J1286" t="s">
        <v>8245</v>
      </c>
      <c r="K1286">
        <v>1483203540</v>
      </c>
      <c r="L1286" s="12">
        <f t="shared" si="140"/>
        <v>42735.707638888889</v>
      </c>
      <c r="M1286">
        <v>1481175482</v>
      </c>
      <c r="N1286" s="12">
        <f t="shared" si="141"/>
        <v>42712.23474537037</v>
      </c>
      <c r="O1286" s="16">
        <f t="shared" si="142"/>
        <v>12</v>
      </c>
      <c r="P1286" s="16">
        <f t="shared" si="145"/>
        <v>2016</v>
      </c>
      <c r="Q1286" t="b">
        <v>0</v>
      </c>
      <c r="R1286">
        <v>31</v>
      </c>
      <c r="S1286" t="b">
        <v>1</v>
      </c>
      <c r="T1286" t="s">
        <v>8269</v>
      </c>
      <c r="U1286" t="str">
        <f t="shared" si="143"/>
        <v>theat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20">
        <f t="shared" si="144"/>
        <v>2</v>
      </c>
      <c r="F1287" s="6" t="str">
        <f t="shared" si="146"/>
        <v>Cat 2</v>
      </c>
      <c r="G1287" s="8">
        <v>2033</v>
      </c>
      <c r="H1287" t="s">
        <v>8218</v>
      </c>
      <c r="I1287" t="s">
        <v>8224</v>
      </c>
      <c r="J1287" t="s">
        <v>8246</v>
      </c>
      <c r="K1287">
        <v>1434808775</v>
      </c>
      <c r="L1287" s="12">
        <f t="shared" si="140"/>
        <v>42175.583043981482</v>
      </c>
      <c r="M1287">
        <v>1433512775</v>
      </c>
      <c r="N1287" s="12">
        <f t="shared" si="141"/>
        <v>42160.583043981482</v>
      </c>
      <c r="O1287" s="16">
        <f t="shared" si="142"/>
        <v>6</v>
      </c>
      <c r="P1287" s="16">
        <f t="shared" si="145"/>
        <v>2015</v>
      </c>
      <c r="Q1287" t="b">
        <v>0</v>
      </c>
      <c r="R1287">
        <v>63</v>
      </c>
      <c r="S1287" t="b">
        <v>1</v>
      </c>
      <c r="T1287" t="s">
        <v>8269</v>
      </c>
      <c r="U1287" t="str">
        <f t="shared" si="143"/>
        <v>theat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20">
        <f t="shared" si="144"/>
        <v>1.5</v>
      </c>
      <c r="F1288" s="6" t="str">
        <f t="shared" si="146"/>
        <v>Cat 2</v>
      </c>
      <c r="G1288" s="8">
        <v>1625</v>
      </c>
      <c r="H1288" t="s">
        <v>8218</v>
      </c>
      <c r="I1288" t="s">
        <v>8224</v>
      </c>
      <c r="J1288" t="s">
        <v>8246</v>
      </c>
      <c r="K1288">
        <v>1424181600</v>
      </c>
      <c r="L1288" s="12">
        <f t="shared" si="140"/>
        <v>42052.583333333328</v>
      </c>
      <c r="M1288">
        <v>1423041227</v>
      </c>
      <c r="N1288" s="12">
        <f t="shared" si="141"/>
        <v>42039.384571759263</v>
      </c>
      <c r="O1288" s="16">
        <f t="shared" si="142"/>
        <v>2</v>
      </c>
      <c r="P1288" s="16">
        <f t="shared" si="145"/>
        <v>2015</v>
      </c>
      <c r="Q1288" t="b">
        <v>0</v>
      </c>
      <c r="R1288">
        <v>20</v>
      </c>
      <c r="S1288" t="b">
        <v>1</v>
      </c>
      <c r="T1288" t="s">
        <v>8269</v>
      </c>
      <c r="U1288" t="str">
        <f t="shared" si="143"/>
        <v>theat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20">
        <f t="shared" si="144"/>
        <v>0.25</v>
      </c>
      <c r="F1289" s="6" t="str">
        <f t="shared" si="146"/>
        <v>Cat 1</v>
      </c>
      <c r="G1289" s="8">
        <v>605</v>
      </c>
      <c r="H1289" t="s">
        <v>8218</v>
      </c>
      <c r="I1289" t="s">
        <v>8224</v>
      </c>
      <c r="J1289" t="s">
        <v>8246</v>
      </c>
      <c r="K1289">
        <v>1434120856</v>
      </c>
      <c r="L1289" s="12">
        <f t="shared" si="140"/>
        <v>42167.621018518519</v>
      </c>
      <c r="M1289">
        <v>1428936856</v>
      </c>
      <c r="N1289" s="12">
        <f t="shared" si="141"/>
        <v>42107.621018518519</v>
      </c>
      <c r="O1289" s="16">
        <f t="shared" si="142"/>
        <v>4</v>
      </c>
      <c r="P1289" s="16">
        <f t="shared" si="145"/>
        <v>2015</v>
      </c>
      <c r="Q1289" t="b">
        <v>0</v>
      </c>
      <c r="R1289">
        <v>25</v>
      </c>
      <c r="S1289" t="b">
        <v>1</v>
      </c>
      <c r="T1289" t="s">
        <v>8269</v>
      </c>
      <c r="U1289" t="str">
        <f t="shared" si="143"/>
        <v>theat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20">
        <f t="shared" si="144"/>
        <v>4</v>
      </c>
      <c r="F1290" s="6" t="str">
        <f t="shared" si="146"/>
        <v>Cat 2</v>
      </c>
      <c r="G1290" s="8">
        <v>4018</v>
      </c>
      <c r="H1290" t="s">
        <v>8218</v>
      </c>
      <c r="I1290" t="s">
        <v>8223</v>
      </c>
      <c r="J1290" t="s">
        <v>8245</v>
      </c>
      <c r="K1290">
        <v>1470801600</v>
      </c>
      <c r="L1290" s="12">
        <f t="shared" si="140"/>
        <v>42592.166666666672</v>
      </c>
      <c r="M1290">
        <v>1468122163</v>
      </c>
      <c r="N1290" s="12">
        <f t="shared" si="141"/>
        <v>42561.154664351852</v>
      </c>
      <c r="O1290" s="16">
        <f t="shared" si="142"/>
        <v>7</v>
      </c>
      <c r="P1290" s="16">
        <f t="shared" si="145"/>
        <v>2016</v>
      </c>
      <c r="Q1290" t="b">
        <v>0</v>
      </c>
      <c r="R1290">
        <v>61</v>
      </c>
      <c r="S1290" t="b">
        <v>1</v>
      </c>
      <c r="T1290" t="s">
        <v>8269</v>
      </c>
      <c r="U1290" t="str">
        <f t="shared" si="143"/>
        <v>theat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20">
        <f t="shared" si="144"/>
        <v>1.5</v>
      </c>
      <c r="F1291" s="6" t="str">
        <f t="shared" si="146"/>
        <v>Cat 2</v>
      </c>
      <c r="G1291" s="8">
        <v>1876</v>
      </c>
      <c r="H1291" t="s">
        <v>8218</v>
      </c>
      <c r="I1291" t="s">
        <v>8223</v>
      </c>
      <c r="J1291" t="s">
        <v>8245</v>
      </c>
      <c r="K1291">
        <v>1483499645</v>
      </c>
      <c r="L1291" s="12">
        <f t="shared" si="140"/>
        <v>42739.134780092587</v>
      </c>
      <c r="M1291">
        <v>1480907645</v>
      </c>
      <c r="N1291" s="12">
        <f t="shared" si="141"/>
        <v>42709.134780092587</v>
      </c>
      <c r="O1291" s="16">
        <f t="shared" si="142"/>
        <v>12</v>
      </c>
      <c r="P1291" s="16">
        <f t="shared" si="145"/>
        <v>2016</v>
      </c>
      <c r="Q1291" t="b">
        <v>0</v>
      </c>
      <c r="R1291">
        <v>52</v>
      </c>
      <c r="S1291" t="b">
        <v>1</v>
      </c>
      <c r="T1291" t="s">
        <v>8269</v>
      </c>
      <c r="U1291" t="str">
        <f t="shared" si="143"/>
        <v>theat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20">
        <f t="shared" si="144"/>
        <v>3.5</v>
      </c>
      <c r="F1292" s="6" t="str">
        <f t="shared" si="146"/>
        <v>Cat 2</v>
      </c>
      <c r="G1292" s="8">
        <v>3800</v>
      </c>
      <c r="H1292" t="s">
        <v>8218</v>
      </c>
      <c r="I1292" t="s">
        <v>8223</v>
      </c>
      <c r="J1292" t="s">
        <v>8245</v>
      </c>
      <c r="K1292">
        <v>1429772340</v>
      </c>
      <c r="L1292" s="12">
        <f t="shared" si="140"/>
        <v>42117.290972222225</v>
      </c>
      <c r="M1292">
        <v>1427121931</v>
      </c>
      <c r="N1292" s="12">
        <f t="shared" si="141"/>
        <v>42086.614942129629</v>
      </c>
      <c r="O1292" s="16">
        <f t="shared" si="142"/>
        <v>3</v>
      </c>
      <c r="P1292" s="16">
        <f t="shared" si="145"/>
        <v>2015</v>
      </c>
      <c r="Q1292" t="b">
        <v>0</v>
      </c>
      <c r="R1292">
        <v>86</v>
      </c>
      <c r="S1292" t="b">
        <v>1</v>
      </c>
      <c r="T1292" t="s">
        <v>8269</v>
      </c>
      <c r="U1292" t="str">
        <f t="shared" si="143"/>
        <v>theat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20">
        <f t="shared" si="144"/>
        <v>3</v>
      </c>
      <c r="F1293" s="6" t="str">
        <f t="shared" si="146"/>
        <v>Cat 2</v>
      </c>
      <c r="G1293" s="8">
        <v>4371</v>
      </c>
      <c r="H1293" t="s">
        <v>8218</v>
      </c>
      <c r="I1293" t="s">
        <v>8223</v>
      </c>
      <c r="J1293" t="s">
        <v>8245</v>
      </c>
      <c r="K1293">
        <v>1428390000</v>
      </c>
      <c r="L1293" s="12">
        <f t="shared" si="140"/>
        <v>42101.291666666672</v>
      </c>
      <c r="M1293">
        <v>1425224391</v>
      </c>
      <c r="N1293" s="12">
        <f t="shared" si="141"/>
        <v>42064.652673611112</v>
      </c>
      <c r="O1293" s="16">
        <f t="shared" si="142"/>
        <v>3</v>
      </c>
      <c r="P1293" s="16">
        <f t="shared" si="145"/>
        <v>2015</v>
      </c>
      <c r="Q1293" t="b">
        <v>0</v>
      </c>
      <c r="R1293">
        <v>42</v>
      </c>
      <c r="S1293" t="b">
        <v>1</v>
      </c>
      <c r="T1293" t="s">
        <v>8269</v>
      </c>
      <c r="U1293" t="str">
        <f t="shared" si="143"/>
        <v>theat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20">
        <f t="shared" si="144"/>
        <v>1.7</v>
      </c>
      <c r="F1294" s="6" t="str">
        <f t="shared" si="146"/>
        <v>Cat 2</v>
      </c>
      <c r="G1294" s="8">
        <v>1870</v>
      </c>
      <c r="H1294" t="s">
        <v>8218</v>
      </c>
      <c r="I1294" t="s">
        <v>8224</v>
      </c>
      <c r="J1294" t="s">
        <v>8246</v>
      </c>
      <c r="K1294">
        <v>1444172340</v>
      </c>
      <c r="L1294" s="12">
        <f t="shared" si="140"/>
        <v>42283.957638888889</v>
      </c>
      <c r="M1294">
        <v>1441822828</v>
      </c>
      <c r="N1294" s="12">
        <f t="shared" si="141"/>
        <v>42256.764212962968</v>
      </c>
      <c r="O1294" s="16">
        <f t="shared" si="142"/>
        <v>9</v>
      </c>
      <c r="P1294" s="16">
        <f t="shared" si="145"/>
        <v>2015</v>
      </c>
      <c r="Q1294" t="b">
        <v>0</v>
      </c>
      <c r="R1294">
        <v>52</v>
      </c>
      <c r="S1294" t="b">
        <v>1</v>
      </c>
      <c r="T1294" t="s">
        <v>8269</v>
      </c>
      <c r="U1294" t="str">
        <f t="shared" si="143"/>
        <v>theat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20">
        <f t="shared" si="144"/>
        <v>15</v>
      </c>
      <c r="F1295" s="6" t="str">
        <f t="shared" si="146"/>
        <v>Cat 5</v>
      </c>
      <c r="G1295" s="8">
        <v>15335</v>
      </c>
      <c r="H1295" t="s">
        <v>8218</v>
      </c>
      <c r="I1295" t="s">
        <v>8223</v>
      </c>
      <c r="J1295" t="s">
        <v>8245</v>
      </c>
      <c r="K1295">
        <v>1447523371</v>
      </c>
      <c r="L1295" s="12">
        <f t="shared" si="140"/>
        <v>42322.742719907401</v>
      </c>
      <c r="M1295">
        <v>1444927771</v>
      </c>
      <c r="N1295" s="12">
        <f t="shared" si="141"/>
        <v>42292.701053240744</v>
      </c>
      <c r="O1295" s="16">
        <f t="shared" si="142"/>
        <v>10</v>
      </c>
      <c r="P1295" s="16">
        <f t="shared" si="145"/>
        <v>2015</v>
      </c>
      <c r="Q1295" t="b">
        <v>0</v>
      </c>
      <c r="R1295">
        <v>120</v>
      </c>
      <c r="S1295" t="b">
        <v>1</v>
      </c>
      <c r="T1295" t="s">
        <v>8269</v>
      </c>
      <c r="U1295" t="str">
        <f t="shared" si="143"/>
        <v>theat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20">
        <f t="shared" si="144"/>
        <v>0.5</v>
      </c>
      <c r="F1296" s="6" t="str">
        <f t="shared" si="146"/>
        <v>Cat 1</v>
      </c>
      <c r="G1296" s="8">
        <v>610</v>
      </c>
      <c r="H1296" t="s">
        <v>8218</v>
      </c>
      <c r="I1296" t="s">
        <v>8224</v>
      </c>
      <c r="J1296" t="s">
        <v>8246</v>
      </c>
      <c r="K1296">
        <v>1445252400</v>
      </c>
      <c r="L1296" s="12">
        <f t="shared" si="140"/>
        <v>42296.458333333328</v>
      </c>
      <c r="M1296">
        <v>1443696797</v>
      </c>
      <c r="N1296" s="12">
        <f t="shared" si="141"/>
        <v>42278.453668981485</v>
      </c>
      <c r="O1296" s="16">
        <f t="shared" si="142"/>
        <v>10</v>
      </c>
      <c r="P1296" s="16">
        <f t="shared" si="145"/>
        <v>2015</v>
      </c>
      <c r="Q1296" t="b">
        <v>0</v>
      </c>
      <c r="R1296">
        <v>22</v>
      </c>
      <c r="S1296" t="b">
        <v>1</v>
      </c>
      <c r="T1296" t="s">
        <v>8269</v>
      </c>
      <c r="U1296" t="str">
        <f t="shared" si="143"/>
        <v>theat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20">
        <f t="shared" si="144"/>
        <v>2.5</v>
      </c>
      <c r="F1297" s="6" t="str">
        <f t="shared" si="146"/>
        <v>Cat 2</v>
      </c>
      <c r="G1297" s="8">
        <v>2549</v>
      </c>
      <c r="H1297" t="s">
        <v>8218</v>
      </c>
      <c r="I1297" t="s">
        <v>8224</v>
      </c>
      <c r="J1297" t="s">
        <v>8246</v>
      </c>
      <c r="K1297">
        <v>1438189200</v>
      </c>
      <c r="L1297" s="12">
        <f t="shared" si="140"/>
        <v>42214.708333333328</v>
      </c>
      <c r="M1297">
        <v>1435585497</v>
      </c>
      <c r="N1297" s="12">
        <f t="shared" si="141"/>
        <v>42184.572881944448</v>
      </c>
      <c r="O1297" s="16">
        <f t="shared" si="142"/>
        <v>6</v>
      </c>
      <c r="P1297" s="16">
        <f t="shared" si="145"/>
        <v>2015</v>
      </c>
      <c r="Q1297" t="b">
        <v>0</v>
      </c>
      <c r="R1297">
        <v>64</v>
      </c>
      <c r="S1297" t="b">
        <v>1</v>
      </c>
      <c r="T1297" t="s">
        <v>8269</v>
      </c>
      <c r="U1297" t="str">
        <f t="shared" si="143"/>
        <v>theat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20">
        <f t="shared" si="144"/>
        <v>0.85</v>
      </c>
      <c r="F1298" s="6" t="str">
        <f t="shared" si="146"/>
        <v>Cat 1</v>
      </c>
      <c r="G1298" s="8">
        <v>1200</v>
      </c>
      <c r="H1298" t="s">
        <v>8218</v>
      </c>
      <c r="I1298" t="s">
        <v>8224</v>
      </c>
      <c r="J1298" t="s">
        <v>8246</v>
      </c>
      <c r="K1298">
        <v>1457914373</v>
      </c>
      <c r="L1298" s="12">
        <f t="shared" si="140"/>
        <v>42443.008946759262</v>
      </c>
      <c r="M1298">
        <v>1456189973</v>
      </c>
      <c r="N1298" s="12">
        <f t="shared" si="141"/>
        <v>42423.050613425927</v>
      </c>
      <c r="O1298" s="16">
        <f t="shared" si="142"/>
        <v>2</v>
      </c>
      <c r="P1298" s="16">
        <f t="shared" si="145"/>
        <v>2016</v>
      </c>
      <c r="Q1298" t="b">
        <v>0</v>
      </c>
      <c r="R1298">
        <v>23</v>
      </c>
      <c r="S1298" t="b">
        <v>1</v>
      </c>
      <c r="T1298" t="s">
        <v>8269</v>
      </c>
      <c r="U1298" t="str">
        <f t="shared" si="143"/>
        <v>theat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20">
        <f t="shared" si="144"/>
        <v>20</v>
      </c>
      <c r="F1299" s="6" t="str">
        <f t="shared" si="146"/>
        <v>Cat 6</v>
      </c>
      <c r="G1299" s="8">
        <v>21905</v>
      </c>
      <c r="H1299" t="s">
        <v>8218</v>
      </c>
      <c r="I1299" t="s">
        <v>8223</v>
      </c>
      <c r="J1299" t="s">
        <v>8245</v>
      </c>
      <c r="K1299">
        <v>1462125358</v>
      </c>
      <c r="L1299" s="12">
        <f t="shared" si="140"/>
        <v>42491.747199074074</v>
      </c>
      <c r="M1299">
        <v>1459533358</v>
      </c>
      <c r="N1299" s="12">
        <f t="shared" si="141"/>
        <v>42461.747199074074</v>
      </c>
      <c r="O1299" s="16">
        <f t="shared" si="142"/>
        <v>4</v>
      </c>
      <c r="P1299" s="16">
        <f t="shared" si="145"/>
        <v>2016</v>
      </c>
      <c r="Q1299" t="b">
        <v>0</v>
      </c>
      <c r="R1299">
        <v>238</v>
      </c>
      <c r="S1299" t="b">
        <v>1</v>
      </c>
      <c r="T1299" t="s">
        <v>8269</v>
      </c>
      <c r="U1299" t="str">
        <f t="shared" si="143"/>
        <v>theat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20">
        <f t="shared" si="144"/>
        <v>2</v>
      </c>
      <c r="F1300" s="6" t="str">
        <f t="shared" si="146"/>
        <v>Cat 2</v>
      </c>
      <c r="G1300" s="8">
        <v>2093</v>
      </c>
      <c r="H1300" t="s">
        <v>8218</v>
      </c>
      <c r="I1300" t="s">
        <v>8224</v>
      </c>
      <c r="J1300" t="s">
        <v>8246</v>
      </c>
      <c r="K1300">
        <v>1461860432</v>
      </c>
      <c r="L1300" s="12">
        <f t="shared" si="140"/>
        <v>42488.680925925932</v>
      </c>
      <c r="M1300">
        <v>1459268432</v>
      </c>
      <c r="N1300" s="12">
        <f t="shared" si="141"/>
        <v>42458.680925925932</v>
      </c>
      <c r="O1300" s="16">
        <f t="shared" si="142"/>
        <v>3</v>
      </c>
      <c r="P1300" s="16">
        <f t="shared" si="145"/>
        <v>2016</v>
      </c>
      <c r="Q1300" t="b">
        <v>0</v>
      </c>
      <c r="R1300">
        <v>33</v>
      </c>
      <c r="S1300" t="b">
        <v>1</v>
      </c>
      <c r="T1300" t="s">
        <v>8269</v>
      </c>
      <c r="U1300" t="str">
        <f t="shared" si="143"/>
        <v>theat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20">
        <f t="shared" si="144"/>
        <v>3.5</v>
      </c>
      <c r="F1301" s="6" t="str">
        <f t="shared" si="146"/>
        <v>Cat 2</v>
      </c>
      <c r="G1301" s="8">
        <v>4340</v>
      </c>
      <c r="H1301" t="s">
        <v>8218</v>
      </c>
      <c r="I1301" t="s">
        <v>8223</v>
      </c>
      <c r="J1301" t="s">
        <v>8245</v>
      </c>
      <c r="K1301">
        <v>1436902359</v>
      </c>
      <c r="L1301" s="12">
        <f t="shared" si="140"/>
        <v>42199.814340277779</v>
      </c>
      <c r="M1301">
        <v>1434310359</v>
      </c>
      <c r="N1301" s="12">
        <f t="shared" si="141"/>
        <v>42169.814340277779</v>
      </c>
      <c r="O1301" s="16">
        <f t="shared" si="142"/>
        <v>6</v>
      </c>
      <c r="P1301" s="16">
        <f t="shared" si="145"/>
        <v>2015</v>
      </c>
      <c r="Q1301" t="b">
        <v>0</v>
      </c>
      <c r="R1301">
        <v>32</v>
      </c>
      <c r="S1301" t="b">
        <v>1</v>
      </c>
      <c r="T1301" t="s">
        <v>8269</v>
      </c>
      <c r="U1301" t="str">
        <f t="shared" si="143"/>
        <v>theat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20">
        <f t="shared" si="144"/>
        <v>3</v>
      </c>
      <c r="F1302" s="6" t="str">
        <f t="shared" si="146"/>
        <v>Cat 2</v>
      </c>
      <c r="G1302" s="8">
        <v>4050</v>
      </c>
      <c r="H1302" t="s">
        <v>8218</v>
      </c>
      <c r="I1302" t="s">
        <v>8223</v>
      </c>
      <c r="J1302" t="s">
        <v>8245</v>
      </c>
      <c r="K1302">
        <v>1464807420</v>
      </c>
      <c r="L1302" s="12">
        <f t="shared" si="140"/>
        <v>42522.789583333331</v>
      </c>
      <c r="M1302">
        <v>1461427938</v>
      </c>
      <c r="N1302" s="12">
        <f t="shared" si="141"/>
        <v>42483.675208333334</v>
      </c>
      <c r="O1302" s="16">
        <f t="shared" si="142"/>
        <v>4</v>
      </c>
      <c r="P1302" s="16">
        <f t="shared" si="145"/>
        <v>2016</v>
      </c>
      <c r="Q1302" t="b">
        <v>0</v>
      </c>
      <c r="R1302">
        <v>24</v>
      </c>
      <c r="S1302" t="b">
        <v>1</v>
      </c>
      <c r="T1302" t="s">
        <v>8269</v>
      </c>
      <c r="U1302" t="str">
        <f t="shared" si="143"/>
        <v>theat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20">
        <f t="shared" si="144"/>
        <v>2</v>
      </c>
      <c r="F1303" s="6" t="str">
        <f t="shared" si="146"/>
        <v>Cat 2</v>
      </c>
      <c r="G1303" s="8">
        <v>2055</v>
      </c>
      <c r="H1303" t="s">
        <v>8218</v>
      </c>
      <c r="I1303" t="s">
        <v>8223</v>
      </c>
      <c r="J1303" t="s">
        <v>8245</v>
      </c>
      <c r="K1303">
        <v>1437447600</v>
      </c>
      <c r="L1303" s="12">
        <f t="shared" si="140"/>
        <v>42206.125</v>
      </c>
      <c r="M1303">
        <v>1436551178</v>
      </c>
      <c r="N1303" s="12">
        <f t="shared" si="141"/>
        <v>42195.749745370369</v>
      </c>
      <c r="O1303" s="16">
        <f t="shared" si="142"/>
        <v>7</v>
      </c>
      <c r="P1303" s="16">
        <f t="shared" si="145"/>
        <v>2015</v>
      </c>
      <c r="Q1303" t="b">
        <v>0</v>
      </c>
      <c r="R1303">
        <v>29</v>
      </c>
      <c r="S1303" t="b">
        <v>1</v>
      </c>
      <c r="T1303" t="s">
        <v>8269</v>
      </c>
      <c r="U1303" t="str">
        <f t="shared" si="143"/>
        <v>theat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20">
        <f t="shared" si="144"/>
        <v>2.5</v>
      </c>
      <c r="F1304" s="6" t="str">
        <f t="shared" si="146"/>
        <v>Cat 2</v>
      </c>
      <c r="G1304" s="8">
        <v>2500</v>
      </c>
      <c r="H1304" t="s">
        <v>8218</v>
      </c>
      <c r="I1304" t="s">
        <v>8223</v>
      </c>
      <c r="J1304" t="s">
        <v>8245</v>
      </c>
      <c r="K1304">
        <v>1480559011</v>
      </c>
      <c r="L1304" s="12">
        <f t="shared" si="140"/>
        <v>42705.099664351852</v>
      </c>
      <c r="M1304">
        <v>1477963411</v>
      </c>
      <c r="N1304" s="12">
        <f t="shared" si="141"/>
        <v>42675.057997685188</v>
      </c>
      <c r="O1304" s="16">
        <f t="shared" si="142"/>
        <v>11</v>
      </c>
      <c r="P1304" s="16">
        <f t="shared" si="145"/>
        <v>2016</v>
      </c>
      <c r="Q1304" t="b">
        <v>0</v>
      </c>
      <c r="R1304">
        <v>50</v>
      </c>
      <c r="S1304" t="b">
        <v>1</v>
      </c>
      <c r="T1304" t="s">
        <v>8269</v>
      </c>
      <c r="U1304" t="str">
        <f t="shared" si="143"/>
        <v>theat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20">
        <f t="shared" si="144"/>
        <v>3.5</v>
      </c>
      <c r="F1305" s="6" t="str">
        <f t="shared" si="146"/>
        <v>Cat 2</v>
      </c>
      <c r="G1305" s="8">
        <v>4559.13</v>
      </c>
      <c r="H1305" t="s">
        <v>8218</v>
      </c>
      <c r="I1305" t="s">
        <v>8224</v>
      </c>
      <c r="J1305" t="s">
        <v>8246</v>
      </c>
      <c r="K1305">
        <v>1469962800</v>
      </c>
      <c r="L1305" s="12">
        <f t="shared" si="140"/>
        <v>42582.458333333328</v>
      </c>
      <c r="M1305">
        <v>1468578920</v>
      </c>
      <c r="N1305" s="12">
        <f t="shared" si="141"/>
        <v>42566.441203703704</v>
      </c>
      <c r="O1305" s="16">
        <f t="shared" si="142"/>
        <v>7</v>
      </c>
      <c r="P1305" s="16">
        <f t="shared" si="145"/>
        <v>2016</v>
      </c>
      <c r="Q1305" t="b">
        <v>0</v>
      </c>
      <c r="R1305">
        <v>108</v>
      </c>
      <c r="S1305" t="b">
        <v>1</v>
      </c>
      <c r="T1305" t="s">
        <v>8269</v>
      </c>
      <c r="U1305" t="str">
        <f t="shared" si="143"/>
        <v>theat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20">
        <f t="shared" si="144"/>
        <v>40</v>
      </c>
      <c r="F1306" s="6" t="str">
        <f t="shared" si="146"/>
        <v>Cat 10</v>
      </c>
      <c r="G1306" s="8">
        <v>15851</v>
      </c>
      <c r="H1306" t="s">
        <v>8219</v>
      </c>
      <c r="I1306" t="s">
        <v>8224</v>
      </c>
      <c r="J1306" t="s">
        <v>8246</v>
      </c>
      <c r="K1306">
        <v>1489376405</v>
      </c>
      <c r="L1306" s="12">
        <f t="shared" si="140"/>
        <v>42807.152835648143</v>
      </c>
      <c r="M1306">
        <v>1484196005</v>
      </c>
      <c r="N1306" s="12">
        <f t="shared" si="141"/>
        <v>42747.194502314815</v>
      </c>
      <c r="O1306" s="16">
        <f t="shared" si="142"/>
        <v>1</v>
      </c>
      <c r="P1306" s="16">
        <f t="shared" si="145"/>
        <v>2017</v>
      </c>
      <c r="Q1306" t="b">
        <v>0</v>
      </c>
      <c r="R1306">
        <v>104</v>
      </c>
      <c r="S1306" t="b">
        <v>0</v>
      </c>
      <c r="T1306" t="s">
        <v>8271</v>
      </c>
      <c r="U1306" t="str">
        <f t="shared" si="143"/>
        <v>techn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20">
        <f t="shared" si="144"/>
        <v>30</v>
      </c>
      <c r="F1307" s="6" t="str">
        <f t="shared" si="146"/>
        <v>Cat 8</v>
      </c>
      <c r="G1307" s="8">
        <v>7793</v>
      </c>
      <c r="H1307" t="s">
        <v>8219</v>
      </c>
      <c r="I1307" t="s">
        <v>8223</v>
      </c>
      <c r="J1307" t="s">
        <v>8245</v>
      </c>
      <c r="K1307">
        <v>1469122200</v>
      </c>
      <c r="L1307" s="12">
        <f t="shared" si="140"/>
        <v>42572.729166666672</v>
      </c>
      <c r="M1307">
        <v>1466611108</v>
      </c>
      <c r="N1307" s="12">
        <f t="shared" si="141"/>
        <v>42543.665601851855</v>
      </c>
      <c r="O1307" s="16">
        <f t="shared" si="142"/>
        <v>6</v>
      </c>
      <c r="P1307" s="16">
        <f t="shared" si="145"/>
        <v>2016</v>
      </c>
      <c r="Q1307" t="b">
        <v>0</v>
      </c>
      <c r="R1307">
        <v>86</v>
      </c>
      <c r="S1307" t="b">
        <v>0</v>
      </c>
      <c r="T1307" t="s">
        <v>8271</v>
      </c>
      <c r="U1307" t="str">
        <f t="shared" si="143"/>
        <v>techn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20">
        <f t="shared" si="144"/>
        <v>110</v>
      </c>
      <c r="F1308" s="6" t="str">
        <f t="shared" si="146"/>
        <v>Cat 12</v>
      </c>
      <c r="G1308" s="8">
        <v>71771</v>
      </c>
      <c r="H1308" t="s">
        <v>8219</v>
      </c>
      <c r="I1308" t="s">
        <v>8223</v>
      </c>
      <c r="J1308" t="s">
        <v>8245</v>
      </c>
      <c r="K1308">
        <v>1417690734</v>
      </c>
      <c r="L1308" s="12">
        <f t="shared" si="140"/>
        <v>41977.457569444443</v>
      </c>
      <c r="M1308">
        <v>1415098734</v>
      </c>
      <c r="N1308" s="12">
        <f t="shared" si="141"/>
        <v>41947.457569444443</v>
      </c>
      <c r="O1308" s="16">
        <f t="shared" si="142"/>
        <v>11</v>
      </c>
      <c r="P1308" s="16">
        <f t="shared" si="145"/>
        <v>2014</v>
      </c>
      <c r="Q1308" t="b">
        <v>0</v>
      </c>
      <c r="R1308">
        <v>356</v>
      </c>
      <c r="S1308" t="b">
        <v>0</v>
      </c>
      <c r="T1308" t="s">
        <v>8271</v>
      </c>
      <c r="U1308" t="str">
        <f t="shared" si="143"/>
        <v>techn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20">
        <f t="shared" si="144"/>
        <v>50</v>
      </c>
      <c r="F1309" s="6" t="str">
        <f t="shared" si="146"/>
        <v>Cat 12</v>
      </c>
      <c r="G1309" s="8">
        <v>5757</v>
      </c>
      <c r="H1309" t="s">
        <v>8219</v>
      </c>
      <c r="I1309" t="s">
        <v>8223</v>
      </c>
      <c r="J1309" t="s">
        <v>8245</v>
      </c>
      <c r="K1309">
        <v>1455710679</v>
      </c>
      <c r="L1309" s="12">
        <f t="shared" si="140"/>
        <v>42417.503229166665</v>
      </c>
      <c r="M1309">
        <v>1453118679</v>
      </c>
      <c r="N1309" s="12">
        <f t="shared" si="141"/>
        <v>42387.503229166665</v>
      </c>
      <c r="O1309" s="16">
        <f t="shared" si="142"/>
        <v>1</v>
      </c>
      <c r="P1309" s="16">
        <f t="shared" si="145"/>
        <v>2016</v>
      </c>
      <c r="Q1309" t="b">
        <v>0</v>
      </c>
      <c r="R1309">
        <v>45</v>
      </c>
      <c r="S1309" t="b">
        <v>0</v>
      </c>
      <c r="T1309" t="s">
        <v>8271</v>
      </c>
      <c r="U1309" t="str">
        <f t="shared" si="143"/>
        <v>techn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20">
        <f t="shared" si="144"/>
        <v>10</v>
      </c>
      <c r="F1310" s="6" t="str">
        <f t="shared" si="146"/>
        <v>Cat 4</v>
      </c>
      <c r="G1310" s="8">
        <v>1136</v>
      </c>
      <c r="H1310" t="s">
        <v>8219</v>
      </c>
      <c r="I1310" t="s">
        <v>8223</v>
      </c>
      <c r="J1310" t="s">
        <v>8245</v>
      </c>
      <c r="K1310">
        <v>1475937812</v>
      </c>
      <c r="L1310" s="12">
        <f t="shared" si="140"/>
        <v>42651.613564814819</v>
      </c>
      <c r="M1310">
        <v>1472481812</v>
      </c>
      <c r="N1310" s="12">
        <f t="shared" si="141"/>
        <v>42611.613564814819</v>
      </c>
      <c r="O1310" s="16">
        <f t="shared" si="142"/>
        <v>8</v>
      </c>
      <c r="P1310" s="16">
        <f t="shared" si="145"/>
        <v>2016</v>
      </c>
      <c r="Q1310" t="b">
        <v>0</v>
      </c>
      <c r="R1310">
        <v>38</v>
      </c>
      <c r="S1310" t="b">
        <v>0</v>
      </c>
      <c r="T1310" t="s">
        <v>8271</v>
      </c>
      <c r="U1310" t="str">
        <f t="shared" si="143"/>
        <v>techn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20">
        <f t="shared" si="144"/>
        <v>11.5</v>
      </c>
      <c r="F1311" s="6" t="str">
        <f t="shared" si="146"/>
        <v>Cat 4</v>
      </c>
      <c r="G1311" s="8">
        <v>12879</v>
      </c>
      <c r="H1311" t="s">
        <v>8219</v>
      </c>
      <c r="I1311" t="s">
        <v>8223</v>
      </c>
      <c r="J1311" t="s">
        <v>8245</v>
      </c>
      <c r="K1311">
        <v>1444943468</v>
      </c>
      <c r="L1311" s="12">
        <f t="shared" si="140"/>
        <v>42292.882731481484</v>
      </c>
      <c r="M1311">
        <v>1441919468</v>
      </c>
      <c r="N1311" s="12">
        <f t="shared" si="141"/>
        <v>42257.882731481484</v>
      </c>
      <c r="O1311" s="16">
        <f t="shared" si="142"/>
        <v>9</v>
      </c>
      <c r="P1311" s="16">
        <f t="shared" si="145"/>
        <v>2015</v>
      </c>
      <c r="Q1311" t="b">
        <v>0</v>
      </c>
      <c r="R1311">
        <v>35</v>
      </c>
      <c r="S1311" t="b">
        <v>0</v>
      </c>
      <c r="T1311" t="s">
        <v>8271</v>
      </c>
      <c r="U1311" t="str">
        <f t="shared" si="143"/>
        <v>techn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20">
        <f t="shared" si="144"/>
        <v>20</v>
      </c>
      <c r="F1312" s="6" t="str">
        <f t="shared" si="146"/>
        <v>Cat 6</v>
      </c>
      <c r="G1312" s="8">
        <v>3100</v>
      </c>
      <c r="H1312" t="s">
        <v>8219</v>
      </c>
      <c r="I1312" t="s">
        <v>8223</v>
      </c>
      <c r="J1312" t="s">
        <v>8245</v>
      </c>
      <c r="K1312">
        <v>1471622450</v>
      </c>
      <c r="L1312" s="12">
        <f t="shared" si="140"/>
        <v>42601.667245370365</v>
      </c>
      <c r="M1312">
        <v>1467734450</v>
      </c>
      <c r="N1312" s="12">
        <f t="shared" si="141"/>
        <v>42556.667245370365</v>
      </c>
      <c r="O1312" s="16">
        <f t="shared" si="142"/>
        <v>7</v>
      </c>
      <c r="P1312" s="16">
        <f t="shared" si="145"/>
        <v>2016</v>
      </c>
      <c r="Q1312" t="b">
        <v>0</v>
      </c>
      <c r="R1312">
        <v>24</v>
      </c>
      <c r="S1312" t="b">
        <v>0</v>
      </c>
      <c r="T1312" t="s">
        <v>8271</v>
      </c>
      <c r="U1312" t="str">
        <f t="shared" si="143"/>
        <v>techn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20">
        <f t="shared" si="144"/>
        <v>250</v>
      </c>
      <c r="F1313" s="6" t="str">
        <f t="shared" si="146"/>
        <v>Cat 12</v>
      </c>
      <c r="G1313" s="8">
        <v>80070</v>
      </c>
      <c r="H1313" t="s">
        <v>8219</v>
      </c>
      <c r="I1313" t="s">
        <v>8223</v>
      </c>
      <c r="J1313" t="s">
        <v>8245</v>
      </c>
      <c r="K1313">
        <v>1480536919</v>
      </c>
      <c r="L1313" s="12">
        <f t="shared" si="140"/>
        <v>42704.843969907408</v>
      </c>
      <c r="M1313">
        <v>1477509319</v>
      </c>
      <c r="N1313" s="12">
        <f t="shared" si="141"/>
        <v>42669.802303240736</v>
      </c>
      <c r="O1313" s="16">
        <f t="shared" si="142"/>
        <v>10</v>
      </c>
      <c r="P1313" s="16">
        <f t="shared" si="145"/>
        <v>2016</v>
      </c>
      <c r="Q1313" t="b">
        <v>0</v>
      </c>
      <c r="R1313">
        <v>100</v>
      </c>
      <c r="S1313" t="b">
        <v>0</v>
      </c>
      <c r="T1313" t="s">
        <v>8271</v>
      </c>
      <c r="U1313" t="str">
        <f t="shared" si="143"/>
        <v>techn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20">
        <f t="shared" si="144"/>
        <v>4.5999999999999996</v>
      </c>
      <c r="F1314" s="6" t="str">
        <f t="shared" si="146"/>
        <v>Cat 2</v>
      </c>
      <c r="G1314" s="8"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12">
        <f t="shared" si="140"/>
        <v>42112.702800925923</v>
      </c>
      <c r="M1314">
        <v>1426783922</v>
      </c>
      <c r="N1314" s="12">
        <f t="shared" si="141"/>
        <v>42082.702800925923</v>
      </c>
      <c r="O1314" s="16">
        <f t="shared" si="142"/>
        <v>3</v>
      </c>
      <c r="P1314" s="16">
        <f t="shared" si="145"/>
        <v>2015</v>
      </c>
      <c r="Q1314" t="b">
        <v>0</v>
      </c>
      <c r="R1314">
        <v>1</v>
      </c>
      <c r="S1314" t="b">
        <v>0</v>
      </c>
      <c r="T1314" t="s">
        <v>8271</v>
      </c>
      <c r="U1314" t="str">
        <f t="shared" si="143"/>
        <v>techn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20">
        <f t="shared" si="144"/>
        <v>40</v>
      </c>
      <c r="F1315" s="6" t="str">
        <f t="shared" si="146"/>
        <v>Cat 10</v>
      </c>
      <c r="G1315" s="8">
        <v>12446</v>
      </c>
      <c r="H1315" t="s">
        <v>8219</v>
      </c>
      <c r="I1315" t="s">
        <v>8223</v>
      </c>
      <c r="J1315" t="s">
        <v>8245</v>
      </c>
      <c r="K1315">
        <v>1457024514</v>
      </c>
      <c r="L1315" s="12">
        <f t="shared" si="140"/>
        <v>42432.709652777776</v>
      </c>
      <c r="M1315">
        <v>1454432514</v>
      </c>
      <c r="N1315" s="12">
        <f t="shared" si="141"/>
        <v>42402.709652777776</v>
      </c>
      <c r="O1315" s="16">
        <f t="shared" si="142"/>
        <v>2</v>
      </c>
      <c r="P1315" s="16">
        <f t="shared" si="145"/>
        <v>2016</v>
      </c>
      <c r="Q1315" t="b">
        <v>0</v>
      </c>
      <c r="R1315">
        <v>122</v>
      </c>
      <c r="S1315" t="b">
        <v>0</v>
      </c>
      <c r="T1315" t="s">
        <v>8271</v>
      </c>
      <c r="U1315" t="str">
        <f t="shared" si="143"/>
        <v>techn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20">
        <f t="shared" si="144"/>
        <v>180</v>
      </c>
      <c r="F1316" s="6" t="str">
        <f t="shared" si="146"/>
        <v>Cat 12</v>
      </c>
      <c r="G1316" s="8">
        <v>2028</v>
      </c>
      <c r="H1316" t="s">
        <v>8219</v>
      </c>
      <c r="I1316" t="s">
        <v>8223</v>
      </c>
      <c r="J1316" t="s">
        <v>8245</v>
      </c>
      <c r="K1316">
        <v>1477065860</v>
      </c>
      <c r="L1316" s="12">
        <f t="shared" si="140"/>
        <v>42664.669675925921</v>
      </c>
      <c r="M1316">
        <v>1471881860</v>
      </c>
      <c r="N1316" s="12">
        <f t="shared" si="141"/>
        <v>42604.669675925921</v>
      </c>
      <c r="O1316" s="16">
        <f t="shared" si="142"/>
        <v>8</v>
      </c>
      <c r="P1316" s="16">
        <f t="shared" si="145"/>
        <v>2016</v>
      </c>
      <c r="Q1316" t="b">
        <v>0</v>
      </c>
      <c r="R1316">
        <v>11</v>
      </c>
      <c r="S1316" t="b">
        <v>0</v>
      </c>
      <c r="T1316" t="s">
        <v>8271</v>
      </c>
      <c r="U1316" t="str">
        <f t="shared" si="143"/>
        <v>techn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20">
        <f t="shared" si="144"/>
        <v>100</v>
      </c>
      <c r="F1317" s="6" t="str">
        <f t="shared" si="146"/>
        <v>Cat 12</v>
      </c>
      <c r="G1317" s="8">
        <v>40404</v>
      </c>
      <c r="H1317" t="s">
        <v>8219</v>
      </c>
      <c r="I1317" t="s">
        <v>8223</v>
      </c>
      <c r="J1317" t="s">
        <v>8245</v>
      </c>
      <c r="K1317">
        <v>1446771600</v>
      </c>
      <c r="L1317" s="12">
        <f t="shared" si="140"/>
        <v>42314.041666666672</v>
      </c>
      <c r="M1317">
        <v>1443700648</v>
      </c>
      <c r="N1317" s="12">
        <f t="shared" si="141"/>
        <v>42278.498240740737</v>
      </c>
      <c r="O1317" s="16">
        <f t="shared" si="142"/>
        <v>10</v>
      </c>
      <c r="P1317" s="16">
        <f t="shared" si="145"/>
        <v>2015</v>
      </c>
      <c r="Q1317" t="b">
        <v>0</v>
      </c>
      <c r="R1317">
        <v>248</v>
      </c>
      <c r="S1317" t="b">
        <v>0</v>
      </c>
      <c r="T1317" t="s">
        <v>8271</v>
      </c>
      <c r="U1317" t="str">
        <f t="shared" si="143"/>
        <v>techn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20">
        <f t="shared" si="144"/>
        <v>75</v>
      </c>
      <c r="F1318" s="6" t="str">
        <f t="shared" si="146"/>
        <v>Cat 12</v>
      </c>
      <c r="G1318" s="8"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12">
        <f t="shared" si="140"/>
        <v>42428.961909722217</v>
      </c>
      <c r="M1318">
        <v>1453676709</v>
      </c>
      <c r="N1318" s="12">
        <f t="shared" si="141"/>
        <v>42393.961909722217</v>
      </c>
      <c r="O1318" s="16">
        <f t="shared" si="142"/>
        <v>1</v>
      </c>
      <c r="P1318" s="16">
        <f t="shared" si="145"/>
        <v>2016</v>
      </c>
      <c r="Q1318" t="b">
        <v>0</v>
      </c>
      <c r="R1318">
        <v>1</v>
      </c>
      <c r="S1318" t="b">
        <v>0</v>
      </c>
      <c r="T1318" t="s">
        <v>8271</v>
      </c>
      <c r="U1318" t="str">
        <f t="shared" si="143"/>
        <v>techn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20">
        <f t="shared" si="144"/>
        <v>200</v>
      </c>
      <c r="F1319" s="6" t="str">
        <f t="shared" si="146"/>
        <v>Cat 12</v>
      </c>
      <c r="G1319" s="8">
        <v>11467</v>
      </c>
      <c r="H1319" t="s">
        <v>8219</v>
      </c>
      <c r="I1319" t="s">
        <v>8231</v>
      </c>
      <c r="J1319" t="s">
        <v>8252</v>
      </c>
      <c r="K1319">
        <v>1469109600</v>
      </c>
      <c r="L1319" s="12">
        <f t="shared" si="140"/>
        <v>42572.583333333328</v>
      </c>
      <c r="M1319">
        <v>1464586746</v>
      </c>
      <c r="N1319" s="12">
        <f t="shared" si="141"/>
        <v>42520.235486111109</v>
      </c>
      <c r="O1319" s="16">
        <f t="shared" si="142"/>
        <v>5</v>
      </c>
      <c r="P1319" s="16">
        <f t="shared" si="145"/>
        <v>2016</v>
      </c>
      <c r="Q1319" t="b">
        <v>0</v>
      </c>
      <c r="R1319">
        <v>19</v>
      </c>
      <c r="S1319" t="b">
        <v>0</v>
      </c>
      <c r="T1319" t="s">
        <v>8271</v>
      </c>
      <c r="U1319" t="str">
        <f t="shared" si="143"/>
        <v>techn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20">
        <f t="shared" si="144"/>
        <v>40</v>
      </c>
      <c r="F1320" s="6" t="str">
        <f t="shared" si="146"/>
        <v>Cat 10</v>
      </c>
      <c r="G1320" s="8">
        <v>6130</v>
      </c>
      <c r="H1320" t="s">
        <v>8219</v>
      </c>
      <c r="I1320" t="s">
        <v>8223</v>
      </c>
      <c r="J1320" t="s">
        <v>8245</v>
      </c>
      <c r="K1320">
        <v>1420938172</v>
      </c>
      <c r="L1320" s="12">
        <f t="shared" si="140"/>
        <v>42015.043657407412</v>
      </c>
      <c r="M1320">
        <v>1418346172</v>
      </c>
      <c r="N1320" s="12">
        <f t="shared" si="141"/>
        <v>41985.043657407412</v>
      </c>
      <c r="O1320" s="16">
        <f t="shared" si="142"/>
        <v>12</v>
      </c>
      <c r="P1320" s="16">
        <f t="shared" si="145"/>
        <v>2014</v>
      </c>
      <c r="Q1320" t="b">
        <v>0</v>
      </c>
      <c r="R1320">
        <v>135</v>
      </c>
      <c r="S1320" t="b">
        <v>0</v>
      </c>
      <c r="T1320" t="s">
        <v>8271</v>
      </c>
      <c r="U1320" t="str">
        <f t="shared" si="143"/>
        <v>techn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20">
        <f t="shared" si="144"/>
        <v>5.8</v>
      </c>
      <c r="F1321" s="6" t="str">
        <f t="shared" si="146"/>
        <v>Cat 3</v>
      </c>
      <c r="G1321" s="8">
        <v>876</v>
      </c>
      <c r="H1321" t="s">
        <v>8219</v>
      </c>
      <c r="I1321" t="s">
        <v>8224</v>
      </c>
      <c r="J1321" t="s">
        <v>8246</v>
      </c>
      <c r="K1321">
        <v>1405094400</v>
      </c>
      <c r="L1321" s="12">
        <f t="shared" si="140"/>
        <v>41831.666666666664</v>
      </c>
      <c r="M1321">
        <v>1403810965</v>
      </c>
      <c r="N1321" s="12">
        <f t="shared" si="141"/>
        <v>41816.812094907407</v>
      </c>
      <c r="O1321" s="16">
        <f t="shared" si="142"/>
        <v>6</v>
      </c>
      <c r="P1321" s="16">
        <f t="shared" si="145"/>
        <v>2014</v>
      </c>
      <c r="Q1321" t="b">
        <v>0</v>
      </c>
      <c r="R1321">
        <v>9</v>
      </c>
      <c r="S1321" t="b">
        <v>0</v>
      </c>
      <c r="T1321" t="s">
        <v>8271</v>
      </c>
      <c r="U1321" t="str">
        <f t="shared" si="143"/>
        <v>techn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20">
        <f t="shared" si="144"/>
        <v>100</v>
      </c>
      <c r="F1322" s="6" t="str">
        <f t="shared" si="146"/>
        <v>Cat 12</v>
      </c>
      <c r="G1322" s="8">
        <v>503</v>
      </c>
      <c r="H1322" t="s">
        <v>8219</v>
      </c>
      <c r="I1322" t="s">
        <v>8232</v>
      </c>
      <c r="J1322" t="s">
        <v>8248</v>
      </c>
      <c r="K1322">
        <v>1483138800</v>
      </c>
      <c r="L1322" s="12">
        <f t="shared" si="140"/>
        <v>42734.958333333328</v>
      </c>
      <c r="M1322">
        <v>1480610046</v>
      </c>
      <c r="N1322" s="12">
        <f t="shared" si="141"/>
        <v>42705.690347222218</v>
      </c>
      <c r="O1322" s="16">
        <f t="shared" si="142"/>
        <v>12</v>
      </c>
      <c r="P1322" s="16">
        <f t="shared" si="145"/>
        <v>2016</v>
      </c>
      <c r="Q1322" t="b">
        <v>0</v>
      </c>
      <c r="R1322">
        <v>3</v>
      </c>
      <c r="S1322" t="b">
        <v>0</v>
      </c>
      <c r="T1322" t="s">
        <v>8271</v>
      </c>
      <c r="U1322" t="str">
        <f t="shared" si="143"/>
        <v>techn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20">
        <f t="shared" si="144"/>
        <v>462</v>
      </c>
      <c r="F1323" s="6" t="str">
        <f t="shared" si="146"/>
        <v>Cat 12</v>
      </c>
      <c r="G1323" s="8">
        <v>6019</v>
      </c>
      <c r="H1323" t="s">
        <v>8219</v>
      </c>
      <c r="I1323" t="s">
        <v>8234</v>
      </c>
      <c r="J1323" t="s">
        <v>8254</v>
      </c>
      <c r="K1323">
        <v>1482515937</v>
      </c>
      <c r="L1323" s="12">
        <f t="shared" si="140"/>
        <v>42727.74927083333</v>
      </c>
      <c r="M1323">
        <v>1479923937</v>
      </c>
      <c r="N1323" s="12">
        <f t="shared" si="141"/>
        <v>42697.74927083333</v>
      </c>
      <c r="O1323" s="16">
        <f t="shared" si="142"/>
        <v>11</v>
      </c>
      <c r="P1323" s="16">
        <f t="shared" si="145"/>
        <v>2016</v>
      </c>
      <c r="Q1323" t="b">
        <v>0</v>
      </c>
      <c r="R1323">
        <v>7</v>
      </c>
      <c r="S1323" t="b">
        <v>0</v>
      </c>
      <c r="T1323" t="s">
        <v>8271</v>
      </c>
      <c r="U1323" t="str">
        <f t="shared" si="143"/>
        <v>techn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20">
        <f t="shared" si="144"/>
        <v>35</v>
      </c>
      <c r="F1324" s="6" t="str">
        <f t="shared" si="146"/>
        <v>Cat 9</v>
      </c>
      <c r="G1324" s="8">
        <v>106</v>
      </c>
      <c r="H1324" t="s">
        <v>8219</v>
      </c>
      <c r="I1324" t="s">
        <v>8224</v>
      </c>
      <c r="J1324" t="s">
        <v>8246</v>
      </c>
      <c r="K1324">
        <v>1432223125</v>
      </c>
      <c r="L1324" s="12">
        <f t="shared" si="140"/>
        <v>42145.656539351854</v>
      </c>
      <c r="M1324">
        <v>1429631125</v>
      </c>
      <c r="N1324" s="12">
        <f t="shared" si="141"/>
        <v>42115.656539351854</v>
      </c>
      <c r="O1324" s="16">
        <f t="shared" si="142"/>
        <v>4</v>
      </c>
      <c r="P1324" s="16">
        <f t="shared" si="145"/>
        <v>2015</v>
      </c>
      <c r="Q1324" t="b">
        <v>0</v>
      </c>
      <c r="R1324">
        <v>4</v>
      </c>
      <c r="S1324" t="b">
        <v>0</v>
      </c>
      <c r="T1324" t="s">
        <v>8271</v>
      </c>
      <c r="U1324" t="str">
        <f t="shared" si="143"/>
        <v>techn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20">
        <f t="shared" si="144"/>
        <v>15</v>
      </c>
      <c r="F1325" s="6" t="str">
        <f t="shared" si="146"/>
        <v>Cat 5</v>
      </c>
      <c r="G1325" s="8">
        <v>1332</v>
      </c>
      <c r="H1325" t="s">
        <v>8219</v>
      </c>
      <c r="I1325" t="s">
        <v>8223</v>
      </c>
      <c r="J1325" t="s">
        <v>8245</v>
      </c>
      <c r="K1325">
        <v>1461653700</v>
      </c>
      <c r="L1325" s="12">
        <f t="shared" si="140"/>
        <v>42486.288194444445</v>
      </c>
      <c r="M1325">
        <v>1458665146</v>
      </c>
      <c r="N1325" s="12">
        <f t="shared" si="141"/>
        <v>42451.698449074072</v>
      </c>
      <c r="O1325" s="16">
        <f t="shared" si="142"/>
        <v>3</v>
      </c>
      <c r="P1325" s="16">
        <f t="shared" si="145"/>
        <v>2016</v>
      </c>
      <c r="Q1325" t="b">
        <v>0</v>
      </c>
      <c r="R1325">
        <v>44</v>
      </c>
      <c r="S1325" t="b">
        <v>0</v>
      </c>
      <c r="T1325" t="s">
        <v>8271</v>
      </c>
      <c r="U1325" t="str">
        <f t="shared" si="143"/>
        <v>techn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20">
        <f t="shared" si="144"/>
        <v>50</v>
      </c>
      <c r="F1326" s="6" t="str">
        <f t="shared" si="146"/>
        <v>Cat 12</v>
      </c>
      <c r="G1326" s="8">
        <v>4920</v>
      </c>
      <c r="H1326" t="s">
        <v>8219</v>
      </c>
      <c r="I1326" t="s">
        <v>8223</v>
      </c>
      <c r="J1326" t="s">
        <v>8245</v>
      </c>
      <c r="K1326">
        <v>1476371552</v>
      </c>
      <c r="L1326" s="12">
        <f t="shared" si="140"/>
        <v>42656.633703703701</v>
      </c>
      <c r="M1326">
        <v>1473779552</v>
      </c>
      <c r="N1326" s="12">
        <f t="shared" si="141"/>
        <v>42626.633703703701</v>
      </c>
      <c r="O1326" s="16">
        <f t="shared" si="142"/>
        <v>9</v>
      </c>
      <c r="P1326" s="16">
        <f t="shared" si="145"/>
        <v>2016</v>
      </c>
      <c r="Q1326" t="b">
        <v>0</v>
      </c>
      <c r="R1326">
        <v>90</v>
      </c>
      <c r="S1326" t="b">
        <v>0</v>
      </c>
      <c r="T1326" t="s">
        <v>8271</v>
      </c>
      <c r="U1326" t="str">
        <f t="shared" si="143"/>
        <v>techn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20">
        <f t="shared" si="144"/>
        <v>20</v>
      </c>
      <c r="F1327" s="6" t="str">
        <f t="shared" si="146"/>
        <v>Cat 6</v>
      </c>
      <c r="G1327" s="8">
        <v>486</v>
      </c>
      <c r="H1327" t="s">
        <v>8219</v>
      </c>
      <c r="I1327" t="s">
        <v>8223</v>
      </c>
      <c r="J1327" t="s">
        <v>8245</v>
      </c>
      <c r="K1327">
        <v>1483063435</v>
      </c>
      <c r="L1327" s="12">
        <f t="shared" si="140"/>
        <v>42734.086053240739</v>
      </c>
      <c r="M1327">
        <v>1480471435</v>
      </c>
      <c r="N1327" s="12">
        <f t="shared" si="141"/>
        <v>42704.086053240739</v>
      </c>
      <c r="O1327" s="16">
        <f t="shared" si="142"/>
        <v>11</v>
      </c>
      <c r="P1327" s="16">
        <f t="shared" si="145"/>
        <v>2016</v>
      </c>
      <c r="Q1327" t="b">
        <v>0</v>
      </c>
      <c r="R1327">
        <v>8</v>
      </c>
      <c r="S1327" t="b">
        <v>0</v>
      </c>
      <c r="T1327" t="s">
        <v>8271</v>
      </c>
      <c r="U1327" t="str">
        <f t="shared" si="143"/>
        <v>techn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20">
        <f t="shared" si="144"/>
        <v>100</v>
      </c>
      <c r="F1328" s="6" t="str">
        <f t="shared" si="146"/>
        <v>Cat 12</v>
      </c>
      <c r="G1328" s="8">
        <v>1130</v>
      </c>
      <c r="H1328" t="s">
        <v>8219</v>
      </c>
      <c r="I1328" t="s">
        <v>8223</v>
      </c>
      <c r="J1328" t="s">
        <v>8245</v>
      </c>
      <c r="K1328">
        <v>1421348428</v>
      </c>
      <c r="L1328" s="12">
        <f t="shared" si="140"/>
        <v>42019.791990740734</v>
      </c>
      <c r="M1328">
        <v>1417460428</v>
      </c>
      <c r="N1328" s="12">
        <f t="shared" si="141"/>
        <v>41974.791990740734</v>
      </c>
      <c r="O1328" s="16">
        <f t="shared" si="142"/>
        <v>12</v>
      </c>
      <c r="P1328" s="16">
        <f t="shared" si="145"/>
        <v>2014</v>
      </c>
      <c r="Q1328" t="b">
        <v>0</v>
      </c>
      <c r="R1328">
        <v>11</v>
      </c>
      <c r="S1328" t="b">
        <v>0</v>
      </c>
      <c r="T1328" t="s">
        <v>8271</v>
      </c>
      <c r="U1328" t="str">
        <f t="shared" si="143"/>
        <v>techn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20">
        <f t="shared" si="144"/>
        <v>48</v>
      </c>
      <c r="F1329" s="6" t="str">
        <f t="shared" si="146"/>
        <v>Cat 11</v>
      </c>
      <c r="G1329" s="8">
        <v>1705</v>
      </c>
      <c r="H1329" t="s">
        <v>8219</v>
      </c>
      <c r="I1329" t="s">
        <v>8223</v>
      </c>
      <c r="J1329" t="s">
        <v>8245</v>
      </c>
      <c r="K1329">
        <v>1432916235</v>
      </c>
      <c r="L1329" s="12">
        <f t="shared" si="140"/>
        <v>42153.678645833337</v>
      </c>
      <c r="M1329">
        <v>1430324235</v>
      </c>
      <c r="N1329" s="12">
        <f t="shared" si="141"/>
        <v>42123.678645833337</v>
      </c>
      <c r="O1329" s="16">
        <f t="shared" si="142"/>
        <v>4</v>
      </c>
      <c r="P1329" s="16">
        <f t="shared" si="145"/>
        <v>2015</v>
      </c>
      <c r="Q1329" t="b">
        <v>0</v>
      </c>
      <c r="R1329">
        <v>41</v>
      </c>
      <c r="S1329" t="b">
        <v>0</v>
      </c>
      <c r="T1329" t="s">
        <v>8271</v>
      </c>
      <c r="U1329" t="str">
        <f t="shared" si="143"/>
        <v>techn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20">
        <f t="shared" si="144"/>
        <v>75</v>
      </c>
      <c r="F1330" s="6" t="str">
        <f t="shared" si="146"/>
        <v>Cat 12</v>
      </c>
      <c r="G1330" s="8">
        <v>1748</v>
      </c>
      <c r="H1330" t="s">
        <v>8219</v>
      </c>
      <c r="I1330" t="s">
        <v>8223</v>
      </c>
      <c r="J1330" t="s">
        <v>8245</v>
      </c>
      <c r="K1330">
        <v>1476458734</v>
      </c>
      <c r="L1330" s="12">
        <f t="shared" si="140"/>
        <v>42657.642754629633</v>
      </c>
      <c r="M1330">
        <v>1472570734</v>
      </c>
      <c r="N1330" s="12">
        <f t="shared" si="141"/>
        <v>42612.642754629633</v>
      </c>
      <c r="O1330" s="16">
        <f t="shared" si="142"/>
        <v>8</v>
      </c>
      <c r="P1330" s="16">
        <f t="shared" si="145"/>
        <v>2016</v>
      </c>
      <c r="Q1330" t="b">
        <v>0</v>
      </c>
      <c r="R1330">
        <v>15</v>
      </c>
      <c r="S1330" t="b">
        <v>0</v>
      </c>
      <c r="T1330" t="s">
        <v>8271</v>
      </c>
      <c r="U1330" t="str">
        <f t="shared" si="143"/>
        <v>techn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20">
        <f t="shared" si="144"/>
        <v>50</v>
      </c>
      <c r="F1331" s="6" t="str">
        <f t="shared" si="146"/>
        <v>Cat 12</v>
      </c>
      <c r="G1331" s="8">
        <v>408</v>
      </c>
      <c r="H1331" t="s">
        <v>8219</v>
      </c>
      <c r="I1331" t="s">
        <v>8223</v>
      </c>
      <c r="J1331" t="s">
        <v>8245</v>
      </c>
      <c r="K1331">
        <v>1417501145</v>
      </c>
      <c r="L1331" s="12">
        <f t="shared" si="140"/>
        <v>41975.263252314813</v>
      </c>
      <c r="M1331">
        <v>1414041545</v>
      </c>
      <c r="N1331" s="12">
        <f t="shared" si="141"/>
        <v>41935.221585648149</v>
      </c>
      <c r="O1331" s="16">
        <f t="shared" si="142"/>
        <v>10</v>
      </c>
      <c r="P1331" s="16">
        <f t="shared" si="145"/>
        <v>2014</v>
      </c>
      <c r="Q1331" t="b">
        <v>0</v>
      </c>
      <c r="R1331">
        <v>9</v>
      </c>
      <c r="S1331" t="b">
        <v>0</v>
      </c>
      <c r="T1331" t="s">
        <v>8271</v>
      </c>
      <c r="U1331" t="str">
        <f t="shared" si="143"/>
        <v>techn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20">
        <f t="shared" si="144"/>
        <v>35</v>
      </c>
      <c r="F1332" s="6" t="str">
        <f t="shared" si="146"/>
        <v>Cat 9</v>
      </c>
      <c r="G1332" s="8">
        <v>7873</v>
      </c>
      <c r="H1332" t="s">
        <v>8219</v>
      </c>
      <c r="I1332" t="s">
        <v>8223</v>
      </c>
      <c r="J1332" t="s">
        <v>8245</v>
      </c>
      <c r="K1332">
        <v>1467432000</v>
      </c>
      <c r="L1332" s="12">
        <f t="shared" si="140"/>
        <v>42553.166666666672</v>
      </c>
      <c r="M1332">
        <v>1464763109</v>
      </c>
      <c r="N1332" s="12">
        <f t="shared" si="141"/>
        <v>42522.276724537034</v>
      </c>
      <c r="O1332" s="16">
        <f t="shared" si="142"/>
        <v>6</v>
      </c>
      <c r="P1332" s="16">
        <f t="shared" si="145"/>
        <v>2016</v>
      </c>
      <c r="Q1332" t="b">
        <v>0</v>
      </c>
      <c r="R1332">
        <v>50</v>
      </c>
      <c r="S1332" t="b">
        <v>0</v>
      </c>
      <c r="T1332" t="s">
        <v>8271</v>
      </c>
      <c r="U1332" t="str">
        <f t="shared" si="143"/>
        <v>techn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20">
        <f t="shared" si="144"/>
        <v>250</v>
      </c>
      <c r="F1333" s="6" t="str">
        <f t="shared" si="146"/>
        <v>Cat 12</v>
      </c>
      <c r="G1333" s="8">
        <v>3417</v>
      </c>
      <c r="H1333" t="s">
        <v>8219</v>
      </c>
      <c r="I1333" t="s">
        <v>8223</v>
      </c>
      <c r="J1333" t="s">
        <v>8245</v>
      </c>
      <c r="K1333">
        <v>1471435554</v>
      </c>
      <c r="L1333" s="12">
        <f t="shared" si="140"/>
        <v>42599.50409722222</v>
      </c>
      <c r="M1333">
        <v>1468843554</v>
      </c>
      <c r="N1333" s="12">
        <f t="shared" si="141"/>
        <v>42569.50409722222</v>
      </c>
      <c r="O1333" s="16">
        <f t="shared" si="142"/>
        <v>7</v>
      </c>
      <c r="P1333" s="16">
        <f t="shared" si="145"/>
        <v>2016</v>
      </c>
      <c r="Q1333" t="b">
        <v>0</v>
      </c>
      <c r="R1333">
        <v>34</v>
      </c>
      <c r="S1333" t="b">
        <v>0</v>
      </c>
      <c r="T1333" t="s">
        <v>8271</v>
      </c>
      <c r="U1333" t="str">
        <f t="shared" si="143"/>
        <v>techn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20">
        <f t="shared" si="144"/>
        <v>10.115</v>
      </c>
      <c r="F1334" s="6" t="str">
        <f t="shared" si="146"/>
        <v>Cat 4</v>
      </c>
      <c r="G1334" s="8"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12">
        <f t="shared" si="140"/>
        <v>42762.060277777782</v>
      </c>
      <c r="M1334">
        <v>1482888408</v>
      </c>
      <c r="N1334" s="12">
        <f t="shared" si="141"/>
        <v>42732.060277777782</v>
      </c>
      <c r="O1334" s="16">
        <f t="shared" si="142"/>
        <v>12</v>
      </c>
      <c r="P1334" s="16">
        <f t="shared" si="145"/>
        <v>2016</v>
      </c>
      <c r="Q1334" t="b">
        <v>0</v>
      </c>
      <c r="R1334">
        <v>0</v>
      </c>
      <c r="S1334" t="b">
        <v>0</v>
      </c>
      <c r="T1334" t="s">
        <v>8271</v>
      </c>
      <c r="U1334" t="str">
        <f t="shared" si="143"/>
        <v>techn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20">
        <f t="shared" si="144"/>
        <v>2.5</v>
      </c>
      <c r="F1335" s="6" t="str">
        <f t="shared" si="146"/>
        <v>Cat 2</v>
      </c>
      <c r="G1335" s="8"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12">
        <f t="shared" si="140"/>
        <v>41836.106770833336</v>
      </c>
      <c r="M1335">
        <v>1402886025</v>
      </c>
      <c r="N1335" s="12">
        <f t="shared" si="141"/>
        <v>41806.106770833336</v>
      </c>
      <c r="O1335" s="16">
        <f t="shared" si="142"/>
        <v>6</v>
      </c>
      <c r="P1335" s="16">
        <f t="shared" si="145"/>
        <v>2014</v>
      </c>
      <c r="Q1335" t="b">
        <v>0</v>
      </c>
      <c r="R1335">
        <v>0</v>
      </c>
      <c r="S1335" t="b">
        <v>0</v>
      </c>
      <c r="T1335" t="s">
        <v>8271</v>
      </c>
      <c r="U1335" t="str">
        <f t="shared" si="143"/>
        <v>techn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20">
        <f t="shared" si="144"/>
        <v>133</v>
      </c>
      <c r="F1336" s="6" t="str">
        <f t="shared" si="146"/>
        <v>Cat 12</v>
      </c>
      <c r="G1336" s="8">
        <v>14303</v>
      </c>
      <c r="H1336" t="s">
        <v>8219</v>
      </c>
      <c r="I1336" t="s">
        <v>8223</v>
      </c>
      <c r="J1336" t="s">
        <v>8245</v>
      </c>
      <c r="K1336">
        <v>1457721287</v>
      </c>
      <c r="L1336" s="12">
        <f t="shared" si="140"/>
        <v>42440.774155092593</v>
      </c>
      <c r="M1336">
        <v>1455129287</v>
      </c>
      <c r="N1336" s="12">
        <f t="shared" si="141"/>
        <v>42410.774155092593</v>
      </c>
      <c r="O1336" s="16">
        <f t="shared" si="142"/>
        <v>2</v>
      </c>
      <c r="P1336" s="16">
        <f t="shared" si="145"/>
        <v>2016</v>
      </c>
      <c r="Q1336" t="b">
        <v>0</v>
      </c>
      <c r="R1336">
        <v>276</v>
      </c>
      <c r="S1336" t="b">
        <v>0</v>
      </c>
      <c r="T1336" t="s">
        <v>8271</v>
      </c>
      <c r="U1336" t="str">
        <f t="shared" si="143"/>
        <v>techn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20">
        <f t="shared" si="144"/>
        <v>25</v>
      </c>
      <c r="F1337" s="6" t="str">
        <f t="shared" si="146"/>
        <v>Cat 7</v>
      </c>
      <c r="G1337" s="8">
        <v>4940</v>
      </c>
      <c r="H1337" t="s">
        <v>8219</v>
      </c>
      <c r="I1337" t="s">
        <v>8223</v>
      </c>
      <c r="J1337" t="s">
        <v>8245</v>
      </c>
      <c r="K1337">
        <v>1449354502</v>
      </c>
      <c r="L1337" s="12">
        <f t="shared" si="140"/>
        <v>42343.936365740738</v>
      </c>
      <c r="M1337">
        <v>1446762502</v>
      </c>
      <c r="N1337" s="12">
        <f t="shared" si="141"/>
        <v>42313.936365740738</v>
      </c>
      <c r="O1337" s="16">
        <f t="shared" si="142"/>
        <v>11</v>
      </c>
      <c r="P1337" s="16">
        <f t="shared" si="145"/>
        <v>2015</v>
      </c>
      <c r="Q1337" t="b">
        <v>0</v>
      </c>
      <c r="R1337">
        <v>16</v>
      </c>
      <c r="S1337" t="b">
        <v>0</v>
      </c>
      <c r="T1337" t="s">
        <v>8271</v>
      </c>
      <c r="U1337" t="str">
        <f t="shared" si="143"/>
        <v>techn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20">
        <f t="shared" si="144"/>
        <v>100</v>
      </c>
      <c r="F1338" s="6" t="str">
        <f t="shared" si="146"/>
        <v>Cat 12</v>
      </c>
      <c r="G1338" s="8">
        <v>84947</v>
      </c>
      <c r="H1338" t="s">
        <v>8219</v>
      </c>
      <c r="I1338" t="s">
        <v>8223</v>
      </c>
      <c r="J1338" t="s">
        <v>8245</v>
      </c>
      <c r="K1338">
        <v>1418849028</v>
      </c>
      <c r="L1338" s="12">
        <f t="shared" si="140"/>
        <v>41990.863750000004</v>
      </c>
      <c r="M1338">
        <v>1415825028</v>
      </c>
      <c r="N1338" s="12">
        <f t="shared" si="141"/>
        <v>41955.863750000004</v>
      </c>
      <c r="O1338" s="16">
        <f t="shared" si="142"/>
        <v>11</v>
      </c>
      <c r="P1338" s="16">
        <f t="shared" si="145"/>
        <v>2014</v>
      </c>
      <c r="Q1338" t="b">
        <v>0</v>
      </c>
      <c r="R1338">
        <v>224</v>
      </c>
      <c r="S1338" t="b">
        <v>0</v>
      </c>
      <c r="T1338" t="s">
        <v>8271</v>
      </c>
      <c r="U1338" t="str">
        <f t="shared" si="143"/>
        <v>techn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20">
        <f t="shared" si="144"/>
        <v>50</v>
      </c>
      <c r="F1339" s="6" t="str">
        <f t="shared" si="146"/>
        <v>Cat 12</v>
      </c>
      <c r="G1339" s="8">
        <v>24691</v>
      </c>
      <c r="H1339" t="s">
        <v>8219</v>
      </c>
      <c r="I1339" t="s">
        <v>8223</v>
      </c>
      <c r="J1339" t="s">
        <v>8245</v>
      </c>
      <c r="K1339">
        <v>1488549079</v>
      </c>
      <c r="L1339" s="12">
        <f t="shared" si="140"/>
        <v>42797.577303240745</v>
      </c>
      <c r="M1339">
        <v>1485957079</v>
      </c>
      <c r="N1339" s="12">
        <f t="shared" si="141"/>
        <v>42767.577303240745</v>
      </c>
      <c r="O1339" s="16">
        <f t="shared" si="142"/>
        <v>2</v>
      </c>
      <c r="P1339" s="16">
        <f t="shared" si="145"/>
        <v>2017</v>
      </c>
      <c r="Q1339" t="b">
        <v>0</v>
      </c>
      <c r="R1339">
        <v>140</v>
      </c>
      <c r="S1339" t="b">
        <v>0</v>
      </c>
      <c r="T1339" t="s">
        <v>8271</v>
      </c>
      <c r="U1339" t="str">
        <f t="shared" si="143"/>
        <v>techn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20">
        <f t="shared" si="144"/>
        <v>30</v>
      </c>
      <c r="F1340" s="6" t="str">
        <f t="shared" si="146"/>
        <v>Cat 8</v>
      </c>
      <c r="G1340" s="8">
        <v>991</v>
      </c>
      <c r="H1340" t="s">
        <v>8219</v>
      </c>
      <c r="I1340" t="s">
        <v>8223</v>
      </c>
      <c r="J1340" t="s">
        <v>8245</v>
      </c>
      <c r="K1340">
        <v>1438543033</v>
      </c>
      <c r="L1340" s="12">
        <f t="shared" si="140"/>
        <v>42218.803622685184</v>
      </c>
      <c r="M1340">
        <v>1435951033</v>
      </c>
      <c r="N1340" s="12">
        <f t="shared" si="141"/>
        <v>42188.803622685184</v>
      </c>
      <c r="O1340" s="16">
        <f t="shared" si="142"/>
        <v>7</v>
      </c>
      <c r="P1340" s="16">
        <f t="shared" si="145"/>
        <v>2015</v>
      </c>
      <c r="Q1340" t="b">
        <v>0</v>
      </c>
      <c r="R1340">
        <v>15</v>
      </c>
      <c r="S1340" t="b">
        <v>0</v>
      </c>
      <c r="T1340" t="s">
        <v>8271</v>
      </c>
      <c r="U1340" t="str">
        <f t="shared" si="143"/>
        <v>techn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20">
        <f t="shared" si="144"/>
        <v>50</v>
      </c>
      <c r="F1341" s="6" t="str">
        <f t="shared" si="146"/>
        <v>Cat 12</v>
      </c>
      <c r="G1341" s="8">
        <v>3317</v>
      </c>
      <c r="H1341" t="s">
        <v>8219</v>
      </c>
      <c r="I1341" t="s">
        <v>8223</v>
      </c>
      <c r="J1341" t="s">
        <v>8245</v>
      </c>
      <c r="K1341">
        <v>1418056315</v>
      </c>
      <c r="L1341" s="12">
        <f t="shared" si="140"/>
        <v>41981.688831018517</v>
      </c>
      <c r="M1341">
        <v>1414164715</v>
      </c>
      <c r="N1341" s="12">
        <f t="shared" si="141"/>
        <v>41936.647164351853</v>
      </c>
      <c r="O1341" s="16">
        <f t="shared" si="142"/>
        <v>10</v>
      </c>
      <c r="P1341" s="16">
        <f t="shared" si="145"/>
        <v>2014</v>
      </c>
      <c r="Q1341" t="b">
        <v>0</v>
      </c>
      <c r="R1341">
        <v>37</v>
      </c>
      <c r="S1341" t="b">
        <v>0</v>
      </c>
      <c r="T1341" t="s">
        <v>8271</v>
      </c>
      <c r="U1341" t="str">
        <f t="shared" si="143"/>
        <v>techn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20">
        <f t="shared" si="144"/>
        <v>1.68</v>
      </c>
      <c r="F1342" s="6" t="str">
        <f t="shared" si="146"/>
        <v>Cat 2</v>
      </c>
      <c r="G1342" s="8"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12">
        <f t="shared" si="140"/>
        <v>41866.595520833333</v>
      </c>
      <c r="M1342">
        <v>1405520253</v>
      </c>
      <c r="N1342" s="12">
        <f t="shared" si="141"/>
        <v>41836.595520833333</v>
      </c>
      <c r="O1342" s="16">
        <f t="shared" si="142"/>
        <v>7</v>
      </c>
      <c r="P1342" s="16">
        <f t="shared" si="145"/>
        <v>2014</v>
      </c>
      <c r="Q1342" t="b">
        <v>0</v>
      </c>
      <c r="R1342">
        <v>0</v>
      </c>
      <c r="S1342" t="b">
        <v>0</v>
      </c>
      <c r="T1342" t="s">
        <v>8271</v>
      </c>
      <c r="U1342" t="str">
        <f t="shared" si="143"/>
        <v>techn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20">
        <f t="shared" si="144"/>
        <v>25</v>
      </c>
      <c r="F1343" s="6" t="str">
        <f t="shared" si="146"/>
        <v>Cat 7</v>
      </c>
      <c r="G1343" s="8">
        <v>17590</v>
      </c>
      <c r="H1343" t="s">
        <v>8219</v>
      </c>
      <c r="I1343" t="s">
        <v>8224</v>
      </c>
      <c r="J1343" t="s">
        <v>8246</v>
      </c>
      <c r="K1343">
        <v>1475333917</v>
      </c>
      <c r="L1343" s="12">
        <f t="shared" si="140"/>
        <v>42644.624039351853</v>
      </c>
      <c r="M1343">
        <v>1472569117</v>
      </c>
      <c r="N1343" s="12">
        <f t="shared" si="141"/>
        <v>42612.624039351853</v>
      </c>
      <c r="O1343" s="16">
        <f t="shared" si="142"/>
        <v>8</v>
      </c>
      <c r="P1343" s="16">
        <f t="shared" si="145"/>
        <v>2016</v>
      </c>
      <c r="Q1343" t="b">
        <v>0</v>
      </c>
      <c r="R1343">
        <v>46</v>
      </c>
      <c r="S1343" t="b">
        <v>0</v>
      </c>
      <c r="T1343" t="s">
        <v>8271</v>
      </c>
      <c r="U1343" t="str">
        <f t="shared" si="143"/>
        <v>techn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20">
        <f t="shared" si="144"/>
        <v>50</v>
      </c>
      <c r="F1344" s="6" t="str">
        <f t="shared" si="146"/>
        <v>Cat 12</v>
      </c>
      <c r="G1344" s="8"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12">
        <f t="shared" si="140"/>
        <v>42202.816423611104</v>
      </c>
      <c r="M1344">
        <v>1434569739</v>
      </c>
      <c r="N1344" s="12">
        <f t="shared" si="141"/>
        <v>42172.816423611104</v>
      </c>
      <c r="O1344" s="16">
        <f t="shared" si="142"/>
        <v>6</v>
      </c>
      <c r="P1344" s="16">
        <f t="shared" si="145"/>
        <v>2015</v>
      </c>
      <c r="Q1344" t="b">
        <v>0</v>
      </c>
      <c r="R1344">
        <v>1</v>
      </c>
      <c r="S1344" t="b">
        <v>0</v>
      </c>
      <c r="T1344" t="s">
        <v>8271</v>
      </c>
      <c r="U1344" t="str">
        <f t="shared" si="143"/>
        <v>techn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20">
        <f t="shared" si="144"/>
        <v>50</v>
      </c>
      <c r="F1345" s="6" t="str">
        <f t="shared" si="146"/>
        <v>Cat 12</v>
      </c>
      <c r="G1345" s="8">
        <v>51149</v>
      </c>
      <c r="H1345" t="s">
        <v>8219</v>
      </c>
      <c r="I1345" t="s">
        <v>8223</v>
      </c>
      <c r="J1345" t="s">
        <v>8245</v>
      </c>
      <c r="K1345">
        <v>1471579140</v>
      </c>
      <c r="L1345" s="12">
        <f t="shared" si="140"/>
        <v>42601.165972222225</v>
      </c>
      <c r="M1345">
        <v>1466512683</v>
      </c>
      <c r="N1345" s="12">
        <f t="shared" si="141"/>
        <v>42542.526423611111</v>
      </c>
      <c r="O1345" s="16">
        <f t="shared" si="142"/>
        <v>6</v>
      </c>
      <c r="P1345" s="16">
        <f t="shared" si="145"/>
        <v>2016</v>
      </c>
      <c r="Q1345" t="b">
        <v>0</v>
      </c>
      <c r="R1345">
        <v>323</v>
      </c>
      <c r="S1345" t="b">
        <v>0</v>
      </c>
      <c r="T1345" t="s">
        <v>8271</v>
      </c>
      <c r="U1345" t="str">
        <f t="shared" si="143"/>
        <v>techn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20">
        <f t="shared" si="144"/>
        <v>1.5</v>
      </c>
      <c r="F1346" s="6" t="str">
        <f t="shared" si="146"/>
        <v>Cat 2</v>
      </c>
      <c r="G1346" s="8">
        <v>5666</v>
      </c>
      <c r="H1346" t="s">
        <v>8218</v>
      </c>
      <c r="I1346" t="s">
        <v>8228</v>
      </c>
      <c r="J1346" t="s">
        <v>8250</v>
      </c>
      <c r="K1346">
        <v>1467313039</v>
      </c>
      <c r="L1346" s="12">
        <f t="shared" si="140"/>
        <v>42551.789803240739</v>
      </c>
      <c r="M1346">
        <v>1464807439</v>
      </c>
      <c r="N1346" s="12">
        <f t="shared" si="141"/>
        <v>42522.789803240739</v>
      </c>
      <c r="O1346" s="16">
        <f t="shared" si="142"/>
        <v>6</v>
      </c>
      <c r="P1346" s="16">
        <f t="shared" si="145"/>
        <v>2016</v>
      </c>
      <c r="Q1346" t="b">
        <v>0</v>
      </c>
      <c r="R1346">
        <v>139</v>
      </c>
      <c r="S1346" t="b">
        <v>1</v>
      </c>
      <c r="T1346" t="s">
        <v>8272</v>
      </c>
      <c r="U1346" t="str">
        <f t="shared" si="143"/>
        <v>publi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20">
        <f t="shared" si="144"/>
        <v>0.3</v>
      </c>
      <c r="F1347" s="6" t="str">
        <f t="shared" si="146"/>
        <v>Cat 1</v>
      </c>
      <c r="G1347" s="8">
        <v>375</v>
      </c>
      <c r="H1347" t="s">
        <v>8218</v>
      </c>
      <c r="I1347" t="s">
        <v>8223</v>
      </c>
      <c r="J1347" t="s">
        <v>8245</v>
      </c>
      <c r="K1347">
        <v>1405366359</v>
      </c>
      <c r="L1347" s="12">
        <f t="shared" ref="L1347:L1410" si="147">(((K1347/60)/60)/24)+DATE(1970,1,1)</f>
        <v>41834.814340277779</v>
      </c>
      <c r="M1347">
        <v>1402342359</v>
      </c>
      <c r="N1347" s="12">
        <f t="shared" ref="N1347:N1410" si="148">(((M1347/60)/60)/24)+DATE(1970,1,1)</f>
        <v>41799.814340277779</v>
      </c>
      <c r="O1347" s="16">
        <f t="shared" ref="O1347:O1410" si="149">MONTH(N1347)</f>
        <v>6</v>
      </c>
      <c r="P1347" s="16">
        <f t="shared" si="145"/>
        <v>2014</v>
      </c>
      <c r="Q1347" t="b">
        <v>0</v>
      </c>
      <c r="R1347">
        <v>7</v>
      </c>
      <c r="S1347" t="b">
        <v>1</v>
      </c>
      <c r="T1347" t="s">
        <v>8272</v>
      </c>
      <c r="U1347" t="str">
        <f t="shared" ref="U1347:U1410" si="150">LEFT(T1347,5)</f>
        <v>publi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20">
        <f t="shared" ref="E1348:E1411" si="151">D1348/1000</f>
        <v>4.9000000000000004</v>
      </c>
      <c r="F1348" s="6" t="str">
        <f t="shared" si="146"/>
        <v>Cat 2</v>
      </c>
      <c r="G1348" s="8">
        <v>7219</v>
      </c>
      <c r="H1348" t="s">
        <v>8218</v>
      </c>
      <c r="I1348" t="s">
        <v>8223</v>
      </c>
      <c r="J1348" t="s">
        <v>8245</v>
      </c>
      <c r="K1348">
        <v>1372297751</v>
      </c>
      <c r="L1348" s="12">
        <f t="shared" si="147"/>
        <v>41452.075821759259</v>
      </c>
      <c r="M1348">
        <v>1369705751</v>
      </c>
      <c r="N1348" s="12">
        <f t="shared" si="148"/>
        <v>41422.075821759259</v>
      </c>
      <c r="O1348" s="16">
        <f t="shared" si="149"/>
        <v>5</v>
      </c>
      <c r="P1348" s="16">
        <f t="shared" ref="P1348:P1411" si="152">YEAR(N1348)</f>
        <v>2013</v>
      </c>
      <c r="Q1348" t="b">
        <v>0</v>
      </c>
      <c r="R1348">
        <v>149</v>
      </c>
      <c r="S1348" t="b">
        <v>1</v>
      </c>
      <c r="T1348" t="s">
        <v>8272</v>
      </c>
      <c r="U1348" t="str">
        <f t="shared" si="150"/>
        <v>publi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20">
        <f t="shared" si="151"/>
        <v>2.5</v>
      </c>
      <c r="F1349" s="6" t="str">
        <f t="shared" ref="F1349:F1412" si="153">IF(E1349&lt;1,"Cat 1",IF(E1349&lt;5,"Cat 2",IF(E1349&lt;10,"Cat 3",IF(E1349&lt;15,"Cat 4",IF(E1349&lt;20,"Cat 5",IF(E1349&lt;25,"Cat 6",IF(E1349&lt;30,"Cat 7",IF(E1349&lt;35,"Cat 8",IF(E1349&lt;40,"Cat 9",IF(E1349&lt;45,"Cat 10",IF(E1349&lt;50,"Cat 11","Cat 12")))))))))))</f>
        <v>Cat 2</v>
      </c>
      <c r="G1349" s="8">
        <v>2555</v>
      </c>
      <c r="H1349" t="s">
        <v>8218</v>
      </c>
      <c r="I1349" t="s">
        <v>8223</v>
      </c>
      <c r="J1349" t="s">
        <v>8245</v>
      </c>
      <c r="K1349">
        <v>1425741525</v>
      </c>
      <c r="L1349" s="12">
        <f t="shared" si="147"/>
        <v>42070.638020833328</v>
      </c>
      <c r="M1349">
        <v>1423149525</v>
      </c>
      <c r="N1349" s="12">
        <f t="shared" si="148"/>
        <v>42040.638020833328</v>
      </c>
      <c r="O1349" s="16">
        <f t="shared" si="149"/>
        <v>2</v>
      </c>
      <c r="P1349" s="16">
        <f t="shared" si="152"/>
        <v>2015</v>
      </c>
      <c r="Q1349" t="b">
        <v>0</v>
      </c>
      <c r="R1349">
        <v>31</v>
      </c>
      <c r="S1349" t="b">
        <v>1</v>
      </c>
      <c r="T1349" t="s">
        <v>8272</v>
      </c>
      <c r="U1349" t="str">
        <f t="shared" si="150"/>
        <v>publi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20">
        <f t="shared" si="151"/>
        <v>5.875</v>
      </c>
      <c r="F1350" s="6" t="str">
        <f t="shared" si="153"/>
        <v>Cat 3</v>
      </c>
      <c r="G1350" s="8">
        <v>5985</v>
      </c>
      <c r="H1350" t="s">
        <v>8218</v>
      </c>
      <c r="I1350" t="s">
        <v>8223</v>
      </c>
      <c r="J1350" t="s">
        <v>8245</v>
      </c>
      <c r="K1350">
        <v>1418904533</v>
      </c>
      <c r="L1350" s="12">
        <f t="shared" si="147"/>
        <v>41991.506168981476</v>
      </c>
      <c r="M1350">
        <v>1416485333</v>
      </c>
      <c r="N1350" s="12">
        <f t="shared" si="148"/>
        <v>41963.506168981476</v>
      </c>
      <c r="O1350" s="16">
        <f t="shared" si="149"/>
        <v>11</v>
      </c>
      <c r="P1350" s="16">
        <f t="shared" si="152"/>
        <v>2014</v>
      </c>
      <c r="Q1350" t="b">
        <v>0</v>
      </c>
      <c r="R1350">
        <v>26</v>
      </c>
      <c r="S1350" t="b">
        <v>1</v>
      </c>
      <c r="T1350" t="s">
        <v>8272</v>
      </c>
      <c r="U1350" t="str">
        <f t="shared" si="150"/>
        <v>publi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20">
        <f t="shared" si="151"/>
        <v>5</v>
      </c>
      <c r="F1351" s="6" t="str">
        <f t="shared" si="153"/>
        <v>Cat 3</v>
      </c>
      <c r="G1351" s="8">
        <v>10210</v>
      </c>
      <c r="H1351" t="s">
        <v>8218</v>
      </c>
      <c r="I1351" t="s">
        <v>8228</v>
      </c>
      <c r="J1351" t="s">
        <v>8250</v>
      </c>
      <c r="K1351">
        <v>1450249140</v>
      </c>
      <c r="L1351" s="12">
        <f t="shared" si="147"/>
        <v>42354.290972222225</v>
      </c>
      <c r="M1351">
        <v>1447055935</v>
      </c>
      <c r="N1351" s="12">
        <f t="shared" si="148"/>
        <v>42317.33258101852</v>
      </c>
      <c r="O1351" s="16">
        <f t="shared" si="149"/>
        <v>11</v>
      </c>
      <c r="P1351" s="16">
        <f t="shared" si="152"/>
        <v>2015</v>
      </c>
      <c r="Q1351" t="b">
        <v>0</v>
      </c>
      <c r="R1351">
        <v>172</v>
      </c>
      <c r="S1351" t="b">
        <v>1</v>
      </c>
      <c r="T1351" t="s">
        <v>8272</v>
      </c>
      <c r="U1351" t="str">
        <f t="shared" si="150"/>
        <v>publi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20">
        <f t="shared" si="151"/>
        <v>5</v>
      </c>
      <c r="F1352" s="6" t="str">
        <f t="shared" si="153"/>
        <v>Cat 3</v>
      </c>
      <c r="G1352" s="8">
        <v>5202.5</v>
      </c>
      <c r="H1352" t="s">
        <v>8218</v>
      </c>
      <c r="I1352" t="s">
        <v>8223</v>
      </c>
      <c r="J1352" t="s">
        <v>8245</v>
      </c>
      <c r="K1352">
        <v>1451089134</v>
      </c>
      <c r="L1352" s="12">
        <f t="shared" si="147"/>
        <v>42364.013124999998</v>
      </c>
      <c r="M1352">
        <v>1448497134</v>
      </c>
      <c r="N1352" s="12">
        <f t="shared" si="148"/>
        <v>42334.013124999998</v>
      </c>
      <c r="O1352" s="16">
        <f t="shared" si="149"/>
        <v>11</v>
      </c>
      <c r="P1352" s="16">
        <f t="shared" si="152"/>
        <v>2015</v>
      </c>
      <c r="Q1352" t="b">
        <v>0</v>
      </c>
      <c r="R1352">
        <v>78</v>
      </c>
      <c r="S1352" t="b">
        <v>1</v>
      </c>
      <c r="T1352" t="s">
        <v>8272</v>
      </c>
      <c r="U1352" t="str">
        <f t="shared" si="150"/>
        <v>publi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20">
        <f t="shared" si="151"/>
        <v>20</v>
      </c>
      <c r="F1353" s="6" t="str">
        <f t="shared" si="153"/>
        <v>Cat 6</v>
      </c>
      <c r="G1353" s="8">
        <v>20253</v>
      </c>
      <c r="H1353" t="s">
        <v>8218</v>
      </c>
      <c r="I1353" t="s">
        <v>8223</v>
      </c>
      <c r="J1353" t="s">
        <v>8245</v>
      </c>
      <c r="K1353">
        <v>1455299144</v>
      </c>
      <c r="L1353" s="12">
        <f t="shared" si="147"/>
        <v>42412.74009259259</v>
      </c>
      <c r="M1353">
        <v>1452707144</v>
      </c>
      <c r="N1353" s="12">
        <f t="shared" si="148"/>
        <v>42382.74009259259</v>
      </c>
      <c r="O1353" s="16">
        <f t="shared" si="149"/>
        <v>1</v>
      </c>
      <c r="P1353" s="16">
        <f t="shared" si="152"/>
        <v>2016</v>
      </c>
      <c r="Q1353" t="b">
        <v>0</v>
      </c>
      <c r="R1353">
        <v>120</v>
      </c>
      <c r="S1353" t="b">
        <v>1</v>
      </c>
      <c r="T1353" t="s">
        <v>8272</v>
      </c>
      <c r="U1353" t="str">
        <f t="shared" si="150"/>
        <v>publi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20">
        <f t="shared" si="151"/>
        <v>10</v>
      </c>
      <c r="F1354" s="6" t="str">
        <f t="shared" si="153"/>
        <v>Cat 4</v>
      </c>
      <c r="G1354" s="8">
        <v>13614</v>
      </c>
      <c r="H1354" t="s">
        <v>8218</v>
      </c>
      <c r="I1354" t="s">
        <v>8223</v>
      </c>
      <c r="J1354" t="s">
        <v>8245</v>
      </c>
      <c r="K1354">
        <v>1441425540</v>
      </c>
      <c r="L1354" s="12">
        <f t="shared" si="147"/>
        <v>42252.165972222225</v>
      </c>
      <c r="M1354">
        <v>1436968366</v>
      </c>
      <c r="N1354" s="12">
        <f t="shared" si="148"/>
        <v>42200.578310185185</v>
      </c>
      <c r="O1354" s="16">
        <f t="shared" si="149"/>
        <v>7</v>
      </c>
      <c r="P1354" s="16">
        <f t="shared" si="152"/>
        <v>2015</v>
      </c>
      <c r="Q1354" t="b">
        <v>0</v>
      </c>
      <c r="R1354">
        <v>227</v>
      </c>
      <c r="S1354" t="b">
        <v>1</v>
      </c>
      <c r="T1354" t="s">
        <v>8272</v>
      </c>
      <c r="U1354" t="str">
        <f t="shared" si="150"/>
        <v>publi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20">
        <f t="shared" si="151"/>
        <v>1</v>
      </c>
      <c r="F1355" s="6" t="str">
        <f t="shared" si="153"/>
        <v>Cat 2</v>
      </c>
      <c r="G1355" s="8">
        <v>1336</v>
      </c>
      <c r="H1355" t="s">
        <v>8218</v>
      </c>
      <c r="I1355" t="s">
        <v>8223</v>
      </c>
      <c r="J1355" t="s">
        <v>8245</v>
      </c>
      <c r="K1355">
        <v>1362960000</v>
      </c>
      <c r="L1355" s="12">
        <f t="shared" si="147"/>
        <v>41344</v>
      </c>
      <c r="M1355">
        <v>1359946188</v>
      </c>
      <c r="N1355" s="12">
        <f t="shared" si="148"/>
        <v>41309.11791666667</v>
      </c>
      <c r="O1355" s="16">
        <f t="shared" si="149"/>
        <v>2</v>
      </c>
      <c r="P1355" s="16">
        <f t="shared" si="152"/>
        <v>2013</v>
      </c>
      <c r="Q1355" t="b">
        <v>0</v>
      </c>
      <c r="R1355">
        <v>42</v>
      </c>
      <c r="S1355" t="b">
        <v>1</v>
      </c>
      <c r="T1355" t="s">
        <v>8272</v>
      </c>
      <c r="U1355" t="str">
        <f t="shared" si="150"/>
        <v>publi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20">
        <f t="shared" si="151"/>
        <v>1.2</v>
      </c>
      <c r="F1356" s="6" t="str">
        <f t="shared" si="153"/>
        <v>Cat 2</v>
      </c>
      <c r="G1356" s="8">
        <v>1563</v>
      </c>
      <c r="H1356" t="s">
        <v>8218</v>
      </c>
      <c r="I1356" t="s">
        <v>8224</v>
      </c>
      <c r="J1356" t="s">
        <v>8246</v>
      </c>
      <c r="K1356">
        <v>1465672979</v>
      </c>
      <c r="L1356" s="12">
        <f t="shared" si="147"/>
        <v>42532.807627314818</v>
      </c>
      <c r="M1356">
        <v>1463080979</v>
      </c>
      <c r="N1356" s="12">
        <f t="shared" si="148"/>
        <v>42502.807627314818</v>
      </c>
      <c r="O1356" s="16">
        <f t="shared" si="149"/>
        <v>5</v>
      </c>
      <c r="P1356" s="16">
        <f t="shared" si="152"/>
        <v>2016</v>
      </c>
      <c r="Q1356" t="b">
        <v>0</v>
      </c>
      <c r="R1356">
        <v>64</v>
      </c>
      <c r="S1356" t="b">
        <v>1</v>
      </c>
      <c r="T1356" t="s">
        <v>8272</v>
      </c>
      <c r="U1356" t="str">
        <f t="shared" si="150"/>
        <v>publi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20">
        <f t="shared" si="151"/>
        <v>2.5</v>
      </c>
      <c r="F1357" s="6" t="str">
        <f t="shared" si="153"/>
        <v>Cat 2</v>
      </c>
      <c r="G1357" s="8">
        <v>3067</v>
      </c>
      <c r="H1357" t="s">
        <v>8218</v>
      </c>
      <c r="I1357" t="s">
        <v>8224</v>
      </c>
      <c r="J1357" t="s">
        <v>8246</v>
      </c>
      <c r="K1357">
        <v>1354269600</v>
      </c>
      <c r="L1357" s="12">
        <f t="shared" si="147"/>
        <v>41243.416666666664</v>
      </c>
      <c r="M1357">
        <v>1351663605</v>
      </c>
      <c r="N1357" s="12">
        <f t="shared" si="148"/>
        <v>41213.254687499997</v>
      </c>
      <c r="O1357" s="16">
        <f t="shared" si="149"/>
        <v>10</v>
      </c>
      <c r="P1357" s="16">
        <f t="shared" si="152"/>
        <v>2012</v>
      </c>
      <c r="Q1357" t="b">
        <v>0</v>
      </c>
      <c r="R1357">
        <v>121</v>
      </c>
      <c r="S1357" t="b">
        <v>1</v>
      </c>
      <c r="T1357" t="s">
        <v>8272</v>
      </c>
      <c r="U1357" t="str">
        <f t="shared" si="150"/>
        <v>publi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20">
        <f t="shared" si="151"/>
        <v>3.4</v>
      </c>
      <c r="F1358" s="6" t="str">
        <f t="shared" si="153"/>
        <v>Cat 2</v>
      </c>
      <c r="G1358" s="8">
        <v>6215.56</v>
      </c>
      <c r="H1358" t="s">
        <v>8218</v>
      </c>
      <c r="I1358" t="s">
        <v>8223</v>
      </c>
      <c r="J1358" t="s">
        <v>8245</v>
      </c>
      <c r="K1358">
        <v>1372985760</v>
      </c>
      <c r="L1358" s="12">
        <f t="shared" si="147"/>
        <v>41460.038888888892</v>
      </c>
      <c r="M1358">
        <v>1370393760</v>
      </c>
      <c r="N1358" s="12">
        <f t="shared" si="148"/>
        <v>41430.038888888892</v>
      </c>
      <c r="O1358" s="16">
        <f t="shared" si="149"/>
        <v>6</v>
      </c>
      <c r="P1358" s="16">
        <f t="shared" si="152"/>
        <v>2013</v>
      </c>
      <c r="Q1358" t="b">
        <v>0</v>
      </c>
      <c r="R1358">
        <v>87</v>
      </c>
      <c r="S1358" t="b">
        <v>1</v>
      </c>
      <c r="T1358" t="s">
        <v>8272</v>
      </c>
      <c r="U1358" t="str">
        <f t="shared" si="150"/>
        <v>publi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20">
        <f t="shared" si="151"/>
        <v>2</v>
      </c>
      <c r="F1359" s="6" t="str">
        <f t="shared" si="153"/>
        <v>Cat 2</v>
      </c>
      <c r="G1359" s="8">
        <v>2506</v>
      </c>
      <c r="H1359" t="s">
        <v>8218</v>
      </c>
      <c r="I1359" t="s">
        <v>8223</v>
      </c>
      <c r="J1359" t="s">
        <v>8245</v>
      </c>
      <c r="K1359">
        <v>1362117540</v>
      </c>
      <c r="L1359" s="12">
        <f t="shared" si="147"/>
        <v>41334.249305555553</v>
      </c>
      <c r="M1359">
        <v>1359587137</v>
      </c>
      <c r="N1359" s="12">
        <f t="shared" si="148"/>
        <v>41304.962233796294</v>
      </c>
      <c r="O1359" s="16">
        <f t="shared" si="149"/>
        <v>1</v>
      </c>
      <c r="P1359" s="16">
        <f t="shared" si="152"/>
        <v>2013</v>
      </c>
      <c r="Q1359" t="b">
        <v>0</v>
      </c>
      <c r="R1359">
        <v>65</v>
      </c>
      <c r="S1359" t="b">
        <v>1</v>
      </c>
      <c r="T1359" t="s">
        <v>8272</v>
      </c>
      <c r="U1359" t="str">
        <f t="shared" si="150"/>
        <v>publi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20">
        <f t="shared" si="151"/>
        <v>3</v>
      </c>
      <c r="F1360" s="6" t="str">
        <f t="shared" si="153"/>
        <v>Cat 2</v>
      </c>
      <c r="G1360" s="8">
        <v>3350</v>
      </c>
      <c r="H1360" t="s">
        <v>8218</v>
      </c>
      <c r="I1360" t="s">
        <v>8223</v>
      </c>
      <c r="J1360" t="s">
        <v>8245</v>
      </c>
      <c r="K1360">
        <v>1309009323</v>
      </c>
      <c r="L1360" s="12">
        <f t="shared" si="147"/>
        <v>40719.570868055554</v>
      </c>
      <c r="M1360">
        <v>1306417323</v>
      </c>
      <c r="N1360" s="12">
        <f t="shared" si="148"/>
        <v>40689.570868055554</v>
      </c>
      <c r="O1360" s="16">
        <f t="shared" si="149"/>
        <v>5</v>
      </c>
      <c r="P1360" s="16">
        <f t="shared" si="152"/>
        <v>2011</v>
      </c>
      <c r="Q1360" t="b">
        <v>0</v>
      </c>
      <c r="R1360">
        <v>49</v>
      </c>
      <c r="S1360" t="b">
        <v>1</v>
      </c>
      <c r="T1360" t="s">
        <v>8272</v>
      </c>
      <c r="U1360" t="str">
        <f t="shared" si="150"/>
        <v>publi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20">
        <f t="shared" si="151"/>
        <v>0.66</v>
      </c>
      <c r="F1361" s="6" t="str">
        <f t="shared" si="153"/>
        <v>Cat 1</v>
      </c>
      <c r="G1361" s="8">
        <v>764</v>
      </c>
      <c r="H1361" t="s">
        <v>8218</v>
      </c>
      <c r="I1361" t="s">
        <v>8223</v>
      </c>
      <c r="J1361" t="s">
        <v>8245</v>
      </c>
      <c r="K1361">
        <v>1309980790</v>
      </c>
      <c r="L1361" s="12">
        <f t="shared" si="147"/>
        <v>40730.814699074072</v>
      </c>
      <c r="M1361">
        <v>1304623990</v>
      </c>
      <c r="N1361" s="12">
        <f t="shared" si="148"/>
        <v>40668.814699074072</v>
      </c>
      <c r="O1361" s="16">
        <f t="shared" si="149"/>
        <v>5</v>
      </c>
      <c r="P1361" s="16">
        <f t="shared" si="152"/>
        <v>2011</v>
      </c>
      <c r="Q1361" t="b">
        <v>0</v>
      </c>
      <c r="R1361">
        <v>19</v>
      </c>
      <c r="S1361" t="b">
        <v>1</v>
      </c>
      <c r="T1361" t="s">
        <v>8272</v>
      </c>
      <c r="U1361" t="str">
        <f t="shared" si="150"/>
        <v>publi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20">
        <f t="shared" si="151"/>
        <v>1.5</v>
      </c>
      <c r="F1362" s="6" t="str">
        <f t="shared" si="153"/>
        <v>Cat 2</v>
      </c>
      <c r="G1362" s="8">
        <v>2598</v>
      </c>
      <c r="H1362" t="s">
        <v>8218</v>
      </c>
      <c r="I1362" t="s">
        <v>8223</v>
      </c>
      <c r="J1362" t="s">
        <v>8245</v>
      </c>
      <c r="K1362">
        <v>1343943420</v>
      </c>
      <c r="L1362" s="12">
        <f t="shared" si="147"/>
        <v>41123.900694444441</v>
      </c>
      <c r="M1362">
        <v>1341524220</v>
      </c>
      <c r="N1362" s="12">
        <f t="shared" si="148"/>
        <v>41095.900694444441</v>
      </c>
      <c r="O1362" s="16">
        <f t="shared" si="149"/>
        <v>7</v>
      </c>
      <c r="P1362" s="16">
        <f t="shared" si="152"/>
        <v>2012</v>
      </c>
      <c r="Q1362" t="b">
        <v>0</v>
      </c>
      <c r="R1362">
        <v>81</v>
      </c>
      <c r="S1362" t="b">
        <v>1</v>
      </c>
      <c r="T1362" t="s">
        <v>8272</v>
      </c>
      <c r="U1362" t="str">
        <f t="shared" si="150"/>
        <v>publi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20">
        <f t="shared" si="151"/>
        <v>6</v>
      </c>
      <c r="F1363" s="6" t="str">
        <f t="shared" si="153"/>
        <v>Cat 3</v>
      </c>
      <c r="G1363" s="8">
        <v>7559</v>
      </c>
      <c r="H1363" t="s">
        <v>8218</v>
      </c>
      <c r="I1363" t="s">
        <v>8224</v>
      </c>
      <c r="J1363" t="s">
        <v>8246</v>
      </c>
      <c r="K1363">
        <v>1403370772</v>
      </c>
      <c r="L1363" s="12">
        <f t="shared" si="147"/>
        <v>41811.717268518521</v>
      </c>
      <c r="M1363">
        <v>1400778772</v>
      </c>
      <c r="N1363" s="12">
        <f t="shared" si="148"/>
        <v>41781.717268518521</v>
      </c>
      <c r="O1363" s="16">
        <f t="shared" si="149"/>
        <v>5</v>
      </c>
      <c r="P1363" s="16">
        <f t="shared" si="152"/>
        <v>2014</v>
      </c>
      <c r="Q1363" t="b">
        <v>0</v>
      </c>
      <c r="R1363">
        <v>264</v>
      </c>
      <c r="S1363" t="b">
        <v>1</v>
      </c>
      <c r="T1363" t="s">
        <v>8272</v>
      </c>
      <c r="U1363" t="str">
        <f t="shared" si="150"/>
        <v>publi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20">
        <f t="shared" si="151"/>
        <v>1</v>
      </c>
      <c r="F1364" s="6" t="str">
        <f t="shared" si="153"/>
        <v>Cat 2</v>
      </c>
      <c r="G1364" s="8">
        <v>1091</v>
      </c>
      <c r="H1364" t="s">
        <v>8218</v>
      </c>
      <c r="I1364" t="s">
        <v>8223</v>
      </c>
      <c r="J1364" t="s">
        <v>8245</v>
      </c>
      <c r="K1364">
        <v>1378592731</v>
      </c>
      <c r="L1364" s="12">
        <f t="shared" si="147"/>
        <v>41524.934386574074</v>
      </c>
      <c r="M1364">
        <v>1373408731</v>
      </c>
      <c r="N1364" s="12">
        <f t="shared" si="148"/>
        <v>41464.934386574074</v>
      </c>
      <c r="O1364" s="16">
        <f t="shared" si="149"/>
        <v>7</v>
      </c>
      <c r="P1364" s="16">
        <f t="shared" si="152"/>
        <v>2013</v>
      </c>
      <c r="Q1364" t="b">
        <v>0</v>
      </c>
      <c r="R1364">
        <v>25</v>
      </c>
      <c r="S1364" t="b">
        <v>1</v>
      </c>
      <c r="T1364" t="s">
        <v>8272</v>
      </c>
      <c r="U1364" t="str">
        <f t="shared" si="150"/>
        <v>publi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20">
        <f t="shared" si="151"/>
        <v>0.2</v>
      </c>
      <c r="F1365" s="6" t="str">
        <f t="shared" si="153"/>
        <v>Cat 1</v>
      </c>
      <c r="G1365" s="8">
        <v>200</v>
      </c>
      <c r="H1365" t="s">
        <v>8218</v>
      </c>
      <c r="I1365" t="s">
        <v>8223</v>
      </c>
      <c r="J1365" t="s">
        <v>8245</v>
      </c>
      <c r="K1365">
        <v>1455523140</v>
      </c>
      <c r="L1365" s="12">
        <f t="shared" si="147"/>
        <v>42415.332638888889</v>
      </c>
      <c r="M1365">
        <v>1453925727</v>
      </c>
      <c r="N1365" s="12">
        <f t="shared" si="148"/>
        <v>42396.8440625</v>
      </c>
      <c r="O1365" s="16">
        <f t="shared" si="149"/>
        <v>1</v>
      </c>
      <c r="P1365" s="16">
        <f t="shared" si="152"/>
        <v>2016</v>
      </c>
      <c r="Q1365" t="b">
        <v>0</v>
      </c>
      <c r="R1365">
        <v>5</v>
      </c>
      <c r="S1365" t="b">
        <v>1</v>
      </c>
      <c r="T1365" t="s">
        <v>8272</v>
      </c>
      <c r="U1365" t="str">
        <f t="shared" si="150"/>
        <v>publi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20">
        <f t="shared" si="151"/>
        <v>42</v>
      </c>
      <c r="F1366" s="6" t="str">
        <f t="shared" si="153"/>
        <v>Cat 10</v>
      </c>
      <c r="G1366" s="8">
        <v>49830</v>
      </c>
      <c r="H1366" t="s">
        <v>8218</v>
      </c>
      <c r="I1366" t="s">
        <v>8231</v>
      </c>
      <c r="J1366" t="s">
        <v>8252</v>
      </c>
      <c r="K1366">
        <v>1420648906</v>
      </c>
      <c r="L1366" s="12">
        <f t="shared" si="147"/>
        <v>42011.6956712963</v>
      </c>
      <c r="M1366">
        <v>1415464906</v>
      </c>
      <c r="N1366" s="12">
        <f t="shared" si="148"/>
        <v>41951.695671296293</v>
      </c>
      <c r="O1366" s="16">
        <f t="shared" si="149"/>
        <v>11</v>
      </c>
      <c r="P1366" s="16">
        <f t="shared" si="152"/>
        <v>2014</v>
      </c>
      <c r="Q1366" t="b">
        <v>0</v>
      </c>
      <c r="R1366">
        <v>144</v>
      </c>
      <c r="S1366" t="b">
        <v>1</v>
      </c>
      <c r="T1366" t="s">
        <v>8274</v>
      </c>
      <c r="U1366" t="str">
        <f t="shared" si="150"/>
        <v>music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20">
        <f t="shared" si="151"/>
        <v>7.5</v>
      </c>
      <c r="F1367" s="6" t="str">
        <f t="shared" si="153"/>
        <v>Cat 3</v>
      </c>
      <c r="G1367" s="8">
        <v>7520</v>
      </c>
      <c r="H1367" t="s">
        <v>8218</v>
      </c>
      <c r="I1367" t="s">
        <v>8223</v>
      </c>
      <c r="J1367" t="s">
        <v>8245</v>
      </c>
      <c r="K1367">
        <v>1426523752</v>
      </c>
      <c r="L1367" s="12">
        <f t="shared" si="147"/>
        <v>42079.691574074073</v>
      </c>
      <c r="M1367">
        <v>1423935352</v>
      </c>
      <c r="N1367" s="12">
        <f t="shared" si="148"/>
        <v>42049.733240740738</v>
      </c>
      <c r="O1367" s="16">
        <f t="shared" si="149"/>
        <v>2</v>
      </c>
      <c r="P1367" s="16">
        <f t="shared" si="152"/>
        <v>2015</v>
      </c>
      <c r="Q1367" t="b">
        <v>0</v>
      </c>
      <c r="R1367">
        <v>92</v>
      </c>
      <c r="S1367" t="b">
        <v>1</v>
      </c>
      <c r="T1367" t="s">
        <v>8274</v>
      </c>
      <c r="U1367" t="str">
        <f t="shared" si="150"/>
        <v>music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20">
        <f t="shared" si="151"/>
        <v>7.5</v>
      </c>
      <c r="F1368" s="6" t="str">
        <f t="shared" si="153"/>
        <v>Cat 3</v>
      </c>
      <c r="G1368" s="8">
        <v>9486.69</v>
      </c>
      <c r="H1368" t="s">
        <v>8218</v>
      </c>
      <c r="I1368" t="s">
        <v>8223</v>
      </c>
      <c r="J1368" t="s">
        <v>8245</v>
      </c>
      <c r="K1368">
        <v>1417049663</v>
      </c>
      <c r="L1368" s="12">
        <f t="shared" si="147"/>
        <v>41970.037766203706</v>
      </c>
      <c r="M1368">
        <v>1413158063</v>
      </c>
      <c r="N1368" s="12">
        <f t="shared" si="148"/>
        <v>41924.996099537035</v>
      </c>
      <c r="O1368" s="16">
        <f t="shared" si="149"/>
        <v>10</v>
      </c>
      <c r="P1368" s="16">
        <f t="shared" si="152"/>
        <v>2014</v>
      </c>
      <c r="Q1368" t="b">
        <v>0</v>
      </c>
      <c r="R1368">
        <v>147</v>
      </c>
      <c r="S1368" t="b">
        <v>1</v>
      </c>
      <c r="T1368" t="s">
        <v>8274</v>
      </c>
      <c r="U1368" t="str">
        <f t="shared" si="150"/>
        <v>music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20">
        <f t="shared" si="151"/>
        <v>5</v>
      </c>
      <c r="F1369" s="6" t="str">
        <f t="shared" si="153"/>
        <v>Cat 3</v>
      </c>
      <c r="G1369" s="8">
        <v>5713</v>
      </c>
      <c r="H1369" t="s">
        <v>8218</v>
      </c>
      <c r="I1369" t="s">
        <v>8223</v>
      </c>
      <c r="J1369" t="s">
        <v>8245</v>
      </c>
      <c r="K1369">
        <v>1447463050</v>
      </c>
      <c r="L1369" s="12">
        <f t="shared" si="147"/>
        <v>42322.044560185182</v>
      </c>
      <c r="M1369">
        <v>1444867450</v>
      </c>
      <c r="N1369" s="12">
        <f t="shared" si="148"/>
        <v>42292.002893518518</v>
      </c>
      <c r="O1369" s="16">
        <f t="shared" si="149"/>
        <v>10</v>
      </c>
      <c r="P1369" s="16">
        <f t="shared" si="152"/>
        <v>2015</v>
      </c>
      <c r="Q1369" t="b">
        <v>0</v>
      </c>
      <c r="R1369">
        <v>90</v>
      </c>
      <c r="S1369" t="b">
        <v>1</v>
      </c>
      <c r="T1369" t="s">
        <v>8274</v>
      </c>
      <c r="U1369" t="str">
        <f t="shared" si="150"/>
        <v>music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20">
        <f t="shared" si="151"/>
        <v>5</v>
      </c>
      <c r="F1370" s="6" t="str">
        <f t="shared" si="153"/>
        <v>Cat 3</v>
      </c>
      <c r="G1370" s="8">
        <v>5535</v>
      </c>
      <c r="H1370" t="s">
        <v>8218</v>
      </c>
      <c r="I1370" t="s">
        <v>8223</v>
      </c>
      <c r="J1370" t="s">
        <v>8245</v>
      </c>
      <c r="K1370">
        <v>1434342894</v>
      </c>
      <c r="L1370" s="12">
        <f t="shared" si="147"/>
        <v>42170.190902777773</v>
      </c>
      <c r="M1370">
        <v>1432269294</v>
      </c>
      <c r="N1370" s="12">
        <f t="shared" si="148"/>
        <v>42146.190902777773</v>
      </c>
      <c r="O1370" s="16">
        <f t="shared" si="149"/>
        <v>5</v>
      </c>
      <c r="P1370" s="16">
        <f t="shared" si="152"/>
        <v>2015</v>
      </c>
      <c r="Q1370" t="b">
        <v>0</v>
      </c>
      <c r="R1370">
        <v>87</v>
      </c>
      <c r="S1370" t="b">
        <v>1</v>
      </c>
      <c r="T1370" t="s">
        <v>8274</v>
      </c>
      <c r="U1370" t="str">
        <f t="shared" si="150"/>
        <v>music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20">
        <f t="shared" si="151"/>
        <v>32.36</v>
      </c>
      <c r="F1371" s="6" t="str">
        <f t="shared" si="153"/>
        <v>Cat 8</v>
      </c>
      <c r="G1371" s="8">
        <v>34090.629999999997</v>
      </c>
      <c r="H1371" t="s">
        <v>8218</v>
      </c>
      <c r="I1371" t="s">
        <v>8223</v>
      </c>
      <c r="J1371" t="s">
        <v>8245</v>
      </c>
      <c r="K1371">
        <v>1397225746</v>
      </c>
      <c r="L1371" s="12">
        <f t="shared" si="147"/>
        <v>41740.594282407408</v>
      </c>
      <c r="M1371">
        <v>1394633746</v>
      </c>
      <c r="N1371" s="12">
        <f t="shared" si="148"/>
        <v>41710.594282407408</v>
      </c>
      <c r="O1371" s="16">
        <f t="shared" si="149"/>
        <v>3</v>
      </c>
      <c r="P1371" s="16">
        <f t="shared" si="152"/>
        <v>2014</v>
      </c>
      <c r="Q1371" t="b">
        <v>0</v>
      </c>
      <c r="R1371">
        <v>406</v>
      </c>
      <c r="S1371" t="b">
        <v>1</v>
      </c>
      <c r="T1371" t="s">
        <v>8274</v>
      </c>
      <c r="U1371" t="str">
        <f t="shared" si="150"/>
        <v>music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20">
        <f t="shared" si="151"/>
        <v>1.5</v>
      </c>
      <c r="F1372" s="6" t="str">
        <f t="shared" si="153"/>
        <v>Cat 2</v>
      </c>
      <c r="G1372" s="8">
        <v>1555</v>
      </c>
      <c r="H1372" t="s">
        <v>8218</v>
      </c>
      <c r="I1372" t="s">
        <v>8223</v>
      </c>
      <c r="J1372" t="s">
        <v>8245</v>
      </c>
      <c r="K1372">
        <v>1381881890</v>
      </c>
      <c r="L1372" s="12">
        <f t="shared" si="147"/>
        <v>41563.00335648148</v>
      </c>
      <c r="M1372">
        <v>1380585890</v>
      </c>
      <c r="N1372" s="12">
        <f t="shared" si="148"/>
        <v>41548.00335648148</v>
      </c>
      <c r="O1372" s="16">
        <f t="shared" si="149"/>
        <v>10</v>
      </c>
      <c r="P1372" s="16">
        <f t="shared" si="152"/>
        <v>2013</v>
      </c>
      <c r="Q1372" t="b">
        <v>0</v>
      </c>
      <c r="R1372">
        <v>20</v>
      </c>
      <c r="S1372" t="b">
        <v>1</v>
      </c>
      <c r="T1372" t="s">
        <v>8274</v>
      </c>
      <c r="U1372" t="str">
        <f t="shared" si="150"/>
        <v>music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20">
        <f t="shared" si="151"/>
        <v>6.9989999999999997</v>
      </c>
      <c r="F1373" s="6" t="str">
        <f t="shared" si="153"/>
        <v>Cat 3</v>
      </c>
      <c r="G1373" s="8">
        <v>7495</v>
      </c>
      <c r="H1373" t="s">
        <v>8218</v>
      </c>
      <c r="I1373" t="s">
        <v>8223</v>
      </c>
      <c r="J1373" t="s">
        <v>8245</v>
      </c>
      <c r="K1373">
        <v>1431022342</v>
      </c>
      <c r="L1373" s="12">
        <f t="shared" si="147"/>
        <v>42131.758587962962</v>
      </c>
      <c r="M1373">
        <v>1428430342</v>
      </c>
      <c r="N1373" s="12">
        <f t="shared" si="148"/>
        <v>42101.758587962962</v>
      </c>
      <c r="O1373" s="16">
        <f t="shared" si="149"/>
        <v>4</v>
      </c>
      <c r="P1373" s="16">
        <f t="shared" si="152"/>
        <v>2015</v>
      </c>
      <c r="Q1373" t="b">
        <v>0</v>
      </c>
      <c r="R1373">
        <v>70</v>
      </c>
      <c r="S1373" t="b">
        <v>1</v>
      </c>
      <c r="T1373" t="s">
        <v>8274</v>
      </c>
      <c r="U1373" t="str">
        <f t="shared" si="150"/>
        <v>music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20">
        <f t="shared" si="151"/>
        <v>0.5</v>
      </c>
      <c r="F1374" s="6" t="str">
        <f t="shared" si="153"/>
        <v>Cat 1</v>
      </c>
      <c r="G1374" s="8">
        <v>620</v>
      </c>
      <c r="H1374" t="s">
        <v>8218</v>
      </c>
      <c r="I1374" t="s">
        <v>8223</v>
      </c>
      <c r="J1374" t="s">
        <v>8245</v>
      </c>
      <c r="K1374">
        <v>1342115132</v>
      </c>
      <c r="L1374" s="12">
        <f t="shared" si="147"/>
        <v>41102.739953703705</v>
      </c>
      <c r="M1374">
        <v>1339523132</v>
      </c>
      <c r="N1374" s="12">
        <f t="shared" si="148"/>
        <v>41072.739953703705</v>
      </c>
      <c r="O1374" s="16">
        <f t="shared" si="149"/>
        <v>6</v>
      </c>
      <c r="P1374" s="16">
        <f t="shared" si="152"/>
        <v>2012</v>
      </c>
      <c r="Q1374" t="b">
        <v>0</v>
      </c>
      <c r="R1374">
        <v>16</v>
      </c>
      <c r="S1374" t="b">
        <v>1</v>
      </c>
      <c r="T1374" t="s">
        <v>8274</v>
      </c>
      <c r="U1374" t="str">
        <f t="shared" si="150"/>
        <v>music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20">
        <f t="shared" si="151"/>
        <v>10</v>
      </c>
      <c r="F1375" s="6" t="str">
        <f t="shared" si="153"/>
        <v>Cat 4</v>
      </c>
      <c r="G1375" s="8">
        <v>10501</v>
      </c>
      <c r="H1375" t="s">
        <v>8218</v>
      </c>
      <c r="I1375" t="s">
        <v>8223</v>
      </c>
      <c r="J1375" t="s">
        <v>8245</v>
      </c>
      <c r="K1375">
        <v>1483138233</v>
      </c>
      <c r="L1375" s="12">
        <f t="shared" si="147"/>
        <v>42734.95177083333</v>
      </c>
      <c r="M1375">
        <v>1480546233</v>
      </c>
      <c r="N1375" s="12">
        <f t="shared" si="148"/>
        <v>42704.95177083333</v>
      </c>
      <c r="O1375" s="16">
        <f t="shared" si="149"/>
        <v>11</v>
      </c>
      <c r="P1375" s="16">
        <f t="shared" si="152"/>
        <v>2016</v>
      </c>
      <c r="Q1375" t="b">
        <v>0</v>
      </c>
      <c r="R1375">
        <v>52</v>
      </c>
      <c r="S1375" t="b">
        <v>1</v>
      </c>
      <c r="T1375" t="s">
        <v>8274</v>
      </c>
      <c r="U1375" t="str">
        <f t="shared" si="150"/>
        <v>music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20">
        <f t="shared" si="151"/>
        <v>1.5</v>
      </c>
      <c r="F1376" s="6" t="str">
        <f t="shared" si="153"/>
        <v>Cat 2</v>
      </c>
      <c r="G1376" s="8">
        <v>2842</v>
      </c>
      <c r="H1376" t="s">
        <v>8218</v>
      </c>
      <c r="I1376" t="s">
        <v>8223</v>
      </c>
      <c r="J1376" t="s">
        <v>8245</v>
      </c>
      <c r="K1376">
        <v>1458874388</v>
      </c>
      <c r="L1376" s="12">
        <f t="shared" si="147"/>
        <v>42454.12023148148</v>
      </c>
      <c r="M1376">
        <v>1456285988</v>
      </c>
      <c r="N1376" s="12">
        <f t="shared" si="148"/>
        <v>42424.161898148144</v>
      </c>
      <c r="O1376" s="16">
        <f t="shared" si="149"/>
        <v>2</v>
      </c>
      <c r="P1376" s="16">
        <f t="shared" si="152"/>
        <v>2016</v>
      </c>
      <c r="Q1376" t="b">
        <v>0</v>
      </c>
      <c r="R1376">
        <v>66</v>
      </c>
      <c r="S1376" t="b">
        <v>1</v>
      </c>
      <c r="T1376" t="s">
        <v>8274</v>
      </c>
      <c r="U1376" t="str">
        <f t="shared" si="150"/>
        <v>music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20">
        <f t="shared" si="151"/>
        <v>4</v>
      </c>
      <c r="F1377" s="6" t="str">
        <f t="shared" si="153"/>
        <v>Cat 2</v>
      </c>
      <c r="G1377" s="8">
        <v>6853</v>
      </c>
      <c r="H1377" t="s">
        <v>8218</v>
      </c>
      <c r="I1377" t="s">
        <v>8229</v>
      </c>
      <c r="J1377" t="s">
        <v>8248</v>
      </c>
      <c r="K1377">
        <v>1484444119</v>
      </c>
      <c r="L1377" s="12">
        <f t="shared" si="147"/>
        <v>42750.066192129627</v>
      </c>
      <c r="M1377">
        <v>1481852119</v>
      </c>
      <c r="N1377" s="12">
        <f t="shared" si="148"/>
        <v>42720.066192129627</v>
      </c>
      <c r="O1377" s="16">
        <f t="shared" si="149"/>
        <v>12</v>
      </c>
      <c r="P1377" s="16">
        <f t="shared" si="152"/>
        <v>2016</v>
      </c>
      <c r="Q1377" t="b">
        <v>0</v>
      </c>
      <c r="R1377">
        <v>109</v>
      </c>
      <c r="S1377" t="b">
        <v>1</v>
      </c>
      <c r="T1377" t="s">
        <v>8274</v>
      </c>
      <c r="U1377" t="str">
        <f t="shared" si="150"/>
        <v>music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20">
        <f t="shared" si="151"/>
        <v>3.7</v>
      </c>
      <c r="F1378" s="6" t="str">
        <f t="shared" si="153"/>
        <v>Cat 2</v>
      </c>
      <c r="G1378" s="8">
        <v>9342</v>
      </c>
      <c r="H1378" t="s">
        <v>8218</v>
      </c>
      <c r="I1378" t="s">
        <v>8224</v>
      </c>
      <c r="J1378" t="s">
        <v>8246</v>
      </c>
      <c r="K1378">
        <v>1480784606</v>
      </c>
      <c r="L1378" s="12">
        <f t="shared" si="147"/>
        <v>42707.710717592592</v>
      </c>
      <c r="M1378">
        <v>1478189006</v>
      </c>
      <c r="N1378" s="12">
        <f t="shared" si="148"/>
        <v>42677.669050925921</v>
      </c>
      <c r="O1378" s="16">
        <f t="shared" si="149"/>
        <v>11</v>
      </c>
      <c r="P1378" s="16">
        <f t="shared" si="152"/>
        <v>2016</v>
      </c>
      <c r="Q1378" t="b">
        <v>0</v>
      </c>
      <c r="R1378">
        <v>168</v>
      </c>
      <c r="S1378" t="b">
        <v>1</v>
      </c>
      <c r="T1378" t="s">
        <v>8274</v>
      </c>
      <c r="U1378" t="str">
        <f t="shared" si="150"/>
        <v>music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20">
        <f t="shared" si="151"/>
        <v>1.3</v>
      </c>
      <c r="F1379" s="6" t="str">
        <f t="shared" si="153"/>
        <v>Cat 2</v>
      </c>
      <c r="G1379" s="8">
        <v>1510</v>
      </c>
      <c r="H1379" t="s">
        <v>8218</v>
      </c>
      <c r="I1379" t="s">
        <v>8223</v>
      </c>
      <c r="J1379" t="s">
        <v>8245</v>
      </c>
      <c r="K1379">
        <v>1486095060</v>
      </c>
      <c r="L1379" s="12">
        <f t="shared" si="147"/>
        <v>42769.174305555556</v>
      </c>
      <c r="M1379">
        <v>1484198170</v>
      </c>
      <c r="N1379" s="12">
        <f t="shared" si="148"/>
        <v>42747.219560185185</v>
      </c>
      <c r="O1379" s="16">
        <f t="shared" si="149"/>
        <v>1</v>
      </c>
      <c r="P1379" s="16">
        <f t="shared" si="152"/>
        <v>2017</v>
      </c>
      <c r="Q1379" t="b">
        <v>0</v>
      </c>
      <c r="R1379">
        <v>31</v>
      </c>
      <c r="S1379" t="b">
        <v>1</v>
      </c>
      <c r="T1379" t="s">
        <v>8274</v>
      </c>
      <c r="U1379" t="str">
        <f t="shared" si="150"/>
        <v>music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20">
        <f t="shared" si="151"/>
        <v>2</v>
      </c>
      <c r="F1380" s="6" t="str">
        <f t="shared" si="153"/>
        <v>Cat 2</v>
      </c>
      <c r="G1380" s="8">
        <v>4067</v>
      </c>
      <c r="H1380" t="s">
        <v>8218</v>
      </c>
      <c r="I1380" t="s">
        <v>8224</v>
      </c>
      <c r="J1380" t="s">
        <v>8246</v>
      </c>
      <c r="K1380">
        <v>1470075210</v>
      </c>
      <c r="L1380" s="12">
        <f t="shared" si="147"/>
        <v>42583.759374999994</v>
      </c>
      <c r="M1380">
        <v>1468779210</v>
      </c>
      <c r="N1380" s="12">
        <f t="shared" si="148"/>
        <v>42568.759374999994</v>
      </c>
      <c r="O1380" s="16">
        <f t="shared" si="149"/>
        <v>7</v>
      </c>
      <c r="P1380" s="16">
        <f t="shared" si="152"/>
        <v>2016</v>
      </c>
      <c r="Q1380" t="b">
        <v>0</v>
      </c>
      <c r="R1380">
        <v>133</v>
      </c>
      <c r="S1380" t="b">
        <v>1</v>
      </c>
      <c r="T1380" t="s">
        <v>8274</v>
      </c>
      <c r="U1380" t="str">
        <f t="shared" si="150"/>
        <v>music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20">
        <f t="shared" si="151"/>
        <v>10</v>
      </c>
      <c r="F1381" s="6" t="str">
        <f t="shared" si="153"/>
        <v>Cat 4</v>
      </c>
      <c r="G1381" s="8">
        <v>11160</v>
      </c>
      <c r="H1381" t="s">
        <v>8218</v>
      </c>
      <c r="I1381" t="s">
        <v>8223</v>
      </c>
      <c r="J1381" t="s">
        <v>8245</v>
      </c>
      <c r="K1381">
        <v>1433504876</v>
      </c>
      <c r="L1381" s="12">
        <f t="shared" si="147"/>
        <v>42160.491620370376</v>
      </c>
      <c r="M1381">
        <v>1430912876</v>
      </c>
      <c r="N1381" s="12">
        <f t="shared" si="148"/>
        <v>42130.491620370376</v>
      </c>
      <c r="O1381" s="16">
        <f t="shared" si="149"/>
        <v>5</v>
      </c>
      <c r="P1381" s="16">
        <f t="shared" si="152"/>
        <v>2015</v>
      </c>
      <c r="Q1381" t="b">
        <v>0</v>
      </c>
      <c r="R1381">
        <v>151</v>
      </c>
      <c r="S1381" t="b">
        <v>1</v>
      </c>
      <c r="T1381" t="s">
        <v>8274</v>
      </c>
      <c r="U1381" t="str">
        <f t="shared" si="150"/>
        <v>music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20">
        <f t="shared" si="151"/>
        <v>2.5000000000000001E-2</v>
      </c>
      <c r="F1382" s="6" t="str">
        <f t="shared" si="153"/>
        <v>Cat 1</v>
      </c>
      <c r="G1382" s="8">
        <v>106</v>
      </c>
      <c r="H1382" t="s">
        <v>8218</v>
      </c>
      <c r="I1382" t="s">
        <v>8223</v>
      </c>
      <c r="J1382" t="s">
        <v>8245</v>
      </c>
      <c r="K1382">
        <v>1433815200</v>
      </c>
      <c r="L1382" s="12">
        <f t="shared" si="147"/>
        <v>42164.083333333328</v>
      </c>
      <c r="M1382">
        <v>1431886706</v>
      </c>
      <c r="N1382" s="12">
        <f t="shared" si="148"/>
        <v>42141.762800925921</v>
      </c>
      <c r="O1382" s="16">
        <f t="shared" si="149"/>
        <v>5</v>
      </c>
      <c r="P1382" s="16">
        <f t="shared" si="152"/>
        <v>2015</v>
      </c>
      <c r="Q1382" t="b">
        <v>0</v>
      </c>
      <c r="R1382">
        <v>5</v>
      </c>
      <c r="S1382" t="b">
        <v>1</v>
      </c>
      <c r="T1382" t="s">
        <v>8274</v>
      </c>
      <c r="U1382" t="str">
        <f t="shared" si="150"/>
        <v>music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20">
        <f t="shared" si="151"/>
        <v>5</v>
      </c>
      <c r="F1383" s="6" t="str">
        <f t="shared" si="153"/>
        <v>Cat 3</v>
      </c>
      <c r="G1383" s="8">
        <v>5355</v>
      </c>
      <c r="H1383" t="s">
        <v>8218</v>
      </c>
      <c r="I1383" t="s">
        <v>8223</v>
      </c>
      <c r="J1383" t="s">
        <v>8245</v>
      </c>
      <c r="K1383">
        <v>1482988125</v>
      </c>
      <c r="L1383" s="12">
        <f t="shared" si="147"/>
        <v>42733.214409722219</v>
      </c>
      <c r="M1383">
        <v>1480396125</v>
      </c>
      <c r="N1383" s="12">
        <f t="shared" si="148"/>
        <v>42703.214409722219</v>
      </c>
      <c r="O1383" s="16">
        <f t="shared" si="149"/>
        <v>11</v>
      </c>
      <c r="P1383" s="16">
        <f t="shared" si="152"/>
        <v>2016</v>
      </c>
      <c r="Q1383" t="b">
        <v>0</v>
      </c>
      <c r="R1383">
        <v>73</v>
      </c>
      <c r="S1383" t="b">
        <v>1</v>
      </c>
      <c r="T1383" t="s">
        <v>8274</v>
      </c>
      <c r="U1383" t="str">
        <f t="shared" si="150"/>
        <v>music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20">
        <f t="shared" si="151"/>
        <v>8</v>
      </c>
      <c r="F1384" s="6" t="str">
        <f t="shared" si="153"/>
        <v>Cat 3</v>
      </c>
      <c r="G1384" s="8">
        <v>8349</v>
      </c>
      <c r="H1384" t="s">
        <v>8218</v>
      </c>
      <c r="I1384" t="s">
        <v>8223</v>
      </c>
      <c r="J1384" t="s">
        <v>8245</v>
      </c>
      <c r="K1384">
        <v>1367867536</v>
      </c>
      <c r="L1384" s="12">
        <f t="shared" si="147"/>
        <v>41400.800185185188</v>
      </c>
      <c r="M1384">
        <v>1365275536</v>
      </c>
      <c r="N1384" s="12">
        <f t="shared" si="148"/>
        <v>41370.800185185188</v>
      </c>
      <c r="O1384" s="16">
        <f t="shared" si="149"/>
        <v>4</v>
      </c>
      <c r="P1384" s="16">
        <f t="shared" si="152"/>
        <v>2013</v>
      </c>
      <c r="Q1384" t="b">
        <v>0</v>
      </c>
      <c r="R1384">
        <v>148</v>
      </c>
      <c r="S1384" t="b">
        <v>1</v>
      </c>
      <c r="T1384" t="s">
        <v>8274</v>
      </c>
      <c r="U1384" t="str">
        <f t="shared" si="150"/>
        <v>music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20">
        <f t="shared" si="151"/>
        <v>2.2000000000000002</v>
      </c>
      <c r="F1385" s="6" t="str">
        <f t="shared" si="153"/>
        <v>Cat 2</v>
      </c>
      <c r="G1385" s="8">
        <v>4673</v>
      </c>
      <c r="H1385" t="s">
        <v>8218</v>
      </c>
      <c r="I1385" t="s">
        <v>8228</v>
      </c>
      <c r="J1385" t="s">
        <v>8250</v>
      </c>
      <c r="K1385">
        <v>1482457678</v>
      </c>
      <c r="L1385" s="12">
        <f t="shared" si="147"/>
        <v>42727.074976851851</v>
      </c>
      <c r="M1385">
        <v>1480729678</v>
      </c>
      <c r="N1385" s="12">
        <f t="shared" si="148"/>
        <v>42707.074976851851</v>
      </c>
      <c r="O1385" s="16">
        <f t="shared" si="149"/>
        <v>12</v>
      </c>
      <c r="P1385" s="16">
        <f t="shared" si="152"/>
        <v>2016</v>
      </c>
      <c r="Q1385" t="b">
        <v>0</v>
      </c>
      <c r="R1385">
        <v>93</v>
      </c>
      <c r="S1385" t="b">
        <v>1</v>
      </c>
      <c r="T1385" t="s">
        <v>8274</v>
      </c>
      <c r="U1385" t="str">
        <f t="shared" si="150"/>
        <v>music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20">
        <f t="shared" si="151"/>
        <v>3.5</v>
      </c>
      <c r="F1386" s="6" t="str">
        <f t="shared" si="153"/>
        <v>Cat 2</v>
      </c>
      <c r="G1386" s="8">
        <v>4343</v>
      </c>
      <c r="H1386" t="s">
        <v>8218</v>
      </c>
      <c r="I1386" t="s">
        <v>8223</v>
      </c>
      <c r="J1386" t="s">
        <v>8245</v>
      </c>
      <c r="K1386">
        <v>1436117922</v>
      </c>
      <c r="L1386" s="12">
        <f t="shared" si="147"/>
        <v>42190.735208333332</v>
      </c>
      <c r="M1386">
        <v>1433525922</v>
      </c>
      <c r="N1386" s="12">
        <f t="shared" si="148"/>
        <v>42160.735208333332</v>
      </c>
      <c r="O1386" s="16">
        <f t="shared" si="149"/>
        <v>6</v>
      </c>
      <c r="P1386" s="16">
        <f t="shared" si="152"/>
        <v>2015</v>
      </c>
      <c r="Q1386" t="b">
        <v>0</v>
      </c>
      <c r="R1386">
        <v>63</v>
      </c>
      <c r="S1386" t="b">
        <v>1</v>
      </c>
      <c r="T1386" t="s">
        <v>8274</v>
      </c>
      <c r="U1386" t="str">
        <f t="shared" si="150"/>
        <v>music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20">
        <f t="shared" si="151"/>
        <v>8</v>
      </c>
      <c r="F1387" s="6" t="str">
        <f t="shared" si="153"/>
        <v>Cat 3</v>
      </c>
      <c r="G1387" s="8">
        <v>8832.49</v>
      </c>
      <c r="H1387" t="s">
        <v>8218</v>
      </c>
      <c r="I1387" t="s">
        <v>8235</v>
      </c>
      <c r="J1387" t="s">
        <v>8248</v>
      </c>
      <c r="K1387">
        <v>1461931860</v>
      </c>
      <c r="L1387" s="12">
        <f t="shared" si="147"/>
        <v>42489.507638888885</v>
      </c>
      <c r="M1387">
        <v>1457109121</v>
      </c>
      <c r="N1387" s="12">
        <f t="shared" si="148"/>
        <v>42433.688900462963</v>
      </c>
      <c r="O1387" s="16">
        <f t="shared" si="149"/>
        <v>3</v>
      </c>
      <c r="P1387" s="16">
        <f t="shared" si="152"/>
        <v>2016</v>
      </c>
      <c r="Q1387" t="b">
        <v>0</v>
      </c>
      <c r="R1387">
        <v>134</v>
      </c>
      <c r="S1387" t="b">
        <v>1</v>
      </c>
      <c r="T1387" t="s">
        <v>8274</v>
      </c>
      <c r="U1387" t="str">
        <f t="shared" si="150"/>
        <v>music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20">
        <f t="shared" si="151"/>
        <v>0.4</v>
      </c>
      <c r="F1388" s="6" t="str">
        <f t="shared" si="153"/>
        <v>Cat 1</v>
      </c>
      <c r="G1388" s="8">
        <v>875</v>
      </c>
      <c r="H1388" t="s">
        <v>8218</v>
      </c>
      <c r="I1388" t="s">
        <v>8223</v>
      </c>
      <c r="J1388" t="s">
        <v>8245</v>
      </c>
      <c r="K1388">
        <v>1438183889</v>
      </c>
      <c r="L1388" s="12">
        <f t="shared" si="147"/>
        <v>42214.646863425922</v>
      </c>
      <c r="M1388">
        <v>1435591889</v>
      </c>
      <c r="N1388" s="12">
        <f t="shared" si="148"/>
        <v>42184.646863425922</v>
      </c>
      <c r="O1388" s="16">
        <f t="shared" si="149"/>
        <v>6</v>
      </c>
      <c r="P1388" s="16">
        <f t="shared" si="152"/>
        <v>2015</v>
      </c>
      <c r="Q1388" t="b">
        <v>0</v>
      </c>
      <c r="R1388">
        <v>14</v>
      </c>
      <c r="S1388" t="b">
        <v>1</v>
      </c>
      <c r="T1388" t="s">
        <v>8274</v>
      </c>
      <c r="U1388" t="str">
        <f t="shared" si="150"/>
        <v>music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20">
        <f t="shared" si="151"/>
        <v>4</v>
      </c>
      <c r="F1389" s="6" t="str">
        <f t="shared" si="153"/>
        <v>Cat 2</v>
      </c>
      <c r="G1389" s="8">
        <v>5465</v>
      </c>
      <c r="H1389" t="s">
        <v>8218</v>
      </c>
      <c r="I1389" t="s">
        <v>8223</v>
      </c>
      <c r="J1389" t="s">
        <v>8245</v>
      </c>
      <c r="K1389">
        <v>1433305800</v>
      </c>
      <c r="L1389" s="12">
        <f t="shared" si="147"/>
        <v>42158.1875</v>
      </c>
      <c r="M1389">
        <v>1430604395</v>
      </c>
      <c r="N1389" s="12">
        <f t="shared" si="148"/>
        <v>42126.92123842593</v>
      </c>
      <c r="O1389" s="16">
        <f t="shared" si="149"/>
        <v>5</v>
      </c>
      <c r="P1389" s="16">
        <f t="shared" si="152"/>
        <v>2015</v>
      </c>
      <c r="Q1389" t="b">
        <v>0</v>
      </c>
      <c r="R1389">
        <v>78</v>
      </c>
      <c r="S1389" t="b">
        <v>1</v>
      </c>
      <c r="T1389" t="s">
        <v>8274</v>
      </c>
      <c r="U1389" t="str">
        <f t="shared" si="150"/>
        <v>music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20">
        <f t="shared" si="151"/>
        <v>5</v>
      </c>
      <c r="F1390" s="6" t="str">
        <f t="shared" si="153"/>
        <v>Cat 3</v>
      </c>
      <c r="G1390" s="8">
        <v>6740.37</v>
      </c>
      <c r="H1390" t="s">
        <v>8218</v>
      </c>
      <c r="I1390" t="s">
        <v>8223</v>
      </c>
      <c r="J1390" t="s">
        <v>8245</v>
      </c>
      <c r="K1390">
        <v>1476720840</v>
      </c>
      <c r="L1390" s="12">
        <f t="shared" si="147"/>
        <v>42660.676388888889</v>
      </c>
      <c r="M1390">
        <v>1474469117</v>
      </c>
      <c r="N1390" s="12">
        <f t="shared" si="148"/>
        <v>42634.614780092597</v>
      </c>
      <c r="O1390" s="16">
        <f t="shared" si="149"/>
        <v>9</v>
      </c>
      <c r="P1390" s="16">
        <f t="shared" si="152"/>
        <v>2016</v>
      </c>
      <c r="Q1390" t="b">
        <v>0</v>
      </c>
      <c r="R1390">
        <v>112</v>
      </c>
      <c r="S1390" t="b">
        <v>1</v>
      </c>
      <c r="T1390" t="s">
        <v>8274</v>
      </c>
      <c r="U1390" t="str">
        <f t="shared" si="150"/>
        <v>music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20">
        <f t="shared" si="151"/>
        <v>0.5</v>
      </c>
      <c r="F1391" s="6" t="str">
        <f t="shared" si="153"/>
        <v>Cat 1</v>
      </c>
      <c r="G1391" s="8">
        <v>727</v>
      </c>
      <c r="H1391" t="s">
        <v>8218</v>
      </c>
      <c r="I1391" t="s">
        <v>8224</v>
      </c>
      <c r="J1391" t="s">
        <v>8246</v>
      </c>
      <c r="K1391">
        <v>1471087957</v>
      </c>
      <c r="L1391" s="12">
        <f t="shared" si="147"/>
        <v>42595.480983796297</v>
      </c>
      <c r="M1391">
        <v>1468495957</v>
      </c>
      <c r="N1391" s="12">
        <f t="shared" si="148"/>
        <v>42565.480983796297</v>
      </c>
      <c r="O1391" s="16">
        <f t="shared" si="149"/>
        <v>7</v>
      </c>
      <c r="P1391" s="16">
        <f t="shared" si="152"/>
        <v>2016</v>
      </c>
      <c r="Q1391" t="b">
        <v>0</v>
      </c>
      <c r="R1391">
        <v>34</v>
      </c>
      <c r="S1391" t="b">
        <v>1</v>
      </c>
      <c r="T1391" t="s">
        <v>8274</v>
      </c>
      <c r="U1391" t="str">
        <f t="shared" si="150"/>
        <v>music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20">
        <f t="shared" si="151"/>
        <v>2.8</v>
      </c>
      <c r="F1392" s="6" t="str">
        <f t="shared" si="153"/>
        <v>Cat 2</v>
      </c>
      <c r="G1392" s="8">
        <v>3055</v>
      </c>
      <c r="H1392" t="s">
        <v>8218</v>
      </c>
      <c r="I1392" t="s">
        <v>8223</v>
      </c>
      <c r="J1392" t="s">
        <v>8245</v>
      </c>
      <c r="K1392">
        <v>1430154720</v>
      </c>
      <c r="L1392" s="12">
        <f t="shared" si="147"/>
        <v>42121.716666666667</v>
      </c>
      <c r="M1392">
        <v>1427224606</v>
      </c>
      <c r="N1392" s="12">
        <f t="shared" si="148"/>
        <v>42087.803310185183</v>
      </c>
      <c r="O1392" s="16">
        <f t="shared" si="149"/>
        <v>3</v>
      </c>
      <c r="P1392" s="16">
        <f t="shared" si="152"/>
        <v>2015</v>
      </c>
      <c r="Q1392" t="b">
        <v>0</v>
      </c>
      <c r="R1392">
        <v>19</v>
      </c>
      <c r="S1392" t="b">
        <v>1</v>
      </c>
      <c r="T1392" t="s">
        <v>8274</v>
      </c>
      <c r="U1392" t="str">
        <f t="shared" si="150"/>
        <v>music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20">
        <f t="shared" si="151"/>
        <v>0.5</v>
      </c>
      <c r="F1393" s="6" t="str">
        <f t="shared" si="153"/>
        <v>Cat 1</v>
      </c>
      <c r="G1393" s="8">
        <v>551</v>
      </c>
      <c r="H1393" t="s">
        <v>8218</v>
      </c>
      <c r="I1393" t="s">
        <v>8223</v>
      </c>
      <c r="J1393" t="s">
        <v>8245</v>
      </c>
      <c r="K1393">
        <v>1440219540</v>
      </c>
      <c r="L1393" s="12">
        <f t="shared" si="147"/>
        <v>42238.207638888889</v>
      </c>
      <c r="M1393">
        <v>1436369818</v>
      </c>
      <c r="N1393" s="12">
        <f t="shared" si="148"/>
        <v>42193.650671296295</v>
      </c>
      <c r="O1393" s="16">
        <f t="shared" si="149"/>
        <v>7</v>
      </c>
      <c r="P1393" s="16">
        <f t="shared" si="152"/>
        <v>2015</v>
      </c>
      <c r="Q1393" t="b">
        <v>0</v>
      </c>
      <c r="R1393">
        <v>13</v>
      </c>
      <c r="S1393" t="b">
        <v>1</v>
      </c>
      <c r="T1393" t="s">
        <v>8274</v>
      </c>
      <c r="U1393" t="str">
        <f t="shared" si="150"/>
        <v>music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20">
        <f t="shared" si="151"/>
        <v>2.5</v>
      </c>
      <c r="F1394" s="6" t="str">
        <f t="shared" si="153"/>
        <v>Cat 2</v>
      </c>
      <c r="G1394" s="8">
        <v>2841</v>
      </c>
      <c r="H1394" t="s">
        <v>8218</v>
      </c>
      <c r="I1394" t="s">
        <v>8223</v>
      </c>
      <c r="J1394" t="s">
        <v>8245</v>
      </c>
      <c r="K1394">
        <v>1456976586</v>
      </c>
      <c r="L1394" s="12">
        <f t="shared" si="147"/>
        <v>42432.154930555553</v>
      </c>
      <c r="M1394">
        <v>1454298186</v>
      </c>
      <c r="N1394" s="12">
        <f t="shared" si="148"/>
        <v>42401.154930555553</v>
      </c>
      <c r="O1394" s="16">
        <f t="shared" si="149"/>
        <v>2</v>
      </c>
      <c r="P1394" s="16">
        <f t="shared" si="152"/>
        <v>2016</v>
      </c>
      <c r="Q1394" t="b">
        <v>0</v>
      </c>
      <c r="R1394">
        <v>104</v>
      </c>
      <c r="S1394" t="b">
        <v>1</v>
      </c>
      <c r="T1394" t="s">
        <v>8274</v>
      </c>
      <c r="U1394" t="str">
        <f t="shared" si="150"/>
        <v>music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20">
        <f t="shared" si="151"/>
        <v>10</v>
      </c>
      <c r="F1395" s="6" t="str">
        <f t="shared" si="153"/>
        <v>Cat 4</v>
      </c>
      <c r="G1395" s="8">
        <v>10235</v>
      </c>
      <c r="H1395" t="s">
        <v>8218</v>
      </c>
      <c r="I1395" t="s">
        <v>8223</v>
      </c>
      <c r="J1395" t="s">
        <v>8245</v>
      </c>
      <c r="K1395">
        <v>1470068523</v>
      </c>
      <c r="L1395" s="12">
        <f t="shared" si="147"/>
        <v>42583.681979166664</v>
      </c>
      <c r="M1395">
        <v>1467476523</v>
      </c>
      <c r="N1395" s="12">
        <f t="shared" si="148"/>
        <v>42553.681979166664</v>
      </c>
      <c r="O1395" s="16">
        <f t="shared" si="149"/>
        <v>7</v>
      </c>
      <c r="P1395" s="16">
        <f t="shared" si="152"/>
        <v>2016</v>
      </c>
      <c r="Q1395" t="b">
        <v>0</v>
      </c>
      <c r="R1395">
        <v>52</v>
      </c>
      <c r="S1395" t="b">
        <v>1</v>
      </c>
      <c r="T1395" t="s">
        <v>8274</v>
      </c>
      <c r="U1395" t="str">
        <f t="shared" si="150"/>
        <v>music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20">
        <f t="shared" si="151"/>
        <v>0.75</v>
      </c>
      <c r="F1396" s="6" t="str">
        <f t="shared" si="153"/>
        <v>Cat 1</v>
      </c>
      <c r="G1396" s="8">
        <v>916</v>
      </c>
      <c r="H1396" t="s">
        <v>8218</v>
      </c>
      <c r="I1396" t="s">
        <v>8223</v>
      </c>
      <c r="J1396" t="s">
        <v>8245</v>
      </c>
      <c r="K1396">
        <v>1488337200</v>
      </c>
      <c r="L1396" s="12">
        <f t="shared" si="147"/>
        <v>42795.125</v>
      </c>
      <c r="M1396">
        <v>1484623726</v>
      </c>
      <c r="N1396" s="12">
        <f t="shared" si="148"/>
        <v>42752.144976851851</v>
      </c>
      <c r="O1396" s="16">
        <f t="shared" si="149"/>
        <v>1</v>
      </c>
      <c r="P1396" s="16">
        <f t="shared" si="152"/>
        <v>2017</v>
      </c>
      <c r="Q1396" t="b">
        <v>0</v>
      </c>
      <c r="R1396">
        <v>17</v>
      </c>
      <c r="S1396" t="b">
        <v>1</v>
      </c>
      <c r="T1396" t="s">
        <v>8274</v>
      </c>
      <c r="U1396" t="str">
        <f t="shared" si="150"/>
        <v>music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20">
        <f t="shared" si="151"/>
        <v>3.5</v>
      </c>
      <c r="F1397" s="6" t="str">
        <f t="shared" si="153"/>
        <v>Cat 2</v>
      </c>
      <c r="G1397" s="8">
        <v>3916</v>
      </c>
      <c r="H1397" t="s">
        <v>8218</v>
      </c>
      <c r="I1397" t="s">
        <v>8223</v>
      </c>
      <c r="J1397" t="s">
        <v>8245</v>
      </c>
      <c r="K1397">
        <v>1484430481</v>
      </c>
      <c r="L1397" s="12">
        <f t="shared" si="147"/>
        <v>42749.90834490741</v>
      </c>
      <c r="M1397">
        <v>1481838481</v>
      </c>
      <c r="N1397" s="12">
        <f t="shared" si="148"/>
        <v>42719.90834490741</v>
      </c>
      <c r="O1397" s="16">
        <f t="shared" si="149"/>
        <v>12</v>
      </c>
      <c r="P1397" s="16">
        <f t="shared" si="152"/>
        <v>2016</v>
      </c>
      <c r="Q1397" t="b">
        <v>0</v>
      </c>
      <c r="R1397">
        <v>82</v>
      </c>
      <c r="S1397" t="b">
        <v>1</v>
      </c>
      <c r="T1397" t="s">
        <v>8274</v>
      </c>
      <c r="U1397" t="str">
        <f t="shared" si="150"/>
        <v>music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20">
        <f t="shared" si="151"/>
        <v>6</v>
      </c>
      <c r="F1398" s="6" t="str">
        <f t="shared" si="153"/>
        <v>Cat 3</v>
      </c>
      <c r="G1398" s="8">
        <v>6438</v>
      </c>
      <c r="H1398" t="s">
        <v>8218</v>
      </c>
      <c r="I1398" t="s">
        <v>8223</v>
      </c>
      <c r="J1398" t="s">
        <v>8245</v>
      </c>
      <c r="K1398">
        <v>1423871882</v>
      </c>
      <c r="L1398" s="12">
        <f t="shared" si="147"/>
        <v>42048.99863425926</v>
      </c>
      <c r="M1398">
        <v>1421279882</v>
      </c>
      <c r="N1398" s="12">
        <f t="shared" si="148"/>
        <v>42018.99863425926</v>
      </c>
      <c r="O1398" s="16">
        <f t="shared" si="149"/>
        <v>1</v>
      </c>
      <c r="P1398" s="16">
        <f t="shared" si="152"/>
        <v>2015</v>
      </c>
      <c r="Q1398" t="b">
        <v>0</v>
      </c>
      <c r="R1398">
        <v>73</v>
      </c>
      <c r="S1398" t="b">
        <v>1</v>
      </c>
      <c r="T1398" t="s">
        <v>8274</v>
      </c>
      <c r="U1398" t="str">
        <f t="shared" si="150"/>
        <v>music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20">
        <f t="shared" si="151"/>
        <v>10</v>
      </c>
      <c r="F1399" s="6" t="str">
        <f t="shared" si="153"/>
        <v>Cat 4</v>
      </c>
      <c r="G1399" s="8">
        <v>11385</v>
      </c>
      <c r="H1399" t="s">
        <v>8218</v>
      </c>
      <c r="I1399" t="s">
        <v>8223</v>
      </c>
      <c r="J1399" t="s">
        <v>8245</v>
      </c>
      <c r="K1399">
        <v>1477603140</v>
      </c>
      <c r="L1399" s="12">
        <f t="shared" si="147"/>
        <v>42670.888194444444</v>
      </c>
      <c r="M1399">
        <v>1475013710</v>
      </c>
      <c r="N1399" s="12">
        <f t="shared" si="148"/>
        <v>42640.917939814812</v>
      </c>
      <c r="O1399" s="16">
        <f t="shared" si="149"/>
        <v>9</v>
      </c>
      <c r="P1399" s="16">
        <f t="shared" si="152"/>
        <v>2016</v>
      </c>
      <c r="Q1399" t="b">
        <v>0</v>
      </c>
      <c r="R1399">
        <v>158</v>
      </c>
      <c r="S1399" t="b">
        <v>1</v>
      </c>
      <c r="T1399" t="s">
        <v>8274</v>
      </c>
      <c r="U1399" t="str">
        <f t="shared" si="150"/>
        <v>music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20">
        <f t="shared" si="151"/>
        <v>4.4000000000000004</v>
      </c>
      <c r="F1400" s="6" t="str">
        <f t="shared" si="153"/>
        <v>Cat 2</v>
      </c>
      <c r="G1400" s="8">
        <v>4826</v>
      </c>
      <c r="H1400" t="s">
        <v>8218</v>
      </c>
      <c r="I1400" t="s">
        <v>8223</v>
      </c>
      <c r="J1400" t="s">
        <v>8245</v>
      </c>
      <c r="K1400">
        <v>1467752334</v>
      </c>
      <c r="L1400" s="12">
        <f t="shared" si="147"/>
        <v>42556.874236111107</v>
      </c>
      <c r="M1400">
        <v>1465160334</v>
      </c>
      <c r="N1400" s="12">
        <f t="shared" si="148"/>
        <v>42526.874236111107</v>
      </c>
      <c r="O1400" s="16">
        <f t="shared" si="149"/>
        <v>6</v>
      </c>
      <c r="P1400" s="16">
        <f t="shared" si="152"/>
        <v>2016</v>
      </c>
      <c r="Q1400" t="b">
        <v>0</v>
      </c>
      <c r="R1400">
        <v>65</v>
      </c>
      <c r="S1400" t="b">
        <v>1</v>
      </c>
      <c r="T1400" t="s">
        <v>8274</v>
      </c>
      <c r="U1400" t="str">
        <f t="shared" si="150"/>
        <v>music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20">
        <f t="shared" si="151"/>
        <v>9</v>
      </c>
      <c r="F1401" s="6" t="str">
        <f t="shared" si="153"/>
        <v>Cat 3</v>
      </c>
      <c r="G1401" s="8">
        <v>11353</v>
      </c>
      <c r="H1401" t="s">
        <v>8218</v>
      </c>
      <c r="I1401" t="s">
        <v>8223</v>
      </c>
      <c r="J1401" t="s">
        <v>8245</v>
      </c>
      <c r="K1401">
        <v>1412640373</v>
      </c>
      <c r="L1401" s="12">
        <f t="shared" si="147"/>
        <v>41919.004317129627</v>
      </c>
      <c r="M1401">
        <v>1410048373</v>
      </c>
      <c r="N1401" s="12">
        <f t="shared" si="148"/>
        <v>41889.004317129627</v>
      </c>
      <c r="O1401" s="16">
        <f t="shared" si="149"/>
        <v>9</v>
      </c>
      <c r="P1401" s="16">
        <f t="shared" si="152"/>
        <v>2014</v>
      </c>
      <c r="Q1401" t="b">
        <v>0</v>
      </c>
      <c r="R1401">
        <v>184</v>
      </c>
      <c r="S1401" t="b">
        <v>1</v>
      </c>
      <c r="T1401" t="s">
        <v>8274</v>
      </c>
      <c r="U1401" t="str">
        <f t="shared" si="150"/>
        <v>music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20">
        <f t="shared" si="151"/>
        <v>0.35</v>
      </c>
      <c r="F1402" s="6" t="str">
        <f t="shared" si="153"/>
        <v>Cat 1</v>
      </c>
      <c r="G1402" s="8">
        <v>586</v>
      </c>
      <c r="H1402" t="s">
        <v>8218</v>
      </c>
      <c r="I1402" t="s">
        <v>8224</v>
      </c>
      <c r="J1402" t="s">
        <v>8246</v>
      </c>
      <c r="K1402">
        <v>1465709400</v>
      </c>
      <c r="L1402" s="12">
        <f t="shared" si="147"/>
        <v>42533.229166666672</v>
      </c>
      <c r="M1402">
        <v>1462695073</v>
      </c>
      <c r="N1402" s="12">
        <f t="shared" si="148"/>
        <v>42498.341122685189</v>
      </c>
      <c r="O1402" s="16">
        <f t="shared" si="149"/>
        <v>5</v>
      </c>
      <c r="P1402" s="16">
        <f t="shared" si="152"/>
        <v>2016</v>
      </c>
      <c r="Q1402" t="b">
        <v>0</v>
      </c>
      <c r="R1402">
        <v>34</v>
      </c>
      <c r="S1402" t="b">
        <v>1</v>
      </c>
      <c r="T1402" t="s">
        <v>8274</v>
      </c>
      <c r="U1402" t="str">
        <f t="shared" si="150"/>
        <v>music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20">
        <f t="shared" si="151"/>
        <v>2.5</v>
      </c>
      <c r="F1403" s="6" t="str">
        <f t="shared" si="153"/>
        <v>Cat 2</v>
      </c>
      <c r="G1403" s="8">
        <v>12413</v>
      </c>
      <c r="H1403" t="s">
        <v>8218</v>
      </c>
      <c r="I1403" t="s">
        <v>8223</v>
      </c>
      <c r="J1403" t="s">
        <v>8245</v>
      </c>
      <c r="K1403">
        <v>1369612474</v>
      </c>
      <c r="L1403" s="12">
        <f t="shared" si="147"/>
        <v>41420.99622685185</v>
      </c>
      <c r="M1403">
        <v>1367798074</v>
      </c>
      <c r="N1403" s="12">
        <f t="shared" si="148"/>
        <v>41399.99622685185</v>
      </c>
      <c r="O1403" s="16">
        <f t="shared" si="149"/>
        <v>5</v>
      </c>
      <c r="P1403" s="16">
        <f t="shared" si="152"/>
        <v>2013</v>
      </c>
      <c r="Q1403" t="b">
        <v>0</v>
      </c>
      <c r="R1403">
        <v>240</v>
      </c>
      <c r="S1403" t="b">
        <v>1</v>
      </c>
      <c r="T1403" t="s">
        <v>8274</v>
      </c>
      <c r="U1403" t="str">
        <f t="shared" si="150"/>
        <v>music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20">
        <f t="shared" si="151"/>
        <v>2.5</v>
      </c>
      <c r="F1404" s="6" t="str">
        <f t="shared" si="153"/>
        <v>Cat 2</v>
      </c>
      <c r="G1404" s="8">
        <v>2729</v>
      </c>
      <c r="H1404" t="s">
        <v>8218</v>
      </c>
      <c r="I1404" t="s">
        <v>8224</v>
      </c>
      <c r="J1404" t="s">
        <v>8246</v>
      </c>
      <c r="K1404">
        <v>1430439411</v>
      </c>
      <c r="L1404" s="12">
        <f t="shared" si="147"/>
        <v>42125.011701388896</v>
      </c>
      <c r="M1404">
        <v>1425259011</v>
      </c>
      <c r="N1404" s="12">
        <f t="shared" si="148"/>
        <v>42065.053368055553</v>
      </c>
      <c r="O1404" s="16">
        <f t="shared" si="149"/>
        <v>3</v>
      </c>
      <c r="P1404" s="16">
        <f t="shared" si="152"/>
        <v>2015</v>
      </c>
      <c r="Q1404" t="b">
        <v>0</v>
      </c>
      <c r="R1404">
        <v>113</v>
      </c>
      <c r="S1404" t="b">
        <v>1</v>
      </c>
      <c r="T1404" t="s">
        <v>8274</v>
      </c>
      <c r="U1404" t="str">
        <f t="shared" si="150"/>
        <v>music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20">
        <f t="shared" si="151"/>
        <v>4</v>
      </c>
      <c r="F1405" s="6" t="str">
        <f t="shared" si="153"/>
        <v>Cat 2</v>
      </c>
      <c r="G1405" s="8">
        <v>4103</v>
      </c>
      <c r="H1405" t="s">
        <v>8218</v>
      </c>
      <c r="I1405" t="s">
        <v>8223</v>
      </c>
      <c r="J1405" t="s">
        <v>8245</v>
      </c>
      <c r="K1405">
        <v>1374802235</v>
      </c>
      <c r="L1405" s="12">
        <f t="shared" si="147"/>
        <v>41481.062905092593</v>
      </c>
      <c r="M1405">
        <v>1372210235</v>
      </c>
      <c r="N1405" s="12">
        <f t="shared" si="148"/>
        <v>41451.062905092593</v>
      </c>
      <c r="O1405" s="16">
        <f t="shared" si="149"/>
        <v>6</v>
      </c>
      <c r="P1405" s="16">
        <f t="shared" si="152"/>
        <v>2013</v>
      </c>
      <c r="Q1405" t="b">
        <v>0</v>
      </c>
      <c r="R1405">
        <v>66</v>
      </c>
      <c r="S1405" t="b">
        <v>1</v>
      </c>
      <c r="T1405" t="s">
        <v>8274</v>
      </c>
      <c r="U1405" t="str">
        <f t="shared" si="150"/>
        <v>music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20">
        <f t="shared" si="151"/>
        <v>14.5</v>
      </c>
      <c r="F1406" s="6" t="str">
        <f t="shared" si="153"/>
        <v>Cat 4</v>
      </c>
      <c r="G1406" s="8">
        <v>241</v>
      </c>
      <c r="H1406" t="s">
        <v>8220</v>
      </c>
      <c r="I1406" t="s">
        <v>8224</v>
      </c>
      <c r="J1406" t="s">
        <v>8246</v>
      </c>
      <c r="K1406">
        <v>1424607285</v>
      </c>
      <c r="L1406" s="12">
        <f t="shared" si="147"/>
        <v>42057.510243055556</v>
      </c>
      <c r="M1406">
        <v>1422447285</v>
      </c>
      <c r="N1406" s="12">
        <f t="shared" si="148"/>
        <v>42032.510243055556</v>
      </c>
      <c r="O1406" s="16">
        <f t="shared" si="149"/>
        <v>1</v>
      </c>
      <c r="P1406" s="16">
        <f t="shared" si="152"/>
        <v>2015</v>
      </c>
      <c r="Q1406" t="b">
        <v>1</v>
      </c>
      <c r="R1406">
        <v>5</v>
      </c>
      <c r="S1406" t="b">
        <v>0</v>
      </c>
      <c r="T1406" t="s">
        <v>8285</v>
      </c>
      <c r="U1406" t="str">
        <f t="shared" si="150"/>
        <v>publi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20">
        <f t="shared" si="151"/>
        <v>25</v>
      </c>
      <c r="F1407" s="6" t="str">
        <f t="shared" si="153"/>
        <v>Cat 7</v>
      </c>
      <c r="G1407" s="8">
        <v>105</v>
      </c>
      <c r="H1407" t="s">
        <v>8220</v>
      </c>
      <c r="I1407" t="s">
        <v>8223</v>
      </c>
      <c r="J1407" t="s">
        <v>8245</v>
      </c>
      <c r="K1407">
        <v>1417195201</v>
      </c>
      <c r="L1407" s="12">
        <f t="shared" si="147"/>
        <v>41971.722233796296</v>
      </c>
      <c r="M1407">
        <v>1414599601</v>
      </c>
      <c r="N1407" s="12">
        <f t="shared" si="148"/>
        <v>41941.680567129632</v>
      </c>
      <c r="O1407" s="16">
        <f t="shared" si="149"/>
        <v>10</v>
      </c>
      <c r="P1407" s="16">
        <f t="shared" si="152"/>
        <v>2014</v>
      </c>
      <c r="Q1407" t="b">
        <v>1</v>
      </c>
      <c r="R1407">
        <v>17</v>
      </c>
      <c r="S1407" t="b">
        <v>0</v>
      </c>
      <c r="T1407" t="s">
        <v>8285</v>
      </c>
      <c r="U1407" t="str">
        <f t="shared" si="150"/>
        <v>publi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20">
        <f t="shared" si="151"/>
        <v>12</v>
      </c>
      <c r="F1408" s="6" t="str">
        <f t="shared" si="153"/>
        <v>Cat 4</v>
      </c>
      <c r="G1408" s="8">
        <v>15</v>
      </c>
      <c r="H1408" t="s">
        <v>8220</v>
      </c>
      <c r="I1408" t="s">
        <v>8236</v>
      </c>
      <c r="J1408" t="s">
        <v>8248</v>
      </c>
      <c r="K1408">
        <v>1449914400</v>
      </c>
      <c r="L1408" s="12">
        <f t="shared" si="147"/>
        <v>42350.416666666672</v>
      </c>
      <c r="M1408">
        <v>1445336607</v>
      </c>
      <c r="N1408" s="12">
        <f t="shared" si="148"/>
        <v>42297.432951388888</v>
      </c>
      <c r="O1408" s="16">
        <f t="shared" si="149"/>
        <v>10</v>
      </c>
      <c r="P1408" s="16">
        <f t="shared" si="152"/>
        <v>2015</v>
      </c>
      <c r="Q1408" t="b">
        <v>0</v>
      </c>
      <c r="R1408">
        <v>3</v>
      </c>
      <c r="S1408" t="b">
        <v>0</v>
      </c>
      <c r="T1408" t="s">
        <v>8285</v>
      </c>
      <c r="U1408" t="str">
        <f t="shared" si="150"/>
        <v>publi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20">
        <f t="shared" si="151"/>
        <v>3</v>
      </c>
      <c r="F1409" s="6" t="str">
        <f t="shared" si="153"/>
        <v>Cat 2</v>
      </c>
      <c r="G1409" s="8">
        <v>15</v>
      </c>
      <c r="H1409" t="s">
        <v>8220</v>
      </c>
      <c r="I1409" t="s">
        <v>8223</v>
      </c>
      <c r="J1409" t="s">
        <v>8245</v>
      </c>
      <c r="K1409">
        <v>1407847978</v>
      </c>
      <c r="L1409" s="12">
        <f t="shared" si="147"/>
        <v>41863.536782407406</v>
      </c>
      <c r="M1409">
        <v>1405687978</v>
      </c>
      <c r="N1409" s="12">
        <f t="shared" si="148"/>
        <v>41838.536782407406</v>
      </c>
      <c r="O1409" s="16">
        <f t="shared" si="149"/>
        <v>7</v>
      </c>
      <c r="P1409" s="16">
        <f t="shared" si="152"/>
        <v>2014</v>
      </c>
      <c r="Q1409" t="b">
        <v>0</v>
      </c>
      <c r="R1409">
        <v>2</v>
      </c>
      <c r="S1409" t="b">
        <v>0</v>
      </c>
      <c r="T1409" t="s">
        <v>8285</v>
      </c>
      <c r="U1409" t="str">
        <f t="shared" si="150"/>
        <v>publi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20">
        <f t="shared" si="151"/>
        <v>1</v>
      </c>
      <c r="F1410" s="6" t="str">
        <f t="shared" si="153"/>
        <v>Cat 2</v>
      </c>
      <c r="G1410" s="8">
        <v>72</v>
      </c>
      <c r="H1410" t="s">
        <v>8220</v>
      </c>
      <c r="I1410" t="s">
        <v>8224</v>
      </c>
      <c r="J1410" t="s">
        <v>8246</v>
      </c>
      <c r="K1410">
        <v>1447451756</v>
      </c>
      <c r="L1410" s="12">
        <f t="shared" si="147"/>
        <v>42321.913842592592</v>
      </c>
      <c r="M1410">
        <v>1444856156</v>
      </c>
      <c r="N1410" s="12">
        <f t="shared" si="148"/>
        <v>42291.872175925921</v>
      </c>
      <c r="O1410" s="16">
        <f t="shared" si="149"/>
        <v>10</v>
      </c>
      <c r="P1410" s="16">
        <f t="shared" si="152"/>
        <v>2015</v>
      </c>
      <c r="Q1410" t="b">
        <v>0</v>
      </c>
      <c r="R1410">
        <v>6</v>
      </c>
      <c r="S1410" t="b">
        <v>0</v>
      </c>
      <c r="T1410" t="s">
        <v>8285</v>
      </c>
      <c r="U1410" t="str">
        <f t="shared" si="150"/>
        <v>publi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20">
        <f t="shared" si="151"/>
        <v>4</v>
      </c>
      <c r="F1411" s="6" t="str">
        <f t="shared" si="153"/>
        <v>Cat 2</v>
      </c>
      <c r="G1411" s="8"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12">
        <f t="shared" ref="L1411:L1474" si="154">(((K1411/60)/60)/24)+DATE(1970,1,1)</f>
        <v>42005.175173611111</v>
      </c>
      <c r="M1411">
        <v>1414897935</v>
      </c>
      <c r="N1411" s="12">
        <f t="shared" ref="N1411:N1474" si="155">(((M1411/60)/60)/24)+DATE(1970,1,1)</f>
        <v>41945.133506944447</v>
      </c>
      <c r="O1411" s="16">
        <f t="shared" ref="O1411:O1474" si="156">MONTH(N1411)</f>
        <v>11</v>
      </c>
      <c r="P1411" s="16">
        <f t="shared" si="152"/>
        <v>2014</v>
      </c>
      <c r="Q1411" t="b">
        <v>0</v>
      </c>
      <c r="R1411">
        <v>0</v>
      </c>
      <c r="S1411" t="b">
        <v>0</v>
      </c>
      <c r="T1411" t="s">
        <v>8285</v>
      </c>
      <c r="U1411" t="str">
        <f t="shared" ref="U1411:U1474" si="157">LEFT(T1411,5)</f>
        <v>publi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20">
        <f t="shared" ref="E1412:E1475" si="158">D1412/1000</f>
        <v>6</v>
      </c>
      <c r="F1412" s="6" t="str">
        <f t="shared" si="153"/>
        <v>Cat 3</v>
      </c>
      <c r="G1412" s="8"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12">
        <f t="shared" si="154"/>
        <v>42524.318518518514</v>
      </c>
      <c r="M1412">
        <v>1461051520</v>
      </c>
      <c r="N1412" s="12">
        <f t="shared" si="155"/>
        <v>42479.318518518514</v>
      </c>
      <c r="O1412" s="16">
        <f t="shared" si="156"/>
        <v>4</v>
      </c>
      <c r="P1412" s="16">
        <f t="shared" ref="P1412:P1475" si="159">YEAR(N1412)</f>
        <v>2016</v>
      </c>
      <c r="Q1412" t="b">
        <v>0</v>
      </c>
      <c r="R1412">
        <v>1</v>
      </c>
      <c r="S1412" t="b">
        <v>0</v>
      </c>
      <c r="T1412" t="s">
        <v>8285</v>
      </c>
      <c r="U1412" t="str">
        <f t="shared" si="157"/>
        <v>publi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20">
        <f t="shared" si="158"/>
        <v>3</v>
      </c>
      <c r="F1413" s="6" t="str">
        <f t="shared" ref="F1413:F1476" si="160">IF(E1413&lt;1,"Cat 1",IF(E1413&lt;5,"Cat 2",IF(E1413&lt;10,"Cat 3",IF(E1413&lt;15,"Cat 4",IF(E1413&lt;20,"Cat 5",IF(E1413&lt;25,"Cat 6",IF(E1413&lt;30,"Cat 7",IF(E1413&lt;35,"Cat 8",IF(E1413&lt;40,"Cat 9",IF(E1413&lt;45,"Cat 10",IF(E1413&lt;50,"Cat 11","Cat 12")))))))))))</f>
        <v>Cat 2</v>
      </c>
      <c r="G1413" s="8">
        <v>7</v>
      </c>
      <c r="H1413" t="s">
        <v>8220</v>
      </c>
      <c r="I1413" t="s">
        <v>8224</v>
      </c>
      <c r="J1413" t="s">
        <v>8246</v>
      </c>
      <c r="K1413">
        <v>1423185900</v>
      </c>
      <c r="L1413" s="12">
        <f t="shared" si="154"/>
        <v>42041.059027777781</v>
      </c>
      <c r="M1413">
        <v>1420766700</v>
      </c>
      <c r="N1413" s="12">
        <f t="shared" si="155"/>
        <v>42013.059027777781</v>
      </c>
      <c r="O1413" s="16">
        <f t="shared" si="156"/>
        <v>1</v>
      </c>
      <c r="P1413" s="16">
        <f t="shared" si="159"/>
        <v>2015</v>
      </c>
      <c r="Q1413" t="b">
        <v>0</v>
      </c>
      <c r="R1413">
        <v>3</v>
      </c>
      <c r="S1413" t="b">
        <v>0</v>
      </c>
      <c r="T1413" t="s">
        <v>8285</v>
      </c>
      <c r="U1413" t="str">
        <f t="shared" si="157"/>
        <v>publi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20">
        <f t="shared" si="158"/>
        <v>7</v>
      </c>
      <c r="F1414" s="6" t="str">
        <f t="shared" si="160"/>
        <v>Cat 3</v>
      </c>
      <c r="G1414" s="8">
        <v>320</v>
      </c>
      <c r="H1414" t="s">
        <v>8220</v>
      </c>
      <c r="I1414" t="s">
        <v>8223</v>
      </c>
      <c r="J1414" t="s">
        <v>8245</v>
      </c>
      <c r="K1414">
        <v>1417656699</v>
      </c>
      <c r="L1414" s="12">
        <f t="shared" si="154"/>
        <v>41977.063645833332</v>
      </c>
      <c r="M1414">
        <v>1415064699</v>
      </c>
      <c r="N1414" s="12">
        <f t="shared" si="155"/>
        <v>41947.063645833332</v>
      </c>
      <c r="O1414" s="16">
        <f t="shared" si="156"/>
        <v>11</v>
      </c>
      <c r="P1414" s="16">
        <f t="shared" si="159"/>
        <v>2014</v>
      </c>
      <c r="Q1414" t="b">
        <v>0</v>
      </c>
      <c r="R1414">
        <v>13</v>
      </c>
      <c r="S1414" t="b">
        <v>0</v>
      </c>
      <c r="T1414" t="s">
        <v>8285</v>
      </c>
      <c r="U1414" t="str">
        <f t="shared" si="157"/>
        <v>publi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20">
        <f t="shared" si="158"/>
        <v>2</v>
      </c>
      <c r="F1415" s="6" t="str">
        <f t="shared" si="160"/>
        <v>Cat 2</v>
      </c>
      <c r="G1415" s="8"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12">
        <f t="shared" si="154"/>
        <v>42420.437152777777</v>
      </c>
      <c r="M1415">
        <v>1450780170</v>
      </c>
      <c r="N1415" s="12">
        <f t="shared" si="155"/>
        <v>42360.437152777777</v>
      </c>
      <c r="O1415" s="16">
        <f t="shared" si="156"/>
        <v>12</v>
      </c>
      <c r="P1415" s="16">
        <f t="shared" si="159"/>
        <v>2015</v>
      </c>
      <c r="Q1415" t="b">
        <v>0</v>
      </c>
      <c r="R1415">
        <v>1</v>
      </c>
      <c r="S1415" t="b">
        <v>0</v>
      </c>
      <c r="T1415" t="s">
        <v>8285</v>
      </c>
      <c r="U1415" t="str">
        <f t="shared" si="157"/>
        <v>publi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20">
        <f t="shared" si="158"/>
        <v>0.5</v>
      </c>
      <c r="F1416" s="6" t="str">
        <f t="shared" si="160"/>
        <v>Cat 1</v>
      </c>
      <c r="G1416" s="8"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12">
        <f t="shared" si="154"/>
        <v>42738.25309027778</v>
      </c>
      <c r="M1416">
        <v>1480831467</v>
      </c>
      <c r="N1416" s="12">
        <f t="shared" si="155"/>
        <v>42708.25309027778</v>
      </c>
      <c r="O1416" s="16">
        <f t="shared" si="156"/>
        <v>12</v>
      </c>
      <c r="P1416" s="16">
        <f t="shared" si="159"/>
        <v>2016</v>
      </c>
      <c r="Q1416" t="b">
        <v>0</v>
      </c>
      <c r="R1416">
        <v>1</v>
      </c>
      <c r="S1416" t="b">
        <v>0</v>
      </c>
      <c r="T1416" t="s">
        <v>8285</v>
      </c>
      <c r="U1416" t="str">
        <f t="shared" si="157"/>
        <v>publi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20">
        <f t="shared" si="158"/>
        <v>4.4000000000000004</v>
      </c>
      <c r="F1417" s="6" t="str">
        <f t="shared" si="160"/>
        <v>Cat 2</v>
      </c>
      <c r="G1417" s="8">
        <v>800</v>
      </c>
      <c r="H1417" t="s">
        <v>8220</v>
      </c>
      <c r="I1417" t="s">
        <v>8223</v>
      </c>
      <c r="J1417" t="s">
        <v>8245</v>
      </c>
      <c r="K1417">
        <v>1439741591</v>
      </c>
      <c r="L1417" s="12">
        <f t="shared" si="154"/>
        <v>42232.675821759258</v>
      </c>
      <c r="M1417">
        <v>1436285591</v>
      </c>
      <c r="N1417" s="12">
        <f t="shared" si="155"/>
        <v>42192.675821759258</v>
      </c>
      <c r="O1417" s="16">
        <f t="shared" si="156"/>
        <v>7</v>
      </c>
      <c r="P1417" s="16">
        <f t="shared" si="159"/>
        <v>2015</v>
      </c>
      <c r="Q1417" t="b">
        <v>0</v>
      </c>
      <c r="R1417">
        <v>9</v>
      </c>
      <c r="S1417" t="b">
        <v>0</v>
      </c>
      <c r="T1417" t="s">
        <v>8285</v>
      </c>
      <c r="U1417" t="str">
        <f t="shared" si="157"/>
        <v>publi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20">
        <f t="shared" si="158"/>
        <v>50</v>
      </c>
      <c r="F1418" s="6" t="str">
        <f t="shared" si="160"/>
        <v>Cat 12</v>
      </c>
      <c r="G1418" s="8"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12">
        <f t="shared" si="154"/>
        <v>42329.967812499999</v>
      </c>
      <c r="M1418">
        <v>1445552019</v>
      </c>
      <c r="N1418" s="12">
        <f t="shared" si="155"/>
        <v>42299.926145833335</v>
      </c>
      <c r="O1418" s="16">
        <f t="shared" si="156"/>
        <v>10</v>
      </c>
      <c r="P1418" s="16">
        <f t="shared" si="159"/>
        <v>2015</v>
      </c>
      <c r="Q1418" t="b">
        <v>0</v>
      </c>
      <c r="R1418">
        <v>0</v>
      </c>
      <c r="S1418" t="b">
        <v>0</v>
      </c>
      <c r="T1418" t="s">
        <v>8285</v>
      </c>
      <c r="U1418" t="str">
        <f t="shared" si="157"/>
        <v>publi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20">
        <f t="shared" si="158"/>
        <v>4.5</v>
      </c>
      <c r="F1419" s="6" t="str">
        <f t="shared" si="160"/>
        <v>Cat 2</v>
      </c>
      <c r="G1419" s="8">
        <v>55</v>
      </c>
      <c r="H1419" t="s">
        <v>8220</v>
      </c>
      <c r="I1419" t="s">
        <v>8223</v>
      </c>
      <c r="J1419" t="s">
        <v>8245</v>
      </c>
      <c r="K1419">
        <v>1442315460</v>
      </c>
      <c r="L1419" s="12">
        <f t="shared" si="154"/>
        <v>42262.465972222228</v>
      </c>
      <c r="M1419">
        <v>1439696174</v>
      </c>
      <c r="N1419" s="12">
        <f t="shared" si="155"/>
        <v>42232.15016203704</v>
      </c>
      <c r="O1419" s="16">
        <f t="shared" si="156"/>
        <v>8</v>
      </c>
      <c r="P1419" s="16">
        <f t="shared" si="159"/>
        <v>2015</v>
      </c>
      <c r="Q1419" t="b">
        <v>0</v>
      </c>
      <c r="R1419">
        <v>2</v>
      </c>
      <c r="S1419" t="b">
        <v>0</v>
      </c>
      <c r="T1419" t="s">
        <v>8285</v>
      </c>
      <c r="U1419" t="str">
        <f t="shared" si="157"/>
        <v>publi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20">
        <f t="shared" si="158"/>
        <v>3</v>
      </c>
      <c r="F1420" s="6" t="str">
        <f t="shared" si="160"/>
        <v>Cat 2</v>
      </c>
      <c r="G1420" s="8"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12">
        <f t="shared" si="154"/>
        <v>42425.456412037034</v>
      </c>
      <c r="M1420">
        <v>1453805834</v>
      </c>
      <c r="N1420" s="12">
        <f t="shared" si="155"/>
        <v>42395.456412037034</v>
      </c>
      <c r="O1420" s="16">
        <f t="shared" si="156"/>
        <v>1</v>
      </c>
      <c r="P1420" s="16">
        <f t="shared" si="159"/>
        <v>2016</v>
      </c>
      <c r="Q1420" t="b">
        <v>0</v>
      </c>
      <c r="R1420">
        <v>1</v>
      </c>
      <c r="S1420" t="b">
        <v>0</v>
      </c>
      <c r="T1420" t="s">
        <v>8285</v>
      </c>
      <c r="U1420" t="str">
        <f t="shared" si="157"/>
        <v>publi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20">
        <f t="shared" si="158"/>
        <v>6.3</v>
      </c>
      <c r="F1421" s="6" t="str">
        <f t="shared" si="160"/>
        <v>Cat 3</v>
      </c>
      <c r="G1421" s="8">
        <v>445</v>
      </c>
      <c r="H1421" t="s">
        <v>8220</v>
      </c>
      <c r="I1421" t="s">
        <v>8223</v>
      </c>
      <c r="J1421" t="s">
        <v>8245</v>
      </c>
      <c r="K1421">
        <v>1476010619</v>
      </c>
      <c r="L1421" s="12">
        <f t="shared" si="154"/>
        <v>42652.456238425926</v>
      </c>
      <c r="M1421">
        <v>1473418619</v>
      </c>
      <c r="N1421" s="12">
        <f t="shared" si="155"/>
        <v>42622.456238425926</v>
      </c>
      <c r="O1421" s="16">
        <f t="shared" si="156"/>
        <v>9</v>
      </c>
      <c r="P1421" s="16">
        <f t="shared" si="159"/>
        <v>2016</v>
      </c>
      <c r="Q1421" t="b">
        <v>0</v>
      </c>
      <c r="R1421">
        <v>10</v>
      </c>
      <c r="S1421" t="b">
        <v>0</v>
      </c>
      <c r="T1421" t="s">
        <v>8285</v>
      </c>
      <c r="U1421" t="str">
        <f t="shared" si="157"/>
        <v>publi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20">
        <f t="shared" si="158"/>
        <v>0.11</v>
      </c>
      <c r="F1422" s="6" t="str">
        <f t="shared" si="160"/>
        <v>Cat 1</v>
      </c>
      <c r="G1422" s="8">
        <v>3</v>
      </c>
      <c r="H1422" t="s">
        <v>8220</v>
      </c>
      <c r="I1422" t="s">
        <v>8223</v>
      </c>
      <c r="J1422" t="s">
        <v>8245</v>
      </c>
      <c r="K1422">
        <v>1467129686</v>
      </c>
      <c r="L1422" s="12">
        <f t="shared" si="154"/>
        <v>42549.667662037042</v>
      </c>
      <c r="M1422">
        <v>1464969686</v>
      </c>
      <c r="N1422" s="12">
        <f t="shared" si="155"/>
        <v>42524.667662037042</v>
      </c>
      <c r="O1422" s="16">
        <f t="shared" si="156"/>
        <v>6</v>
      </c>
      <c r="P1422" s="16">
        <f t="shared" si="159"/>
        <v>2016</v>
      </c>
      <c r="Q1422" t="b">
        <v>0</v>
      </c>
      <c r="R1422">
        <v>3</v>
      </c>
      <c r="S1422" t="b">
        <v>0</v>
      </c>
      <c r="T1422" t="s">
        <v>8285</v>
      </c>
      <c r="U1422" t="str">
        <f t="shared" si="157"/>
        <v>publi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20">
        <f t="shared" si="158"/>
        <v>200</v>
      </c>
      <c r="F1423" s="6" t="str">
        <f t="shared" si="160"/>
        <v>Cat 12</v>
      </c>
      <c r="G1423" s="8">
        <v>200</v>
      </c>
      <c r="H1423" t="s">
        <v>8220</v>
      </c>
      <c r="I1423" t="s">
        <v>8234</v>
      </c>
      <c r="J1423" t="s">
        <v>8254</v>
      </c>
      <c r="K1423">
        <v>1423432709</v>
      </c>
      <c r="L1423" s="12">
        <f t="shared" si="154"/>
        <v>42043.915613425925</v>
      </c>
      <c r="M1423">
        <v>1420840709</v>
      </c>
      <c r="N1423" s="12">
        <f t="shared" si="155"/>
        <v>42013.915613425925</v>
      </c>
      <c r="O1423" s="16">
        <f t="shared" si="156"/>
        <v>1</v>
      </c>
      <c r="P1423" s="16">
        <f t="shared" si="159"/>
        <v>2015</v>
      </c>
      <c r="Q1423" t="b">
        <v>0</v>
      </c>
      <c r="R1423">
        <v>2</v>
      </c>
      <c r="S1423" t="b">
        <v>0</v>
      </c>
      <c r="T1423" t="s">
        <v>8285</v>
      </c>
      <c r="U1423" t="str">
        <f t="shared" si="157"/>
        <v>publi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20">
        <f t="shared" si="158"/>
        <v>25</v>
      </c>
      <c r="F1424" s="6" t="str">
        <f t="shared" si="160"/>
        <v>Cat 7</v>
      </c>
      <c r="G1424" s="8">
        <v>26</v>
      </c>
      <c r="H1424" t="s">
        <v>8220</v>
      </c>
      <c r="I1424" t="s">
        <v>8227</v>
      </c>
      <c r="J1424" t="s">
        <v>8249</v>
      </c>
      <c r="K1424">
        <v>1474436704</v>
      </c>
      <c r="L1424" s="12">
        <f t="shared" si="154"/>
        <v>42634.239629629628</v>
      </c>
      <c r="M1424">
        <v>1471844704</v>
      </c>
      <c r="N1424" s="12">
        <f t="shared" si="155"/>
        <v>42604.239629629628</v>
      </c>
      <c r="O1424" s="16">
        <f t="shared" si="156"/>
        <v>8</v>
      </c>
      <c r="P1424" s="16">
        <f t="shared" si="159"/>
        <v>2016</v>
      </c>
      <c r="Q1424" t="b">
        <v>0</v>
      </c>
      <c r="R1424">
        <v>2</v>
      </c>
      <c r="S1424" t="b">
        <v>0</v>
      </c>
      <c r="T1424" t="s">
        <v>8285</v>
      </c>
      <c r="U1424" t="str">
        <f t="shared" si="157"/>
        <v>publi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20">
        <f t="shared" si="158"/>
        <v>30</v>
      </c>
      <c r="F1425" s="6" t="str">
        <f t="shared" si="160"/>
        <v>Cat 8</v>
      </c>
      <c r="G1425" s="8"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12">
        <f t="shared" si="154"/>
        <v>42370.360312500001</v>
      </c>
      <c r="M1425">
        <v>1449045531</v>
      </c>
      <c r="N1425" s="12">
        <f t="shared" si="155"/>
        <v>42340.360312500001</v>
      </c>
      <c r="O1425" s="16">
        <f t="shared" si="156"/>
        <v>12</v>
      </c>
      <c r="P1425" s="16">
        <f t="shared" si="159"/>
        <v>2015</v>
      </c>
      <c r="Q1425" t="b">
        <v>0</v>
      </c>
      <c r="R1425">
        <v>1</v>
      </c>
      <c r="S1425" t="b">
        <v>0</v>
      </c>
      <c r="T1425" t="s">
        <v>8285</v>
      </c>
      <c r="U1425" t="str">
        <f t="shared" si="157"/>
        <v>publi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20">
        <f t="shared" si="158"/>
        <v>7.5</v>
      </c>
      <c r="F1426" s="6" t="str">
        <f t="shared" si="160"/>
        <v>Cat 3</v>
      </c>
      <c r="G1426" s="8">
        <v>1527</v>
      </c>
      <c r="H1426" t="s">
        <v>8220</v>
      </c>
      <c r="I1426" t="s">
        <v>8223</v>
      </c>
      <c r="J1426" t="s">
        <v>8245</v>
      </c>
      <c r="K1426">
        <v>1479233602</v>
      </c>
      <c r="L1426" s="12">
        <f t="shared" si="154"/>
        <v>42689.759282407409</v>
      </c>
      <c r="M1426">
        <v>1478106802</v>
      </c>
      <c r="N1426" s="12">
        <f t="shared" si="155"/>
        <v>42676.717615740738</v>
      </c>
      <c r="O1426" s="16">
        <f t="shared" si="156"/>
        <v>11</v>
      </c>
      <c r="P1426" s="16">
        <f t="shared" si="159"/>
        <v>2016</v>
      </c>
      <c r="Q1426" t="b">
        <v>0</v>
      </c>
      <c r="R1426">
        <v>14</v>
      </c>
      <c r="S1426" t="b">
        <v>0</v>
      </c>
      <c r="T1426" t="s">
        <v>8285</v>
      </c>
      <c r="U1426" t="str">
        <f t="shared" si="157"/>
        <v>publi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20">
        <f t="shared" si="158"/>
        <v>13</v>
      </c>
      <c r="F1427" s="6" t="str">
        <f t="shared" si="160"/>
        <v>Cat 4</v>
      </c>
      <c r="G1427" s="8"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12">
        <f t="shared" si="154"/>
        <v>42123.131469907406</v>
      </c>
      <c r="M1427">
        <v>1427684959</v>
      </c>
      <c r="N1427" s="12">
        <f t="shared" si="155"/>
        <v>42093.131469907406</v>
      </c>
      <c r="O1427" s="16">
        <f t="shared" si="156"/>
        <v>3</v>
      </c>
      <c r="P1427" s="16">
        <f t="shared" si="159"/>
        <v>2015</v>
      </c>
      <c r="Q1427" t="b">
        <v>0</v>
      </c>
      <c r="R1427">
        <v>0</v>
      </c>
      <c r="S1427" t="b">
        <v>0</v>
      </c>
      <c r="T1427" t="s">
        <v>8285</v>
      </c>
      <c r="U1427" t="str">
        <f t="shared" si="157"/>
        <v>publi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20">
        <f t="shared" si="158"/>
        <v>1</v>
      </c>
      <c r="F1428" s="6" t="str">
        <f t="shared" si="160"/>
        <v>Cat 2</v>
      </c>
      <c r="G1428" s="8"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12">
        <f t="shared" si="154"/>
        <v>42240.390277777777</v>
      </c>
      <c r="M1428">
        <v>1435224120</v>
      </c>
      <c r="N1428" s="12">
        <f t="shared" si="155"/>
        <v>42180.390277777777</v>
      </c>
      <c r="O1428" s="16">
        <f t="shared" si="156"/>
        <v>6</v>
      </c>
      <c r="P1428" s="16">
        <f t="shared" si="159"/>
        <v>2015</v>
      </c>
      <c r="Q1428" t="b">
        <v>0</v>
      </c>
      <c r="R1428">
        <v>0</v>
      </c>
      <c r="S1428" t="b">
        <v>0</v>
      </c>
      <c r="T1428" t="s">
        <v>8285</v>
      </c>
      <c r="U1428" t="str">
        <f t="shared" si="157"/>
        <v>publi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20">
        <f t="shared" si="158"/>
        <v>5</v>
      </c>
      <c r="F1429" s="6" t="str">
        <f t="shared" si="160"/>
        <v>Cat 3</v>
      </c>
      <c r="G1429" s="8">
        <v>419</v>
      </c>
      <c r="H1429" t="s">
        <v>8220</v>
      </c>
      <c r="I1429" t="s">
        <v>8235</v>
      </c>
      <c r="J1429" t="s">
        <v>8248</v>
      </c>
      <c r="K1429">
        <v>1474230385</v>
      </c>
      <c r="L1429" s="12">
        <f t="shared" si="154"/>
        <v>42631.851678240739</v>
      </c>
      <c r="M1429">
        <v>1471638385</v>
      </c>
      <c r="N1429" s="12">
        <f t="shared" si="155"/>
        <v>42601.851678240739</v>
      </c>
      <c r="O1429" s="16">
        <f t="shared" si="156"/>
        <v>8</v>
      </c>
      <c r="P1429" s="16">
        <f t="shared" si="159"/>
        <v>2016</v>
      </c>
      <c r="Q1429" t="b">
        <v>0</v>
      </c>
      <c r="R1429">
        <v>4</v>
      </c>
      <c r="S1429" t="b">
        <v>0</v>
      </c>
      <c r="T1429" t="s">
        <v>8285</v>
      </c>
      <c r="U1429" t="str">
        <f t="shared" si="157"/>
        <v>publi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20">
        <f t="shared" si="158"/>
        <v>1</v>
      </c>
      <c r="F1430" s="6" t="str">
        <f t="shared" si="160"/>
        <v>Cat 2</v>
      </c>
      <c r="G1430" s="8">
        <v>45</v>
      </c>
      <c r="H1430" t="s">
        <v>8220</v>
      </c>
      <c r="I1430" t="s">
        <v>8226</v>
      </c>
      <c r="J1430" t="s">
        <v>8248</v>
      </c>
      <c r="K1430">
        <v>1459584417</v>
      </c>
      <c r="L1430" s="12">
        <f t="shared" si="154"/>
        <v>42462.338159722218</v>
      </c>
      <c r="M1430">
        <v>1456996017</v>
      </c>
      <c r="N1430" s="12">
        <f t="shared" si="155"/>
        <v>42432.379826388889</v>
      </c>
      <c r="O1430" s="16">
        <f t="shared" si="156"/>
        <v>3</v>
      </c>
      <c r="P1430" s="16">
        <f t="shared" si="159"/>
        <v>2016</v>
      </c>
      <c r="Q1430" t="b">
        <v>0</v>
      </c>
      <c r="R1430">
        <v>3</v>
      </c>
      <c r="S1430" t="b">
        <v>0</v>
      </c>
      <c r="T1430" t="s">
        <v>8285</v>
      </c>
      <c r="U1430" t="str">
        <f t="shared" si="157"/>
        <v>publi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20">
        <f t="shared" si="158"/>
        <v>10</v>
      </c>
      <c r="F1431" s="6" t="str">
        <f t="shared" si="160"/>
        <v>Cat 4</v>
      </c>
      <c r="G1431" s="8"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12">
        <f t="shared" si="154"/>
        <v>42104.060671296291</v>
      </c>
      <c r="M1431">
        <v>1426037242</v>
      </c>
      <c r="N1431" s="12">
        <f t="shared" si="155"/>
        <v>42074.060671296291</v>
      </c>
      <c r="O1431" s="16">
        <f t="shared" si="156"/>
        <v>3</v>
      </c>
      <c r="P1431" s="16">
        <f t="shared" si="159"/>
        <v>2015</v>
      </c>
      <c r="Q1431" t="b">
        <v>0</v>
      </c>
      <c r="R1431">
        <v>0</v>
      </c>
      <c r="S1431" t="b">
        <v>0</v>
      </c>
      <c r="T1431" t="s">
        <v>8285</v>
      </c>
      <c r="U1431" t="str">
        <f t="shared" si="157"/>
        <v>publi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20">
        <f t="shared" si="158"/>
        <v>5</v>
      </c>
      <c r="F1432" s="6" t="str">
        <f t="shared" si="160"/>
        <v>Cat 3</v>
      </c>
      <c r="G1432" s="8">
        <v>403</v>
      </c>
      <c r="H1432" t="s">
        <v>8220</v>
      </c>
      <c r="I1432" t="s">
        <v>8223</v>
      </c>
      <c r="J1432" t="s">
        <v>8245</v>
      </c>
      <c r="K1432">
        <v>1419017488</v>
      </c>
      <c r="L1432" s="12">
        <f t="shared" si="154"/>
        <v>41992.813518518517</v>
      </c>
      <c r="M1432">
        <v>1416339088</v>
      </c>
      <c r="N1432" s="12">
        <f t="shared" si="155"/>
        <v>41961.813518518517</v>
      </c>
      <c r="O1432" s="16">
        <f t="shared" si="156"/>
        <v>11</v>
      </c>
      <c r="P1432" s="16">
        <f t="shared" si="159"/>
        <v>2014</v>
      </c>
      <c r="Q1432" t="b">
        <v>0</v>
      </c>
      <c r="R1432">
        <v>5</v>
      </c>
      <c r="S1432" t="b">
        <v>0</v>
      </c>
      <c r="T1432" t="s">
        <v>8285</v>
      </c>
      <c r="U1432" t="str">
        <f t="shared" si="157"/>
        <v>publi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20">
        <f t="shared" si="158"/>
        <v>17</v>
      </c>
      <c r="F1433" s="6" t="str">
        <f t="shared" si="160"/>
        <v>Cat 5</v>
      </c>
      <c r="G1433" s="8">
        <v>5431</v>
      </c>
      <c r="H1433" t="s">
        <v>8220</v>
      </c>
      <c r="I1433" t="s">
        <v>8223</v>
      </c>
      <c r="J1433" t="s">
        <v>8245</v>
      </c>
      <c r="K1433">
        <v>1448517816</v>
      </c>
      <c r="L1433" s="12">
        <f t="shared" si="154"/>
        <v>42334.252500000002</v>
      </c>
      <c r="M1433">
        <v>1445922216</v>
      </c>
      <c r="N1433" s="12">
        <f t="shared" si="155"/>
        <v>42304.210833333331</v>
      </c>
      <c r="O1433" s="16">
        <f t="shared" si="156"/>
        <v>10</v>
      </c>
      <c r="P1433" s="16">
        <f t="shared" si="159"/>
        <v>2015</v>
      </c>
      <c r="Q1433" t="b">
        <v>0</v>
      </c>
      <c r="R1433">
        <v>47</v>
      </c>
      <c r="S1433" t="b">
        <v>0</v>
      </c>
      <c r="T1433" t="s">
        <v>8285</v>
      </c>
      <c r="U1433" t="str">
        <f t="shared" si="157"/>
        <v>publi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20">
        <f t="shared" si="158"/>
        <v>40</v>
      </c>
      <c r="F1434" s="6" t="str">
        <f t="shared" si="160"/>
        <v>Cat 10</v>
      </c>
      <c r="G1434" s="8"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12">
        <f t="shared" si="154"/>
        <v>42205.780416666668</v>
      </c>
      <c r="M1434">
        <v>1434825828</v>
      </c>
      <c r="N1434" s="12">
        <f t="shared" si="155"/>
        <v>42175.780416666668</v>
      </c>
      <c r="O1434" s="16">
        <f t="shared" si="156"/>
        <v>6</v>
      </c>
      <c r="P1434" s="16">
        <f t="shared" si="159"/>
        <v>2015</v>
      </c>
      <c r="Q1434" t="b">
        <v>0</v>
      </c>
      <c r="R1434">
        <v>0</v>
      </c>
      <c r="S1434" t="b">
        <v>0</v>
      </c>
      <c r="T1434" t="s">
        <v>8285</v>
      </c>
      <c r="U1434" t="str">
        <f t="shared" si="157"/>
        <v>publi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20">
        <f t="shared" si="158"/>
        <v>12</v>
      </c>
      <c r="F1435" s="6" t="str">
        <f t="shared" si="160"/>
        <v>Cat 4</v>
      </c>
      <c r="G1435" s="8">
        <v>805</v>
      </c>
      <c r="H1435" t="s">
        <v>8220</v>
      </c>
      <c r="I1435" t="s">
        <v>8236</v>
      </c>
      <c r="J1435" t="s">
        <v>8248</v>
      </c>
      <c r="K1435">
        <v>1481367600</v>
      </c>
      <c r="L1435" s="12">
        <f t="shared" si="154"/>
        <v>42714.458333333328</v>
      </c>
      <c r="M1435">
        <v>1477839675</v>
      </c>
      <c r="N1435" s="12">
        <f t="shared" si="155"/>
        <v>42673.625868055555</v>
      </c>
      <c r="O1435" s="16">
        <f t="shared" si="156"/>
        <v>10</v>
      </c>
      <c r="P1435" s="16">
        <f t="shared" si="159"/>
        <v>2016</v>
      </c>
      <c r="Q1435" t="b">
        <v>0</v>
      </c>
      <c r="R1435">
        <v>10</v>
      </c>
      <c r="S1435" t="b">
        <v>0</v>
      </c>
      <c r="T1435" t="s">
        <v>8285</v>
      </c>
      <c r="U1435" t="str">
        <f t="shared" si="157"/>
        <v>publi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20">
        <f t="shared" si="158"/>
        <v>82</v>
      </c>
      <c r="F1436" s="6" t="str">
        <f t="shared" si="160"/>
        <v>Cat 12</v>
      </c>
      <c r="G1436" s="8">
        <v>8190</v>
      </c>
      <c r="H1436" t="s">
        <v>8220</v>
      </c>
      <c r="I1436" t="s">
        <v>8231</v>
      </c>
      <c r="J1436" t="s">
        <v>8252</v>
      </c>
      <c r="K1436">
        <v>1433775600</v>
      </c>
      <c r="L1436" s="12">
        <f t="shared" si="154"/>
        <v>42163.625</v>
      </c>
      <c r="M1436">
        <v>1431973478</v>
      </c>
      <c r="N1436" s="12">
        <f t="shared" si="155"/>
        <v>42142.767106481479</v>
      </c>
      <c r="O1436" s="16">
        <f t="shared" si="156"/>
        <v>5</v>
      </c>
      <c r="P1436" s="16">
        <f t="shared" si="159"/>
        <v>2015</v>
      </c>
      <c r="Q1436" t="b">
        <v>0</v>
      </c>
      <c r="R1436">
        <v>11</v>
      </c>
      <c r="S1436" t="b">
        <v>0</v>
      </c>
      <c r="T1436" t="s">
        <v>8285</v>
      </c>
      <c r="U1436" t="str">
        <f t="shared" si="157"/>
        <v>publi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20">
        <f t="shared" si="158"/>
        <v>15</v>
      </c>
      <c r="F1437" s="6" t="str">
        <f t="shared" si="160"/>
        <v>Cat 5</v>
      </c>
      <c r="G1437" s="8">
        <v>15</v>
      </c>
      <c r="H1437" t="s">
        <v>8220</v>
      </c>
      <c r="I1437" t="s">
        <v>8236</v>
      </c>
      <c r="J1437" t="s">
        <v>8248</v>
      </c>
      <c r="K1437">
        <v>1444589020</v>
      </c>
      <c r="L1437" s="12">
        <f t="shared" si="154"/>
        <v>42288.780324074076</v>
      </c>
      <c r="M1437">
        <v>1441997020</v>
      </c>
      <c r="N1437" s="12">
        <f t="shared" si="155"/>
        <v>42258.780324074076</v>
      </c>
      <c r="O1437" s="16">
        <f t="shared" si="156"/>
        <v>9</v>
      </c>
      <c r="P1437" s="16">
        <f t="shared" si="159"/>
        <v>2015</v>
      </c>
      <c r="Q1437" t="b">
        <v>0</v>
      </c>
      <c r="R1437">
        <v>2</v>
      </c>
      <c r="S1437" t="b">
        <v>0</v>
      </c>
      <c r="T1437" t="s">
        <v>8285</v>
      </c>
      <c r="U1437" t="str">
        <f t="shared" si="157"/>
        <v>publi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20">
        <f t="shared" si="158"/>
        <v>10</v>
      </c>
      <c r="F1438" s="6" t="str">
        <f t="shared" si="160"/>
        <v>Cat 4</v>
      </c>
      <c r="G1438" s="8">
        <v>77</v>
      </c>
      <c r="H1438" t="s">
        <v>8220</v>
      </c>
      <c r="I1438" t="s">
        <v>8235</v>
      </c>
      <c r="J1438" t="s">
        <v>8248</v>
      </c>
      <c r="K1438">
        <v>1456043057</v>
      </c>
      <c r="L1438" s="12">
        <f t="shared" si="154"/>
        <v>42421.35019675926</v>
      </c>
      <c r="M1438">
        <v>1453451057</v>
      </c>
      <c r="N1438" s="12">
        <f t="shared" si="155"/>
        <v>42391.35019675926</v>
      </c>
      <c r="O1438" s="16">
        <f t="shared" si="156"/>
        <v>1</v>
      </c>
      <c r="P1438" s="16">
        <f t="shared" si="159"/>
        <v>2016</v>
      </c>
      <c r="Q1438" t="b">
        <v>0</v>
      </c>
      <c r="R1438">
        <v>2</v>
      </c>
      <c r="S1438" t="b">
        <v>0</v>
      </c>
      <c r="T1438" t="s">
        <v>8285</v>
      </c>
      <c r="U1438" t="str">
        <f t="shared" si="157"/>
        <v>publi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20">
        <f t="shared" si="158"/>
        <v>3</v>
      </c>
      <c r="F1439" s="6" t="str">
        <f t="shared" si="160"/>
        <v>Cat 2</v>
      </c>
      <c r="G1439" s="8">
        <v>807</v>
      </c>
      <c r="H1439" t="s">
        <v>8220</v>
      </c>
      <c r="I1439" t="s">
        <v>8223</v>
      </c>
      <c r="J1439" t="s">
        <v>8245</v>
      </c>
      <c r="K1439">
        <v>1405227540</v>
      </c>
      <c r="L1439" s="12">
        <f t="shared" si="154"/>
        <v>41833.207638888889</v>
      </c>
      <c r="M1439">
        <v>1402058739</v>
      </c>
      <c r="N1439" s="12">
        <f t="shared" si="155"/>
        <v>41796.531701388885</v>
      </c>
      <c r="O1439" s="16">
        <f t="shared" si="156"/>
        <v>6</v>
      </c>
      <c r="P1439" s="16">
        <f t="shared" si="159"/>
        <v>2014</v>
      </c>
      <c r="Q1439" t="b">
        <v>0</v>
      </c>
      <c r="R1439">
        <v>22</v>
      </c>
      <c r="S1439" t="b">
        <v>0</v>
      </c>
      <c r="T1439" t="s">
        <v>8285</v>
      </c>
      <c r="U1439" t="str">
        <f t="shared" si="157"/>
        <v>publi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20">
        <f t="shared" si="158"/>
        <v>20</v>
      </c>
      <c r="F1440" s="6" t="str">
        <f t="shared" si="160"/>
        <v>Cat 6</v>
      </c>
      <c r="G1440" s="8">
        <v>600</v>
      </c>
      <c r="H1440" t="s">
        <v>8220</v>
      </c>
      <c r="I1440" t="s">
        <v>8231</v>
      </c>
      <c r="J1440" t="s">
        <v>8252</v>
      </c>
      <c r="K1440">
        <v>1461765300</v>
      </c>
      <c r="L1440" s="12">
        <f t="shared" si="154"/>
        <v>42487.579861111109</v>
      </c>
      <c r="M1440">
        <v>1459198499</v>
      </c>
      <c r="N1440" s="12">
        <f t="shared" si="155"/>
        <v>42457.871516203704</v>
      </c>
      <c r="O1440" s="16">
        <f t="shared" si="156"/>
        <v>3</v>
      </c>
      <c r="P1440" s="16">
        <f t="shared" si="159"/>
        <v>2016</v>
      </c>
      <c r="Q1440" t="b">
        <v>0</v>
      </c>
      <c r="R1440">
        <v>8</v>
      </c>
      <c r="S1440" t="b">
        <v>0</v>
      </c>
      <c r="T1440" t="s">
        <v>8285</v>
      </c>
      <c r="U1440" t="str">
        <f t="shared" si="157"/>
        <v>publi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20">
        <f t="shared" si="158"/>
        <v>2.7250000000000001</v>
      </c>
      <c r="F1441" s="6" t="str">
        <f t="shared" si="160"/>
        <v>Cat 2</v>
      </c>
      <c r="G1441" s="8">
        <v>180</v>
      </c>
      <c r="H1441" t="s">
        <v>8220</v>
      </c>
      <c r="I1441" t="s">
        <v>8228</v>
      </c>
      <c r="J1441" t="s">
        <v>8250</v>
      </c>
      <c r="K1441">
        <v>1425758101</v>
      </c>
      <c r="L1441" s="12">
        <f t="shared" si="154"/>
        <v>42070.829872685179</v>
      </c>
      <c r="M1441">
        <v>1423166101</v>
      </c>
      <c r="N1441" s="12">
        <f t="shared" si="155"/>
        <v>42040.829872685179</v>
      </c>
      <c r="O1441" s="16">
        <f t="shared" si="156"/>
        <v>2</v>
      </c>
      <c r="P1441" s="16">
        <f t="shared" si="159"/>
        <v>2015</v>
      </c>
      <c r="Q1441" t="b">
        <v>0</v>
      </c>
      <c r="R1441">
        <v>6</v>
      </c>
      <c r="S1441" t="b">
        <v>0</v>
      </c>
      <c r="T1441" t="s">
        <v>8285</v>
      </c>
      <c r="U1441" t="str">
        <f t="shared" si="157"/>
        <v>publi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20">
        <f t="shared" si="158"/>
        <v>13</v>
      </c>
      <c r="F1442" s="6" t="str">
        <f t="shared" si="160"/>
        <v>Cat 4</v>
      </c>
      <c r="G1442" s="8"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12">
        <f t="shared" si="154"/>
        <v>42516.748414351852</v>
      </c>
      <c r="M1442">
        <v>1461693463</v>
      </c>
      <c r="N1442" s="12">
        <f t="shared" si="155"/>
        <v>42486.748414351852</v>
      </c>
      <c r="O1442" s="16">
        <f t="shared" si="156"/>
        <v>4</v>
      </c>
      <c r="P1442" s="16">
        <f t="shared" si="159"/>
        <v>2016</v>
      </c>
      <c r="Q1442" t="b">
        <v>0</v>
      </c>
      <c r="R1442">
        <v>1</v>
      </c>
      <c r="S1442" t="b">
        <v>0</v>
      </c>
      <c r="T1442" t="s">
        <v>8285</v>
      </c>
      <c r="U1442" t="str">
        <f t="shared" si="157"/>
        <v>publi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20">
        <f t="shared" si="158"/>
        <v>180</v>
      </c>
      <c r="F1443" s="6" t="str">
        <f t="shared" si="160"/>
        <v>Cat 12</v>
      </c>
      <c r="G1443" s="8">
        <v>2020</v>
      </c>
      <c r="H1443" t="s">
        <v>8220</v>
      </c>
      <c r="I1443" t="s">
        <v>8224</v>
      </c>
      <c r="J1443" t="s">
        <v>8246</v>
      </c>
      <c r="K1443">
        <v>1441995769</v>
      </c>
      <c r="L1443" s="12">
        <f t="shared" si="154"/>
        <v>42258.765844907408</v>
      </c>
      <c r="M1443">
        <v>1436811769</v>
      </c>
      <c r="N1443" s="12">
        <f t="shared" si="155"/>
        <v>42198.765844907408</v>
      </c>
      <c r="O1443" s="16">
        <f t="shared" si="156"/>
        <v>7</v>
      </c>
      <c r="P1443" s="16">
        <f t="shared" si="159"/>
        <v>2015</v>
      </c>
      <c r="Q1443" t="b">
        <v>0</v>
      </c>
      <c r="R1443">
        <v>3</v>
      </c>
      <c r="S1443" t="b">
        <v>0</v>
      </c>
      <c r="T1443" t="s">
        <v>8285</v>
      </c>
      <c r="U1443" t="str">
        <f t="shared" si="157"/>
        <v>publi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20">
        <f t="shared" si="158"/>
        <v>1.5</v>
      </c>
      <c r="F1444" s="6" t="str">
        <f t="shared" si="160"/>
        <v>Cat 2</v>
      </c>
      <c r="G1444" s="8"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12">
        <f t="shared" si="154"/>
        <v>42515.64534722222</v>
      </c>
      <c r="M1444">
        <v>1461598158</v>
      </c>
      <c r="N1444" s="12">
        <f t="shared" si="155"/>
        <v>42485.64534722222</v>
      </c>
      <c r="O1444" s="16">
        <f t="shared" si="156"/>
        <v>4</v>
      </c>
      <c r="P1444" s="16">
        <f t="shared" si="159"/>
        <v>2016</v>
      </c>
      <c r="Q1444" t="b">
        <v>0</v>
      </c>
      <c r="R1444">
        <v>0</v>
      </c>
      <c r="S1444" t="b">
        <v>0</v>
      </c>
      <c r="T1444" t="s">
        <v>8285</v>
      </c>
      <c r="U1444" t="str">
        <f t="shared" si="157"/>
        <v>publi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20">
        <f t="shared" si="158"/>
        <v>13</v>
      </c>
      <c r="F1445" s="6" t="str">
        <f t="shared" si="160"/>
        <v>Cat 4</v>
      </c>
      <c r="G1445" s="8"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12">
        <f t="shared" si="154"/>
        <v>42737.926030092596</v>
      </c>
      <c r="M1445">
        <v>1480803209</v>
      </c>
      <c r="N1445" s="12">
        <f t="shared" si="155"/>
        <v>42707.926030092596</v>
      </c>
      <c r="O1445" s="16">
        <f t="shared" si="156"/>
        <v>12</v>
      </c>
      <c r="P1445" s="16">
        <f t="shared" si="159"/>
        <v>2016</v>
      </c>
      <c r="Q1445" t="b">
        <v>0</v>
      </c>
      <c r="R1445">
        <v>0</v>
      </c>
      <c r="S1445" t="b">
        <v>0</v>
      </c>
      <c r="T1445" t="s">
        <v>8285</v>
      </c>
      <c r="U1445" t="str">
        <f t="shared" si="157"/>
        <v>publi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20">
        <f t="shared" si="158"/>
        <v>4.95</v>
      </c>
      <c r="F1446" s="6" t="str">
        <f t="shared" si="160"/>
        <v>Cat 2</v>
      </c>
      <c r="G1446" s="8"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12">
        <f t="shared" si="154"/>
        <v>42259.873402777783</v>
      </c>
      <c r="M1446">
        <v>1436907462</v>
      </c>
      <c r="N1446" s="12">
        <f t="shared" si="155"/>
        <v>42199.873402777783</v>
      </c>
      <c r="O1446" s="16">
        <f t="shared" si="156"/>
        <v>7</v>
      </c>
      <c r="P1446" s="16">
        <f t="shared" si="159"/>
        <v>2015</v>
      </c>
      <c r="Q1446" t="b">
        <v>0</v>
      </c>
      <c r="R1446">
        <v>0</v>
      </c>
      <c r="S1446" t="b">
        <v>0</v>
      </c>
      <c r="T1446" t="s">
        <v>8285</v>
      </c>
      <c r="U1446" t="str">
        <f t="shared" si="157"/>
        <v>publi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20">
        <f t="shared" si="158"/>
        <v>130</v>
      </c>
      <c r="F1447" s="6" t="str">
        <f t="shared" si="160"/>
        <v>Cat 12</v>
      </c>
      <c r="G1447" s="8"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12">
        <f t="shared" si="154"/>
        <v>42169.542303240742</v>
      </c>
      <c r="M1447">
        <v>1431694855</v>
      </c>
      <c r="N1447" s="12">
        <f t="shared" si="155"/>
        <v>42139.542303240742</v>
      </c>
      <c r="O1447" s="16">
        <f t="shared" si="156"/>
        <v>5</v>
      </c>
      <c r="P1447" s="16">
        <f t="shared" si="159"/>
        <v>2015</v>
      </c>
      <c r="Q1447" t="b">
        <v>0</v>
      </c>
      <c r="R1447">
        <v>0</v>
      </c>
      <c r="S1447" t="b">
        <v>0</v>
      </c>
      <c r="T1447" t="s">
        <v>8285</v>
      </c>
      <c r="U1447" t="str">
        <f t="shared" si="157"/>
        <v>publi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20">
        <f t="shared" si="158"/>
        <v>0.9</v>
      </c>
      <c r="F1448" s="6" t="str">
        <f t="shared" si="160"/>
        <v>Cat 1</v>
      </c>
      <c r="G1448" s="8"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12">
        <f t="shared" si="154"/>
        <v>42481.447662037041</v>
      </c>
      <c r="M1448">
        <v>1459507478</v>
      </c>
      <c r="N1448" s="12">
        <f t="shared" si="155"/>
        <v>42461.447662037041</v>
      </c>
      <c r="O1448" s="16">
        <f t="shared" si="156"/>
        <v>4</v>
      </c>
      <c r="P1448" s="16">
        <f t="shared" si="159"/>
        <v>2016</v>
      </c>
      <c r="Q1448" t="b">
        <v>0</v>
      </c>
      <c r="R1448">
        <v>0</v>
      </c>
      <c r="S1448" t="b">
        <v>0</v>
      </c>
      <c r="T1448" t="s">
        <v>8285</v>
      </c>
      <c r="U1448" t="str">
        <f t="shared" si="157"/>
        <v>publi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20">
        <f t="shared" si="158"/>
        <v>500</v>
      </c>
      <c r="F1449" s="6" t="str">
        <f t="shared" si="160"/>
        <v>Cat 12</v>
      </c>
      <c r="G1449" s="8">
        <v>75</v>
      </c>
      <c r="H1449" t="s">
        <v>8220</v>
      </c>
      <c r="I1449" t="s">
        <v>8223</v>
      </c>
      <c r="J1449" t="s">
        <v>8245</v>
      </c>
      <c r="K1449">
        <v>1467999134</v>
      </c>
      <c r="L1449" s="12">
        <f t="shared" si="154"/>
        <v>42559.730717592596</v>
      </c>
      <c r="M1449">
        <v>1465407134</v>
      </c>
      <c r="N1449" s="12">
        <f t="shared" si="155"/>
        <v>42529.730717592596</v>
      </c>
      <c r="O1449" s="16">
        <f t="shared" si="156"/>
        <v>6</v>
      </c>
      <c r="P1449" s="16">
        <f t="shared" si="159"/>
        <v>2016</v>
      </c>
      <c r="Q1449" t="b">
        <v>0</v>
      </c>
      <c r="R1449">
        <v>3</v>
      </c>
      <c r="S1449" t="b">
        <v>0</v>
      </c>
      <c r="T1449" t="s">
        <v>8285</v>
      </c>
      <c r="U1449" t="str">
        <f t="shared" si="157"/>
        <v>publi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20">
        <f t="shared" si="158"/>
        <v>200</v>
      </c>
      <c r="F1450" s="6" t="str">
        <f t="shared" si="160"/>
        <v>Cat 12</v>
      </c>
      <c r="G1450" s="8"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12">
        <f t="shared" si="154"/>
        <v>42146.225694444445</v>
      </c>
      <c r="M1450">
        <v>1429655318</v>
      </c>
      <c r="N1450" s="12">
        <f t="shared" si="155"/>
        <v>42115.936550925922</v>
      </c>
      <c r="O1450" s="16">
        <f t="shared" si="156"/>
        <v>4</v>
      </c>
      <c r="P1450" s="16">
        <f t="shared" si="159"/>
        <v>2015</v>
      </c>
      <c r="Q1450" t="b">
        <v>0</v>
      </c>
      <c r="R1450">
        <v>0</v>
      </c>
      <c r="S1450" t="b">
        <v>0</v>
      </c>
      <c r="T1450" t="s">
        <v>8285</v>
      </c>
      <c r="U1450" t="str">
        <f t="shared" si="157"/>
        <v>publi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20">
        <f t="shared" si="158"/>
        <v>8.8879999999999999</v>
      </c>
      <c r="F1451" s="6" t="str">
        <f t="shared" si="160"/>
        <v>Cat 3</v>
      </c>
      <c r="G1451" s="8"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12">
        <f t="shared" si="154"/>
        <v>42134.811400462961</v>
      </c>
      <c r="M1451">
        <v>1427138905</v>
      </c>
      <c r="N1451" s="12">
        <f t="shared" si="155"/>
        <v>42086.811400462961</v>
      </c>
      <c r="O1451" s="16">
        <f t="shared" si="156"/>
        <v>3</v>
      </c>
      <c r="P1451" s="16">
        <f t="shared" si="159"/>
        <v>2015</v>
      </c>
      <c r="Q1451" t="b">
        <v>0</v>
      </c>
      <c r="R1451">
        <v>0</v>
      </c>
      <c r="S1451" t="b">
        <v>0</v>
      </c>
      <c r="T1451" t="s">
        <v>8285</v>
      </c>
      <c r="U1451" t="str">
        <f t="shared" si="157"/>
        <v>publi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20">
        <f t="shared" si="158"/>
        <v>100</v>
      </c>
      <c r="F1452" s="6" t="str">
        <f t="shared" si="160"/>
        <v>Cat 12</v>
      </c>
      <c r="G1452" s="8"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12">
        <f t="shared" si="154"/>
        <v>42420.171261574069</v>
      </c>
      <c r="M1452">
        <v>1453349197</v>
      </c>
      <c r="N1452" s="12">
        <f t="shared" si="155"/>
        <v>42390.171261574069</v>
      </c>
      <c r="O1452" s="16">
        <f t="shared" si="156"/>
        <v>1</v>
      </c>
      <c r="P1452" s="16">
        <f t="shared" si="159"/>
        <v>2016</v>
      </c>
      <c r="Q1452" t="b">
        <v>0</v>
      </c>
      <c r="R1452">
        <v>1</v>
      </c>
      <c r="S1452" t="b">
        <v>0</v>
      </c>
      <c r="T1452" t="s">
        <v>8285</v>
      </c>
      <c r="U1452" t="str">
        <f t="shared" si="157"/>
        <v>publi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20">
        <f t="shared" si="158"/>
        <v>18.95</v>
      </c>
      <c r="F1453" s="6" t="str">
        <f t="shared" si="160"/>
        <v>Cat 5</v>
      </c>
      <c r="G1453" s="8">
        <v>2</v>
      </c>
      <c r="H1453" t="s">
        <v>8219</v>
      </c>
      <c r="I1453" t="s">
        <v>8223</v>
      </c>
      <c r="J1453" t="s">
        <v>8245</v>
      </c>
      <c r="K1453">
        <v>1416355259</v>
      </c>
      <c r="L1453" s="12">
        <f t="shared" si="154"/>
        <v>41962.00068287037</v>
      </c>
      <c r="M1453">
        <v>1413759659</v>
      </c>
      <c r="N1453" s="12">
        <f t="shared" si="155"/>
        <v>41931.959016203706</v>
      </c>
      <c r="O1453" s="16">
        <f t="shared" si="156"/>
        <v>10</v>
      </c>
      <c r="P1453" s="16">
        <f t="shared" si="159"/>
        <v>2014</v>
      </c>
      <c r="Q1453" t="b">
        <v>0</v>
      </c>
      <c r="R1453">
        <v>2</v>
      </c>
      <c r="S1453" t="b">
        <v>0</v>
      </c>
      <c r="T1453" t="s">
        <v>8285</v>
      </c>
      <c r="U1453" t="str">
        <f t="shared" si="157"/>
        <v>publi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20">
        <f t="shared" si="158"/>
        <v>14</v>
      </c>
      <c r="F1454" s="6" t="str">
        <f t="shared" si="160"/>
        <v>Cat 4</v>
      </c>
      <c r="G1454" s="8"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12">
        <f t="shared" si="154"/>
        <v>41848.703275462962</v>
      </c>
      <c r="M1454">
        <v>1403974363</v>
      </c>
      <c r="N1454" s="12">
        <f t="shared" si="155"/>
        <v>41818.703275462962</v>
      </c>
      <c r="O1454" s="16">
        <f t="shared" si="156"/>
        <v>6</v>
      </c>
      <c r="P1454" s="16">
        <f t="shared" si="159"/>
        <v>2014</v>
      </c>
      <c r="Q1454" t="b">
        <v>0</v>
      </c>
      <c r="R1454">
        <v>0</v>
      </c>
      <c r="S1454" t="b">
        <v>0</v>
      </c>
      <c r="T1454" t="s">
        <v>8285</v>
      </c>
      <c r="U1454" t="str">
        <f t="shared" si="157"/>
        <v>publi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20">
        <f t="shared" si="158"/>
        <v>25</v>
      </c>
      <c r="F1455" s="6" t="str">
        <f t="shared" si="160"/>
        <v>Cat 7</v>
      </c>
      <c r="G1455" s="8"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12">
        <f t="shared" si="154"/>
        <v>42840.654479166667</v>
      </c>
      <c r="M1455">
        <v>1488386547</v>
      </c>
      <c r="N1455" s="12">
        <f t="shared" si="155"/>
        <v>42795.696145833332</v>
      </c>
      <c r="O1455" s="16">
        <f t="shared" si="156"/>
        <v>3</v>
      </c>
      <c r="P1455" s="16">
        <f t="shared" si="159"/>
        <v>2017</v>
      </c>
      <c r="Q1455" t="b">
        <v>0</v>
      </c>
      <c r="R1455">
        <v>0</v>
      </c>
      <c r="S1455" t="b">
        <v>0</v>
      </c>
      <c r="T1455" t="s">
        <v>8285</v>
      </c>
      <c r="U1455" t="str">
        <f t="shared" si="157"/>
        <v>publi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20">
        <f t="shared" si="158"/>
        <v>1.75</v>
      </c>
      <c r="F1456" s="6" t="str">
        <f t="shared" si="160"/>
        <v>Cat 2</v>
      </c>
      <c r="G1456" s="8"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12">
        <f t="shared" si="154"/>
        <v>42484.915972222225</v>
      </c>
      <c r="M1456">
        <v>1459716480</v>
      </c>
      <c r="N1456" s="12">
        <f t="shared" si="155"/>
        <v>42463.866666666669</v>
      </c>
      <c r="O1456" s="16">
        <f t="shared" si="156"/>
        <v>4</v>
      </c>
      <c r="P1456" s="16">
        <f t="shared" si="159"/>
        <v>2016</v>
      </c>
      <c r="Q1456" t="b">
        <v>0</v>
      </c>
      <c r="R1456">
        <v>1</v>
      </c>
      <c r="S1456" t="b">
        <v>0</v>
      </c>
      <c r="T1456" t="s">
        <v>8285</v>
      </c>
      <c r="U1456" t="str">
        <f t="shared" si="157"/>
        <v>publi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20">
        <f t="shared" si="158"/>
        <v>15</v>
      </c>
      <c r="F1457" s="6" t="str">
        <f t="shared" si="160"/>
        <v>Cat 5</v>
      </c>
      <c r="G1457" s="8">
        <v>1575</v>
      </c>
      <c r="H1457" t="s">
        <v>8219</v>
      </c>
      <c r="I1457" t="s">
        <v>8223</v>
      </c>
      <c r="J1457" t="s">
        <v>8245</v>
      </c>
      <c r="K1457">
        <v>1409924340</v>
      </c>
      <c r="L1457" s="12">
        <f t="shared" si="154"/>
        <v>41887.568749999999</v>
      </c>
      <c r="M1457">
        <v>1405181320</v>
      </c>
      <c r="N1457" s="12">
        <f t="shared" si="155"/>
        <v>41832.672685185185</v>
      </c>
      <c r="O1457" s="16">
        <f t="shared" si="156"/>
        <v>7</v>
      </c>
      <c r="P1457" s="16">
        <f t="shared" si="159"/>
        <v>2014</v>
      </c>
      <c r="Q1457" t="b">
        <v>0</v>
      </c>
      <c r="R1457">
        <v>7</v>
      </c>
      <c r="S1457" t="b">
        <v>0</v>
      </c>
      <c r="T1457" t="s">
        <v>8285</v>
      </c>
      <c r="U1457" t="str">
        <f t="shared" si="157"/>
        <v>publi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20">
        <f t="shared" si="158"/>
        <v>5</v>
      </c>
      <c r="F1458" s="6" t="str">
        <f t="shared" si="160"/>
        <v>Cat 3</v>
      </c>
      <c r="G1458" s="8">
        <v>145</v>
      </c>
      <c r="H1458" t="s">
        <v>8219</v>
      </c>
      <c r="I1458" t="s">
        <v>8236</v>
      </c>
      <c r="J1458" t="s">
        <v>8248</v>
      </c>
      <c r="K1458">
        <v>1483459365</v>
      </c>
      <c r="L1458" s="12">
        <f t="shared" si="154"/>
        <v>42738.668576388889</v>
      </c>
      <c r="M1458">
        <v>1480867365</v>
      </c>
      <c r="N1458" s="12">
        <f t="shared" si="155"/>
        <v>42708.668576388889</v>
      </c>
      <c r="O1458" s="16">
        <f t="shared" si="156"/>
        <v>12</v>
      </c>
      <c r="P1458" s="16">
        <f t="shared" si="159"/>
        <v>2016</v>
      </c>
      <c r="Q1458" t="b">
        <v>0</v>
      </c>
      <c r="R1458">
        <v>3</v>
      </c>
      <c r="S1458" t="b">
        <v>0</v>
      </c>
      <c r="T1458" t="s">
        <v>8285</v>
      </c>
      <c r="U1458" t="str">
        <f t="shared" si="157"/>
        <v>publi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20">
        <f t="shared" si="158"/>
        <v>6</v>
      </c>
      <c r="F1459" s="6" t="str">
        <f t="shared" si="160"/>
        <v>Cat 3</v>
      </c>
      <c r="G1459" s="8"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12">
        <f t="shared" si="154"/>
        <v>42319.938009259262</v>
      </c>
      <c r="M1459">
        <v>1444685444</v>
      </c>
      <c r="N1459" s="12">
        <f t="shared" si="155"/>
        <v>42289.89634259259</v>
      </c>
      <c r="O1459" s="16">
        <f t="shared" si="156"/>
        <v>10</v>
      </c>
      <c r="P1459" s="16">
        <f t="shared" si="159"/>
        <v>2015</v>
      </c>
      <c r="Q1459" t="b">
        <v>0</v>
      </c>
      <c r="R1459">
        <v>0</v>
      </c>
      <c r="S1459" t="b">
        <v>0</v>
      </c>
      <c r="T1459" t="s">
        <v>8285</v>
      </c>
      <c r="U1459" t="str">
        <f t="shared" si="157"/>
        <v>publi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20">
        <f t="shared" si="158"/>
        <v>5</v>
      </c>
      <c r="F1460" s="6" t="str">
        <f t="shared" si="160"/>
        <v>Cat 3</v>
      </c>
      <c r="G1460" s="8"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12">
        <f t="shared" si="154"/>
        <v>41862.166666666664</v>
      </c>
      <c r="M1460">
        <v>1405097760</v>
      </c>
      <c r="N1460" s="12">
        <f t="shared" si="155"/>
        <v>41831.705555555556</v>
      </c>
      <c r="O1460" s="16">
        <f t="shared" si="156"/>
        <v>7</v>
      </c>
      <c r="P1460" s="16">
        <f t="shared" si="159"/>
        <v>2014</v>
      </c>
      <c r="Q1460" t="b">
        <v>0</v>
      </c>
      <c r="R1460">
        <v>0</v>
      </c>
      <c r="S1460" t="b">
        <v>0</v>
      </c>
      <c r="T1460" t="s">
        <v>8285</v>
      </c>
      <c r="U1460" t="str">
        <f t="shared" si="157"/>
        <v>publi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20">
        <f t="shared" si="158"/>
        <v>37</v>
      </c>
      <c r="F1461" s="6" t="str">
        <f t="shared" si="160"/>
        <v>Cat 9</v>
      </c>
      <c r="G1461" s="8"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12">
        <f t="shared" si="154"/>
        <v>42340.725694444445</v>
      </c>
      <c r="M1461">
        <v>1446612896</v>
      </c>
      <c r="N1461" s="12">
        <f t="shared" si="155"/>
        <v>42312.204814814817</v>
      </c>
      <c r="O1461" s="16">
        <f t="shared" si="156"/>
        <v>11</v>
      </c>
      <c r="P1461" s="16">
        <f t="shared" si="159"/>
        <v>2015</v>
      </c>
      <c r="Q1461" t="b">
        <v>0</v>
      </c>
      <c r="R1461">
        <v>0</v>
      </c>
      <c r="S1461" t="b">
        <v>0</v>
      </c>
      <c r="T1461" t="s">
        <v>8285</v>
      </c>
      <c r="U1461" t="str">
        <f t="shared" si="157"/>
        <v>publi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20">
        <f t="shared" si="158"/>
        <v>25000</v>
      </c>
      <c r="F1462" s="6" t="str">
        <f t="shared" si="160"/>
        <v>Cat 12</v>
      </c>
      <c r="G1462" s="8"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12">
        <f t="shared" si="154"/>
        <v>41973.989583333328</v>
      </c>
      <c r="M1462">
        <v>1412371898</v>
      </c>
      <c r="N1462" s="12">
        <f t="shared" si="155"/>
        <v>41915.896967592591</v>
      </c>
      <c r="O1462" s="16">
        <f t="shared" si="156"/>
        <v>10</v>
      </c>
      <c r="P1462" s="16">
        <f t="shared" si="159"/>
        <v>2014</v>
      </c>
      <c r="Q1462" t="b">
        <v>0</v>
      </c>
      <c r="R1462">
        <v>0</v>
      </c>
      <c r="S1462" t="b">
        <v>0</v>
      </c>
      <c r="T1462" t="s">
        <v>8285</v>
      </c>
      <c r="U1462" t="str">
        <f t="shared" si="157"/>
        <v>publi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20">
        <f t="shared" si="158"/>
        <v>15</v>
      </c>
      <c r="F1463" s="6" t="str">
        <f t="shared" si="160"/>
        <v>Cat 5</v>
      </c>
      <c r="G1463" s="8">
        <v>15186.69</v>
      </c>
      <c r="H1463" t="s">
        <v>8218</v>
      </c>
      <c r="I1463" t="s">
        <v>8223</v>
      </c>
      <c r="J1463" t="s">
        <v>8245</v>
      </c>
      <c r="K1463">
        <v>1413849600</v>
      </c>
      <c r="L1463" s="12">
        <f t="shared" si="154"/>
        <v>41933</v>
      </c>
      <c r="M1463">
        <v>1410967754</v>
      </c>
      <c r="N1463" s="12">
        <f t="shared" si="155"/>
        <v>41899.645300925928</v>
      </c>
      <c r="O1463" s="16">
        <f t="shared" si="156"/>
        <v>9</v>
      </c>
      <c r="P1463" s="16">
        <f t="shared" si="159"/>
        <v>2014</v>
      </c>
      <c r="Q1463" t="b">
        <v>1</v>
      </c>
      <c r="R1463">
        <v>340</v>
      </c>
      <c r="S1463" t="b">
        <v>1</v>
      </c>
      <c r="T1463" t="s">
        <v>8286</v>
      </c>
      <c r="U1463" t="str">
        <f t="shared" si="157"/>
        <v>publi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20">
        <f t="shared" si="158"/>
        <v>4</v>
      </c>
      <c r="F1464" s="6" t="str">
        <f t="shared" si="160"/>
        <v>Cat 2</v>
      </c>
      <c r="G1464" s="8">
        <v>4340.7</v>
      </c>
      <c r="H1464" t="s">
        <v>8218</v>
      </c>
      <c r="I1464" t="s">
        <v>8223</v>
      </c>
      <c r="J1464" t="s">
        <v>8245</v>
      </c>
      <c r="K1464">
        <v>1365609271</v>
      </c>
      <c r="L1464" s="12">
        <f t="shared" si="154"/>
        <v>41374.662858796299</v>
      </c>
      <c r="M1464">
        <v>1363017271</v>
      </c>
      <c r="N1464" s="12">
        <f t="shared" si="155"/>
        <v>41344.662858796299</v>
      </c>
      <c r="O1464" s="16">
        <f t="shared" si="156"/>
        <v>3</v>
      </c>
      <c r="P1464" s="16">
        <f t="shared" si="159"/>
        <v>2013</v>
      </c>
      <c r="Q1464" t="b">
        <v>1</v>
      </c>
      <c r="R1464">
        <v>150</v>
      </c>
      <c r="S1464" t="b">
        <v>1</v>
      </c>
      <c r="T1464" t="s">
        <v>8286</v>
      </c>
      <c r="U1464" t="str">
        <f t="shared" si="157"/>
        <v>publi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20">
        <f t="shared" si="158"/>
        <v>0.6</v>
      </c>
      <c r="F1465" s="6" t="str">
        <f t="shared" si="160"/>
        <v>Cat 1</v>
      </c>
      <c r="G1465" s="8">
        <v>886</v>
      </c>
      <c r="H1465" t="s">
        <v>8218</v>
      </c>
      <c r="I1465" t="s">
        <v>8223</v>
      </c>
      <c r="J1465" t="s">
        <v>8245</v>
      </c>
      <c r="K1465">
        <v>1365367938</v>
      </c>
      <c r="L1465" s="12">
        <f t="shared" si="154"/>
        <v>41371.869652777779</v>
      </c>
      <c r="M1465">
        <v>1361483538</v>
      </c>
      <c r="N1465" s="12">
        <f t="shared" si="155"/>
        <v>41326.911319444444</v>
      </c>
      <c r="O1465" s="16">
        <f t="shared" si="156"/>
        <v>2</v>
      </c>
      <c r="P1465" s="16">
        <f t="shared" si="159"/>
        <v>2013</v>
      </c>
      <c r="Q1465" t="b">
        <v>1</v>
      </c>
      <c r="R1465">
        <v>25</v>
      </c>
      <c r="S1465" t="b">
        <v>1</v>
      </c>
      <c r="T1465" t="s">
        <v>8286</v>
      </c>
      <c r="U1465" t="str">
        <f t="shared" si="157"/>
        <v>publi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20">
        <f t="shared" si="158"/>
        <v>5</v>
      </c>
      <c r="F1466" s="6" t="str">
        <f t="shared" si="160"/>
        <v>Cat 3</v>
      </c>
      <c r="G1466" s="8">
        <v>8160</v>
      </c>
      <c r="H1466" t="s">
        <v>8218</v>
      </c>
      <c r="I1466" t="s">
        <v>8223</v>
      </c>
      <c r="J1466" t="s">
        <v>8245</v>
      </c>
      <c r="K1466">
        <v>1361029958</v>
      </c>
      <c r="L1466" s="12">
        <f t="shared" si="154"/>
        <v>41321.661550925928</v>
      </c>
      <c r="M1466">
        <v>1358437958</v>
      </c>
      <c r="N1466" s="12">
        <f t="shared" si="155"/>
        <v>41291.661550925928</v>
      </c>
      <c r="O1466" s="16">
        <f t="shared" si="156"/>
        <v>1</v>
      </c>
      <c r="P1466" s="16">
        <f t="shared" si="159"/>
        <v>2013</v>
      </c>
      <c r="Q1466" t="b">
        <v>1</v>
      </c>
      <c r="R1466">
        <v>234</v>
      </c>
      <c r="S1466" t="b">
        <v>1</v>
      </c>
      <c r="T1466" t="s">
        <v>8286</v>
      </c>
      <c r="U1466" t="str">
        <f t="shared" si="157"/>
        <v>publi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20">
        <f t="shared" si="158"/>
        <v>30</v>
      </c>
      <c r="F1467" s="6" t="str">
        <f t="shared" si="160"/>
        <v>Cat 8</v>
      </c>
      <c r="G1467" s="8">
        <v>136924.35</v>
      </c>
      <c r="H1467" t="s">
        <v>8218</v>
      </c>
      <c r="I1467" t="s">
        <v>8223</v>
      </c>
      <c r="J1467" t="s">
        <v>8245</v>
      </c>
      <c r="K1467">
        <v>1332385200</v>
      </c>
      <c r="L1467" s="12">
        <f t="shared" si="154"/>
        <v>40990.125</v>
      </c>
      <c r="M1467">
        <v>1329759452</v>
      </c>
      <c r="N1467" s="12">
        <f t="shared" si="155"/>
        <v>40959.734398148146</v>
      </c>
      <c r="O1467" s="16">
        <f t="shared" si="156"/>
        <v>2</v>
      </c>
      <c r="P1467" s="16">
        <f t="shared" si="159"/>
        <v>2012</v>
      </c>
      <c r="Q1467" t="b">
        <v>1</v>
      </c>
      <c r="R1467">
        <v>2602</v>
      </c>
      <c r="S1467" t="b">
        <v>1</v>
      </c>
      <c r="T1467" t="s">
        <v>8286</v>
      </c>
      <c r="U1467" t="str">
        <f t="shared" si="157"/>
        <v>publi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20">
        <f t="shared" si="158"/>
        <v>16</v>
      </c>
      <c r="F1468" s="6" t="str">
        <f t="shared" si="160"/>
        <v>Cat 5</v>
      </c>
      <c r="G1468" s="8">
        <v>17260.37</v>
      </c>
      <c r="H1468" t="s">
        <v>8218</v>
      </c>
      <c r="I1468" t="s">
        <v>8223</v>
      </c>
      <c r="J1468" t="s">
        <v>8245</v>
      </c>
      <c r="K1468">
        <v>1452574800</v>
      </c>
      <c r="L1468" s="12">
        <f t="shared" si="154"/>
        <v>42381.208333333328</v>
      </c>
      <c r="M1468">
        <v>1449029266</v>
      </c>
      <c r="N1468" s="12">
        <f t="shared" si="155"/>
        <v>42340.172060185185</v>
      </c>
      <c r="O1468" s="16">
        <f t="shared" si="156"/>
        <v>12</v>
      </c>
      <c r="P1468" s="16">
        <f t="shared" si="159"/>
        <v>2015</v>
      </c>
      <c r="Q1468" t="b">
        <v>1</v>
      </c>
      <c r="R1468">
        <v>248</v>
      </c>
      <c r="S1468" t="b">
        <v>1</v>
      </c>
      <c r="T1468" t="s">
        <v>8286</v>
      </c>
      <c r="U1468" t="str">
        <f t="shared" si="157"/>
        <v>publi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20">
        <f t="shared" si="158"/>
        <v>40</v>
      </c>
      <c r="F1469" s="6" t="str">
        <f t="shared" si="160"/>
        <v>Cat 10</v>
      </c>
      <c r="G1469" s="8">
        <v>46032</v>
      </c>
      <c r="H1469" t="s">
        <v>8218</v>
      </c>
      <c r="I1469" t="s">
        <v>8223</v>
      </c>
      <c r="J1469" t="s">
        <v>8245</v>
      </c>
      <c r="K1469">
        <v>1332699285</v>
      </c>
      <c r="L1469" s="12">
        <f t="shared" si="154"/>
        <v>40993.760243055556</v>
      </c>
      <c r="M1469">
        <v>1327518885</v>
      </c>
      <c r="N1469" s="12">
        <f t="shared" si="155"/>
        <v>40933.80190972222</v>
      </c>
      <c r="O1469" s="16">
        <f t="shared" si="156"/>
        <v>1</v>
      </c>
      <c r="P1469" s="16">
        <f t="shared" si="159"/>
        <v>2012</v>
      </c>
      <c r="Q1469" t="b">
        <v>1</v>
      </c>
      <c r="R1469">
        <v>600</v>
      </c>
      <c r="S1469" t="b">
        <v>1</v>
      </c>
      <c r="T1469" t="s">
        <v>8286</v>
      </c>
      <c r="U1469" t="str">
        <f t="shared" si="157"/>
        <v>publi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20">
        <f t="shared" si="158"/>
        <v>9.5</v>
      </c>
      <c r="F1470" s="6" t="str">
        <f t="shared" si="160"/>
        <v>Cat 3</v>
      </c>
      <c r="G1470" s="8">
        <v>9725</v>
      </c>
      <c r="H1470" t="s">
        <v>8218</v>
      </c>
      <c r="I1470" t="s">
        <v>8223</v>
      </c>
      <c r="J1470" t="s">
        <v>8245</v>
      </c>
      <c r="K1470">
        <v>1307838049</v>
      </c>
      <c r="L1470" s="12">
        <f t="shared" si="154"/>
        <v>40706.014456018522</v>
      </c>
      <c r="M1470">
        <v>1302654049</v>
      </c>
      <c r="N1470" s="12">
        <f t="shared" si="155"/>
        <v>40646.014456018522</v>
      </c>
      <c r="O1470" s="16">
        <f t="shared" si="156"/>
        <v>4</v>
      </c>
      <c r="P1470" s="16">
        <f t="shared" si="159"/>
        <v>2011</v>
      </c>
      <c r="Q1470" t="b">
        <v>1</v>
      </c>
      <c r="R1470">
        <v>293</v>
      </c>
      <c r="S1470" t="b">
        <v>1</v>
      </c>
      <c r="T1470" t="s">
        <v>8286</v>
      </c>
      <c r="U1470" t="str">
        <f t="shared" si="157"/>
        <v>publi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20">
        <f t="shared" si="158"/>
        <v>44.25</v>
      </c>
      <c r="F1471" s="6" t="str">
        <f t="shared" si="160"/>
        <v>Cat 10</v>
      </c>
      <c r="G1471" s="8">
        <v>47978</v>
      </c>
      <c r="H1471" t="s">
        <v>8218</v>
      </c>
      <c r="I1471" t="s">
        <v>8223</v>
      </c>
      <c r="J1471" t="s">
        <v>8245</v>
      </c>
      <c r="K1471">
        <v>1360938109</v>
      </c>
      <c r="L1471" s="12">
        <f t="shared" si="154"/>
        <v>41320.598483796297</v>
      </c>
      <c r="M1471">
        <v>1358346109</v>
      </c>
      <c r="N1471" s="12">
        <f t="shared" si="155"/>
        <v>41290.598483796297</v>
      </c>
      <c r="O1471" s="16">
        <f t="shared" si="156"/>
        <v>1</v>
      </c>
      <c r="P1471" s="16">
        <f t="shared" si="159"/>
        <v>2013</v>
      </c>
      <c r="Q1471" t="b">
        <v>1</v>
      </c>
      <c r="R1471">
        <v>321</v>
      </c>
      <c r="S1471" t="b">
        <v>1</v>
      </c>
      <c r="T1471" t="s">
        <v>8286</v>
      </c>
      <c r="U1471" t="str">
        <f t="shared" si="157"/>
        <v>publi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20">
        <f t="shared" si="158"/>
        <v>1.5</v>
      </c>
      <c r="F1472" s="6" t="str">
        <f t="shared" si="160"/>
        <v>Cat 2</v>
      </c>
      <c r="G1472" s="8">
        <v>1877</v>
      </c>
      <c r="H1472" t="s">
        <v>8218</v>
      </c>
      <c r="I1472" t="s">
        <v>8223</v>
      </c>
      <c r="J1472" t="s">
        <v>8245</v>
      </c>
      <c r="K1472">
        <v>1356724263</v>
      </c>
      <c r="L1472" s="12">
        <f t="shared" si="154"/>
        <v>41271.827118055553</v>
      </c>
      <c r="M1472">
        <v>1354909863</v>
      </c>
      <c r="N1472" s="12">
        <f t="shared" si="155"/>
        <v>41250.827118055553</v>
      </c>
      <c r="O1472" s="16">
        <f t="shared" si="156"/>
        <v>12</v>
      </c>
      <c r="P1472" s="16">
        <f t="shared" si="159"/>
        <v>2012</v>
      </c>
      <c r="Q1472" t="b">
        <v>1</v>
      </c>
      <c r="R1472">
        <v>81</v>
      </c>
      <c r="S1472" t="b">
        <v>1</v>
      </c>
      <c r="T1472" t="s">
        <v>8286</v>
      </c>
      <c r="U1472" t="str">
        <f t="shared" si="157"/>
        <v>publi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20">
        <f t="shared" si="158"/>
        <v>32</v>
      </c>
      <c r="F1473" s="6" t="str">
        <f t="shared" si="160"/>
        <v>Cat 8</v>
      </c>
      <c r="G1473" s="8">
        <v>33229</v>
      </c>
      <c r="H1473" t="s">
        <v>8218</v>
      </c>
      <c r="I1473" t="s">
        <v>8223</v>
      </c>
      <c r="J1473" t="s">
        <v>8245</v>
      </c>
      <c r="K1473">
        <v>1428620334</v>
      </c>
      <c r="L1473" s="12">
        <f t="shared" si="154"/>
        <v>42103.957569444443</v>
      </c>
      <c r="M1473">
        <v>1426028334</v>
      </c>
      <c r="N1473" s="12">
        <f t="shared" si="155"/>
        <v>42073.957569444443</v>
      </c>
      <c r="O1473" s="16">
        <f t="shared" si="156"/>
        <v>3</v>
      </c>
      <c r="P1473" s="16">
        <f t="shared" si="159"/>
        <v>2015</v>
      </c>
      <c r="Q1473" t="b">
        <v>1</v>
      </c>
      <c r="R1473">
        <v>343</v>
      </c>
      <c r="S1473" t="b">
        <v>1</v>
      </c>
      <c r="T1473" t="s">
        <v>8286</v>
      </c>
      <c r="U1473" t="str">
        <f t="shared" si="157"/>
        <v>publi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20">
        <f t="shared" si="158"/>
        <v>25</v>
      </c>
      <c r="F1474" s="6" t="str">
        <f t="shared" si="160"/>
        <v>Cat 7</v>
      </c>
      <c r="G1474" s="8">
        <v>34676</v>
      </c>
      <c r="H1474" t="s">
        <v>8218</v>
      </c>
      <c r="I1474" t="s">
        <v>8223</v>
      </c>
      <c r="J1474" t="s">
        <v>8245</v>
      </c>
      <c r="K1474">
        <v>1381928503</v>
      </c>
      <c r="L1474" s="12">
        <f t="shared" si="154"/>
        <v>41563.542858796296</v>
      </c>
      <c r="M1474">
        <v>1379336503</v>
      </c>
      <c r="N1474" s="12">
        <f t="shared" si="155"/>
        <v>41533.542858796296</v>
      </c>
      <c r="O1474" s="16">
        <f t="shared" si="156"/>
        <v>9</v>
      </c>
      <c r="P1474" s="16">
        <f t="shared" si="159"/>
        <v>2013</v>
      </c>
      <c r="Q1474" t="b">
        <v>1</v>
      </c>
      <c r="R1474">
        <v>336</v>
      </c>
      <c r="S1474" t="b">
        <v>1</v>
      </c>
      <c r="T1474" t="s">
        <v>8286</v>
      </c>
      <c r="U1474" t="str">
        <f t="shared" si="157"/>
        <v>publi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20">
        <f t="shared" si="158"/>
        <v>1.5</v>
      </c>
      <c r="F1475" s="6" t="str">
        <f t="shared" si="160"/>
        <v>Cat 2</v>
      </c>
      <c r="G1475" s="8">
        <v>1807.74</v>
      </c>
      <c r="H1475" t="s">
        <v>8218</v>
      </c>
      <c r="I1475" t="s">
        <v>8223</v>
      </c>
      <c r="J1475" t="s">
        <v>8245</v>
      </c>
      <c r="K1475">
        <v>1330644639</v>
      </c>
      <c r="L1475" s="12">
        <f t="shared" ref="L1475:L1538" si="161">(((K1475/60)/60)/24)+DATE(1970,1,1)</f>
        <v>40969.979618055557</v>
      </c>
      <c r="M1475">
        <v>1328052639</v>
      </c>
      <c r="N1475" s="12">
        <f t="shared" ref="N1475:N1538" si="162">(((M1475/60)/60)/24)+DATE(1970,1,1)</f>
        <v>40939.979618055557</v>
      </c>
      <c r="O1475" s="16">
        <f t="shared" ref="O1475:O1538" si="163">MONTH(N1475)</f>
        <v>1</v>
      </c>
      <c r="P1475" s="16">
        <f t="shared" si="159"/>
        <v>2012</v>
      </c>
      <c r="Q1475" t="b">
        <v>1</v>
      </c>
      <c r="R1475">
        <v>47</v>
      </c>
      <c r="S1475" t="b">
        <v>1</v>
      </c>
      <c r="T1475" t="s">
        <v>8286</v>
      </c>
      <c r="U1475" t="str">
        <f t="shared" ref="U1475:U1538" si="164">LEFT(T1475,5)</f>
        <v>publi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20">
        <f t="shared" ref="E1476:E1539" si="165">D1476/1000</f>
        <v>3</v>
      </c>
      <c r="F1476" s="6" t="str">
        <f t="shared" si="160"/>
        <v>Cat 2</v>
      </c>
      <c r="G1476" s="8">
        <v>3368</v>
      </c>
      <c r="H1476" t="s">
        <v>8218</v>
      </c>
      <c r="I1476" t="s">
        <v>8223</v>
      </c>
      <c r="J1476" t="s">
        <v>8245</v>
      </c>
      <c r="K1476">
        <v>1379093292</v>
      </c>
      <c r="L1476" s="12">
        <f t="shared" si="161"/>
        <v>41530.727916666663</v>
      </c>
      <c r="M1476">
        <v>1376501292</v>
      </c>
      <c r="N1476" s="12">
        <f t="shared" si="162"/>
        <v>41500.727916666663</v>
      </c>
      <c r="O1476" s="16">
        <f t="shared" si="163"/>
        <v>8</v>
      </c>
      <c r="P1476" s="16">
        <f t="shared" ref="P1476:P1539" si="166">YEAR(N1476)</f>
        <v>2013</v>
      </c>
      <c r="Q1476" t="b">
        <v>1</v>
      </c>
      <c r="R1476">
        <v>76</v>
      </c>
      <c r="S1476" t="b">
        <v>1</v>
      </c>
      <c r="T1476" t="s">
        <v>8286</v>
      </c>
      <c r="U1476" t="str">
        <f t="shared" si="164"/>
        <v>publi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20">
        <f t="shared" si="165"/>
        <v>15</v>
      </c>
      <c r="F1477" s="6" t="str">
        <f t="shared" ref="F1477:F1540" si="167">IF(E1477&lt;1,"Cat 1",IF(E1477&lt;5,"Cat 2",IF(E1477&lt;10,"Cat 3",IF(E1477&lt;15,"Cat 4",IF(E1477&lt;20,"Cat 5",IF(E1477&lt;25,"Cat 6",IF(E1477&lt;30,"Cat 7",IF(E1477&lt;35,"Cat 8",IF(E1477&lt;40,"Cat 9",IF(E1477&lt;45,"Cat 10",IF(E1477&lt;50,"Cat 11","Cat 12")))))))))))</f>
        <v>Cat 5</v>
      </c>
      <c r="G1477" s="8">
        <v>28300.45</v>
      </c>
      <c r="H1477" t="s">
        <v>8218</v>
      </c>
      <c r="I1477" t="s">
        <v>8223</v>
      </c>
      <c r="J1477" t="s">
        <v>8245</v>
      </c>
      <c r="K1477">
        <v>1419051540</v>
      </c>
      <c r="L1477" s="12">
        <f t="shared" si="161"/>
        <v>41993.207638888889</v>
      </c>
      <c r="M1477">
        <v>1416244863</v>
      </c>
      <c r="N1477" s="12">
        <f t="shared" si="162"/>
        <v>41960.722951388889</v>
      </c>
      <c r="O1477" s="16">
        <f t="shared" si="163"/>
        <v>11</v>
      </c>
      <c r="P1477" s="16">
        <f t="shared" si="166"/>
        <v>2014</v>
      </c>
      <c r="Q1477" t="b">
        <v>1</v>
      </c>
      <c r="R1477">
        <v>441</v>
      </c>
      <c r="S1477" t="b">
        <v>1</v>
      </c>
      <c r="T1477" t="s">
        <v>8286</v>
      </c>
      <c r="U1477" t="str">
        <f t="shared" si="164"/>
        <v>publi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20">
        <f t="shared" si="165"/>
        <v>6</v>
      </c>
      <c r="F1478" s="6" t="str">
        <f t="shared" si="167"/>
        <v>Cat 3</v>
      </c>
      <c r="G1478" s="8">
        <v>39693.279999999999</v>
      </c>
      <c r="H1478" t="s">
        <v>8218</v>
      </c>
      <c r="I1478" t="s">
        <v>8223</v>
      </c>
      <c r="J1478" t="s">
        <v>8245</v>
      </c>
      <c r="K1478">
        <v>1315616422</v>
      </c>
      <c r="L1478" s="12">
        <f t="shared" si="161"/>
        <v>40796.041921296295</v>
      </c>
      <c r="M1478">
        <v>1313024422</v>
      </c>
      <c r="N1478" s="12">
        <f t="shared" si="162"/>
        <v>40766.041921296295</v>
      </c>
      <c r="O1478" s="16">
        <f t="shared" si="163"/>
        <v>8</v>
      </c>
      <c r="P1478" s="16">
        <f t="shared" si="166"/>
        <v>2011</v>
      </c>
      <c r="Q1478" t="b">
        <v>1</v>
      </c>
      <c r="R1478">
        <v>916</v>
      </c>
      <c r="S1478" t="b">
        <v>1</v>
      </c>
      <c r="T1478" t="s">
        <v>8286</v>
      </c>
      <c r="U1478" t="str">
        <f t="shared" si="164"/>
        <v>publi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20">
        <f t="shared" si="165"/>
        <v>30</v>
      </c>
      <c r="F1479" s="6" t="str">
        <f t="shared" si="167"/>
        <v>Cat 8</v>
      </c>
      <c r="G1479" s="8">
        <v>33393</v>
      </c>
      <c r="H1479" t="s">
        <v>8218</v>
      </c>
      <c r="I1479" t="s">
        <v>8223</v>
      </c>
      <c r="J1479" t="s">
        <v>8245</v>
      </c>
      <c r="K1479">
        <v>1324609200</v>
      </c>
      <c r="L1479" s="12">
        <f t="shared" si="161"/>
        <v>40900.125</v>
      </c>
      <c r="M1479">
        <v>1319467604</v>
      </c>
      <c r="N1479" s="12">
        <f t="shared" si="162"/>
        <v>40840.615787037037</v>
      </c>
      <c r="O1479" s="16">
        <f t="shared" si="163"/>
        <v>10</v>
      </c>
      <c r="P1479" s="16">
        <f t="shared" si="166"/>
        <v>2011</v>
      </c>
      <c r="Q1479" t="b">
        <v>1</v>
      </c>
      <c r="R1479">
        <v>369</v>
      </c>
      <c r="S1479" t="b">
        <v>1</v>
      </c>
      <c r="T1479" t="s">
        <v>8286</v>
      </c>
      <c r="U1479" t="str">
        <f t="shared" si="164"/>
        <v>publi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20">
        <f t="shared" si="165"/>
        <v>50</v>
      </c>
      <c r="F1480" s="6" t="str">
        <f t="shared" si="167"/>
        <v>Cat 12</v>
      </c>
      <c r="G1480" s="8">
        <v>590807.11</v>
      </c>
      <c r="H1480" t="s">
        <v>8218</v>
      </c>
      <c r="I1480" t="s">
        <v>8223</v>
      </c>
      <c r="J1480" t="s">
        <v>8245</v>
      </c>
      <c r="K1480">
        <v>1368564913</v>
      </c>
      <c r="L1480" s="12">
        <f t="shared" si="161"/>
        <v>41408.871678240743</v>
      </c>
      <c r="M1480">
        <v>1367355313</v>
      </c>
      <c r="N1480" s="12">
        <f t="shared" si="162"/>
        <v>41394.871678240743</v>
      </c>
      <c r="O1480" s="16">
        <f t="shared" si="163"/>
        <v>4</v>
      </c>
      <c r="P1480" s="16">
        <f t="shared" si="166"/>
        <v>2013</v>
      </c>
      <c r="Q1480" t="b">
        <v>1</v>
      </c>
      <c r="R1480">
        <v>20242</v>
      </c>
      <c r="S1480" t="b">
        <v>1</v>
      </c>
      <c r="T1480" t="s">
        <v>8286</v>
      </c>
      <c r="U1480" t="str">
        <f t="shared" si="164"/>
        <v>publi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20">
        <f t="shared" si="165"/>
        <v>1.6</v>
      </c>
      <c r="F1481" s="6" t="str">
        <f t="shared" si="167"/>
        <v>Cat 2</v>
      </c>
      <c r="G1481" s="8">
        <v>2198</v>
      </c>
      <c r="H1481" t="s">
        <v>8218</v>
      </c>
      <c r="I1481" t="s">
        <v>8223</v>
      </c>
      <c r="J1481" t="s">
        <v>8245</v>
      </c>
      <c r="K1481">
        <v>1399694340</v>
      </c>
      <c r="L1481" s="12">
        <f t="shared" si="161"/>
        <v>41769.165972222225</v>
      </c>
      <c r="M1481">
        <v>1398448389</v>
      </c>
      <c r="N1481" s="12">
        <f t="shared" si="162"/>
        <v>41754.745243055557</v>
      </c>
      <c r="O1481" s="16">
        <f t="shared" si="163"/>
        <v>4</v>
      </c>
      <c r="P1481" s="16">
        <f t="shared" si="166"/>
        <v>2014</v>
      </c>
      <c r="Q1481" t="b">
        <v>1</v>
      </c>
      <c r="R1481">
        <v>71</v>
      </c>
      <c r="S1481" t="b">
        <v>1</v>
      </c>
      <c r="T1481" t="s">
        <v>8286</v>
      </c>
      <c r="U1481" t="str">
        <f t="shared" si="164"/>
        <v>publi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20">
        <f t="shared" si="165"/>
        <v>50</v>
      </c>
      <c r="F1482" s="6" t="str">
        <f t="shared" si="167"/>
        <v>Cat 12</v>
      </c>
      <c r="G1482" s="8">
        <v>58520.2</v>
      </c>
      <c r="H1482" t="s">
        <v>8218</v>
      </c>
      <c r="I1482" t="s">
        <v>8223</v>
      </c>
      <c r="J1482" t="s">
        <v>8245</v>
      </c>
      <c r="K1482">
        <v>1374858000</v>
      </c>
      <c r="L1482" s="12">
        <f t="shared" si="161"/>
        <v>41481.708333333336</v>
      </c>
      <c r="M1482">
        <v>1373408699</v>
      </c>
      <c r="N1482" s="12">
        <f t="shared" si="162"/>
        <v>41464.934016203704</v>
      </c>
      <c r="O1482" s="16">
        <f t="shared" si="163"/>
        <v>7</v>
      </c>
      <c r="P1482" s="16">
        <f t="shared" si="166"/>
        <v>2013</v>
      </c>
      <c r="Q1482" t="b">
        <v>1</v>
      </c>
      <c r="R1482">
        <v>635</v>
      </c>
      <c r="S1482" t="b">
        <v>1</v>
      </c>
      <c r="T1482" t="s">
        <v>8286</v>
      </c>
      <c r="U1482" t="str">
        <f t="shared" si="164"/>
        <v>publi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20">
        <f t="shared" si="165"/>
        <v>5</v>
      </c>
      <c r="F1483" s="6" t="str">
        <f t="shared" si="167"/>
        <v>Cat 3</v>
      </c>
      <c r="G1483" s="8">
        <v>105</v>
      </c>
      <c r="H1483" t="s">
        <v>8220</v>
      </c>
      <c r="I1483" t="s">
        <v>8228</v>
      </c>
      <c r="J1483" t="s">
        <v>8250</v>
      </c>
      <c r="K1483">
        <v>1383430145</v>
      </c>
      <c r="L1483" s="12">
        <f t="shared" si="161"/>
        <v>41580.922974537039</v>
      </c>
      <c r="M1483">
        <v>1380838145</v>
      </c>
      <c r="N1483" s="12">
        <f t="shared" si="162"/>
        <v>41550.922974537039</v>
      </c>
      <c r="O1483" s="16">
        <f t="shared" si="163"/>
        <v>10</v>
      </c>
      <c r="P1483" s="16">
        <f t="shared" si="166"/>
        <v>2013</v>
      </c>
      <c r="Q1483" t="b">
        <v>0</v>
      </c>
      <c r="R1483">
        <v>6</v>
      </c>
      <c r="S1483" t="b">
        <v>0</v>
      </c>
      <c r="T1483" t="s">
        <v>8273</v>
      </c>
      <c r="U1483" t="str">
        <f t="shared" si="164"/>
        <v>publi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20">
        <f t="shared" si="165"/>
        <v>5</v>
      </c>
      <c r="F1484" s="6" t="str">
        <f t="shared" si="167"/>
        <v>Cat 3</v>
      </c>
      <c r="G1484" s="8"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12">
        <f t="shared" si="161"/>
        <v>41159.32708333333</v>
      </c>
      <c r="M1484">
        <v>1345062936</v>
      </c>
      <c r="N1484" s="12">
        <f t="shared" si="162"/>
        <v>41136.85805555556</v>
      </c>
      <c r="O1484" s="16">
        <f t="shared" si="163"/>
        <v>8</v>
      </c>
      <c r="P1484" s="16">
        <f t="shared" si="166"/>
        <v>2012</v>
      </c>
      <c r="Q1484" t="b">
        <v>0</v>
      </c>
      <c r="R1484">
        <v>1</v>
      </c>
      <c r="S1484" t="b">
        <v>0</v>
      </c>
      <c r="T1484" t="s">
        <v>8273</v>
      </c>
      <c r="U1484" t="str">
        <f t="shared" si="164"/>
        <v>publi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20">
        <f t="shared" si="165"/>
        <v>7</v>
      </c>
      <c r="F1485" s="6" t="str">
        <f t="shared" si="167"/>
        <v>Cat 3</v>
      </c>
      <c r="G1485" s="8">
        <v>50</v>
      </c>
      <c r="H1485" t="s">
        <v>8220</v>
      </c>
      <c r="I1485" t="s">
        <v>8223</v>
      </c>
      <c r="J1485" t="s">
        <v>8245</v>
      </c>
      <c r="K1485">
        <v>1469162275</v>
      </c>
      <c r="L1485" s="12">
        <f t="shared" si="161"/>
        <v>42573.192997685182</v>
      </c>
      <c r="M1485">
        <v>1467002275</v>
      </c>
      <c r="N1485" s="12">
        <f t="shared" si="162"/>
        <v>42548.192997685182</v>
      </c>
      <c r="O1485" s="16">
        <f t="shared" si="163"/>
        <v>6</v>
      </c>
      <c r="P1485" s="16">
        <f t="shared" si="166"/>
        <v>2016</v>
      </c>
      <c r="Q1485" t="b">
        <v>0</v>
      </c>
      <c r="R1485">
        <v>2</v>
      </c>
      <c r="S1485" t="b">
        <v>0</v>
      </c>
      <c r="T1485" t="s">
        <v>8273</v>
      </c>
      <c r="U1485" t="str">
        <f t="shared" si="164"/>
        <v>publi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20">
        <f t="shared" si="165"/>
        <v>2</v>
      </c>
      <c r="F1486" s="6" t="str">
        <f t="shared" si="167"/>
        <v>Cat 2</v>
      </c>
      <c r="G1486" s="8"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12">
        <f t="shared" si="161"/>
        <v>41111.618750000001</v>
      </c>
      <c r="M1486">
        <v>1337834963</v>
      </c>
      <c r="N1486" s="12">
        <f t="shared" si="162"/>
        <v>41053.200960648144</v>
      </c>
      <c r="O1486" s="16">
        <f t="shared" si="163"/>
        <v>5</v>
      </c>
      <c r="P1486" s="16">
        <f t="shared" si="166"/>
        <v>2012</v>
      </c>
      <c r="Q1486" t="b">
        <v>0</v>
      </c>
      <c r="R1486">
        <v>0</v>
      </c>
      <c r="S1486" t="b">
        <v>0</v>
      </c>
      <c r="T1486" t="s">
        <v>8273</v>
      </c>
      <c r="U1486" t="str">
        <f t="shared" si="164"/>
        <v>publi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20">
        <f t="shared" si="165"/>
        <v>6.7</v>
      </c>
      <c r="F1487" s="6" t="str">
        <f t="shared" si="167"/>
        <v>Cat 3</v>
      </c>
      <c r="G1487" s="8">
        <v>150</v>
      </c>
      <c r="H1487" t="s">
        <v>8220</v>
      </c>
      <c r="I1487" t="s">
        <v>8223</v>
      </c>
      <c r="J1487" t="s">
        <v>8245</v>
      </c>
      <c r="K1487">
        <v>1434827173</v>
      </c>
      <c r="L1487" s="12">
        <f t="shared" si="161"/>
        <v>42175.795983796299</v>
      </c>
      <c r="M1487">
        <v>1430939173</v>
      </c>
      <c r="N1487" s="12">
        <f t="shared" si="162"/>
        <v>42130.795983796299</v>
      </c>
      <c r="O1487" s="16">
        <f t="shared" si="163"/>
        <v>5</v>
      </c>
      <c r="P1487" s="16">
        <f t="shared" si="166"/>
        <v>2015</v>
      </c>
      <c r="Q1487" t="b">
        <v>0</v>
      </c>
      <c r="R1487">
        <v>3</v>
      </c>
      <c r="S1487" t="b">
        <v>0</v>
      </c>
      <c r="T1487" t="s">
        <v>8273</v>
      </c>
      <c r="U1487" t="str">
        <f t="shared" si="164"/>
        <v>publi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20">
        <f t="shared" si="165"/>
        <v>20</v>
      </c>
      <c r="F1488" s="6" t="str">
        <f t="shared" si="167"/>
        <v>Cat 6</v>
      </c>
      <c r="G1488" s="8">
        <v>48</v>
      </c>
      <c r="H1488" t="s">
        <v>8220</v>
      </c>
      <c r="I1488" t="s">
        <v>8223</v>
      </c>
      <c r="J1488" t="s">
        <v>8245</v>
      </c>
      <c r="K1488">
        <v>1425009761</v>
      </c>
      <c r="L1488" s="12">
        <f t="shared" si="161"/>
        <v>42062.168530092589</v>
      </c>
      <c r="M1488">
        <v>1422417761</v>
      </c>
      <c r="N1488" s="12">
        <f t="shared" si="162"/>
        <v>42032.168530092589</v>
      </c>
      <c r="O1488" s="16">
        <f t="shared" si="163"/>
        <v>1</v>
      </c>
      <c r="P1488" s="16">
        <f t="shared" si="166"/>
        <v>2015</v>
      </c>
      <c r="Q1488" t="b">
        <v>0</v>
      </c>
      <c r="R1488">
        <v>3</v>
      </c>
      <c r="S1488" t="b">
        <v>0</v>
      </c>
      <c r="T1488" t="s">
        <v>8273</v>
      </c>
      <c r="U1488" t="str">
        <f t="shared" si="164"/>
        <v>publi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20">
        <f t="shared" si="165"/>
        <v>10</v>
      </c>
      <c r="F1489" s="6" t="str">
        <f t="shared" si="167"/>
        <v>Cat 4</v>
      </c>
      <c r="G1489" s="8"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12">
        <f t="shared" si="161"/>
        <v>42584.917488425926</v>
      </c>
      <c r="M1489">
        <v>1467583271</v>
      </c>
      <c r="N1489" s="12">
        <f t="shared" si="162"/>
        <v>42554.917488425926</v>
      </c>
      <c r="O1489" s="16">
        <f t="shared" si="163"/>
        <v>7</v>
      </c>
      <c r="P1489" s="16">
        <f t="shared" si="166"/>
        <v>2016</v>
      </c>
      <c r="Q1489" t="b">
        <v>0</v>
      </c>
      <c r="R1489">
        <v>0</v>
      </c>
      <c r="S1489" t="b">
        <v>0</v>
      </c>
      <c r="T1489" t="s">
        <v>8273</v>
      </c>
      <c r="U1489" t="str">
        <f t="shared" si="164"/>
        <v>publi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20">
        <f t="shared" si="165"/>
        <v>15</v>
      </c>
      <c r="F1490" s="6" t="str">
        <f t="shared" si="167"/>
        <v>Cat 5</v>
      </c>
      <c r="G1490" s="8">
        <v>360</v>
      </c>
      <c r="H1490" t="s">
        <v>8220</v>
      </c>
      <c r="I1490" t="s">
        <v>8225</v>
      </c>
      <c r="J1490" t="s">
        <v>8247</v>
      </c>
      <c r="K1490">
        <v>1388928660</v>
      </c>
      <c r="L1490" s="12">
        <f t="shared" si="161"/>
        <v>41644.563194444447</v>
      </c>
      <c r="M1490">
        <v>1386336660</v>
      </c>
      <c r="N1490" s="12">
        <f t="shared" si="162"/>
        <v>41614.563194444447</v>
      </c>
      <c r="O1490" s="16">
        <f t="shared" si="163"/>
        <v>12</v>
      </c>
      <c r="P1490" s="16">
        <f t="shared" si="166"/>
        <v>2013</v>
      </c>
      <c r="Q1490" t="b">
        <v>0</v>
      </c>
      <c r="R1490">
        <v>6</v>
      </c>
      <c r="S1490" t="b">
        <v>0</v>
      </c>
      <c r="T1490" t="s">
        <v>8273</v>
      </c>
      <c r="U1490" t="str">
        <f t="shared" si="164"/>
        <v>publi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20">
        <f t="shared" si="165"/>
        <v>5</v>
      </c>
      <c r="F1491" s="6" t="str">
        <f t="shared" si="167"/>
        <v>Cat 3</v>
      </c>
      <c r="G1491" s="8"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12">
        <f t="shared" si="161"/>
        <v>41228.653379629628</v>
      </c>
      <c r="M1491">
        <v>1350398452</v>
      </c>
      <c r="N1491" s="12">
        <f t="shared" si="162"/>
        <v>41198.611712962964</v>
      </c>
      <c r="O1491" s="16">
        <f t="shared" si="163"/>
        <v>10</v>
      </c>
      <c r="P1491" s="16">
        <f t="shared" si="166"/>
        <v>2012</v>
      </c>
      <c r="Q1491" t="b">
        <v>0</v>
      </c>
      <c r="R1491">
        <v>0</v>
      </c>
      <c r="S1491" t="b">
        <v>0</v>
      </c>
      <c r="T1491" t="s">
        <v>8273</v>
      </c>
      <c r="U1491" t="str">
        <f t="shared" si="164"/>
        <v>publi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20">
        <f t="shared" si="165"/>
        <v>2.9</v>
      </c>
      <c r="F1492" s="6" t="str">
        <f t="shared" si="167"/>
        <v>Cat 2</v>
      </c>
      <c r="G1492" s="8">
        <v>895</v>
      </c>
      <c r="H1492" t="s">
        <v>8220</v>
      </c>
      <c r="I1492" t="s">
        <v>8223</v>
      </c>
      <c r="J1492" t="s">
        <v>8245</v>
      </c>
      <c r="K1492">
        <v>1380720474</v>
      </c>
      <c r="L1492" s="12">
        <f t="shared" si="161"/>
        <v>41549.561041666668</v>
      </c>
      <c r="M1492">
        <v>1378214874</v>
      </c>
      <c r="N1492" s="12">
        <f t="shared" si="162"/>
        <v>41520.561041666668</v>
      </c>
      <c r="O1492" s="16">
        <f t="shared" si="163"/>
        <v>9</v>
      </c>
      <c r="P1492" s="16">
        <f t="shared" si="166"/>
        <v>2013</v>
      </c>
      <c r="Q1492" t="b">
        <v>0</v>
      </c>
      <c r="R1492">
        <v>19</v>
      </c>
      <c r="S1492" t="b">
        <v>0</v>
      </c>
      <c r="T1492" t="s">
        <v>8273</v>
      </c>
      <c r="U1492" t="str">
        <f t="shared" si="164"/>
        <v>publi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20">
        <f t="shared" si="165"/>
        <v>1.2</v>
      </c>
      <c r="F1493" s="6" t="str">
        <f t="shared" si="167"/>
        <v>Cat 2</v>
      </c>
      <c r="G1493" s="8"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12">
        <f t="shared" si="161"/>
        <v>42050.651388888888</v>
      </c>
      <c r="M1493">
        <v>1418922443</v>
      </c>
      <c r="N1493" s="12">
        <f t="shared" si="162"/>
        <v>41991.713460648149</v>
      </c>
      <c r="O1493" s="16">
        <f t="shared" si="163"/>
        <v>12</v>
      </c>
      <c r="P1493" s="16">
        <f t="shared" si="166"/>
        <v>2014</v>
      </c>
      <c r="Q1493" t="b">
        <v>0</v>
      </c>
      <c r="R1493">
        <v>1</v>
      </c>
      <c r="S1493" t="b">
        <v>0</v>
      </c>
      <c r="T1493" t="s">
        <v>8273</v>
      </c>
      <c r="U1493" t="str">
        <f t="shared" si="164"/>
        <v>publi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20">
        <f t="shared" si="165"/>
        <v>4</v>
      </c>
      <c r="F1494" s="6" t="str">
        <f t="shared" si="167"/>
        <v>Cat 2</v>
      </c>
      <c r="G1494" s="8">
        <v>30</v>
      </c>
      <c r="H1494" t="s">
        <v>8220</v>
      </c>
      <c r="I1494" t="s">
        <v>8223</v>
      </c>
      <c r="J1494" t="s">
        <v>8245</v>
      </c>
      <c r="K1494">
        <v>1308431646</v>
      </c>
      <c r="L1494" s="12">
        <f t="shared" si="161"/>
        <v>40712.884791666671</v>
      </c>
      <c r="M1494">
        <v>1305839646</v>
      </c>
      <c r="N1494" s="12">
        <f t="shared" si="162"/>
        <v>40682.884791666671</v>
      </c>
      <c r="O1494" s="16">
        <f t="shared" si="163"/>
        <v>5</v>
      </c>
      <c r="P1494" s="16">
        <f t="shared" si="166"/>
        <v>2011</v>
      </c>
      <c r="Q1494" t="b">
        <v>0</v>
      </c>
      <c r="R1494">
        <v>2</v>
      </c>
      <c r="S1494" t="b">
        <v>0</v>
      </c>
      <c r="T1494" t="s">
        <v>8273</v>
      </c>
      <c r="U1494" t="str">
        <f t="shared" si="164"/>
        <v>publi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20">
        <f t="shared" si="165"/>
        <v>2.4</v>
      </c>
      <c r="F1495" s="6" t="str">
        <f t="shared" si="167"/>
        <v>Cat 2</v>
      </c>
      <c r="G1495" s="8"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12">
        <f t="shared" si="161"/>
        <v>41441.866608796299</v>
      </c>
      <c r="M1495">
        <v>1368823675</v>
      </c>
      <c r="N1495" s="12">
        <f t="shared" si="162"/>
        <v>41411.866608796299</v>
      </c>
      <c r="O1495" s="16">
        <f t="shared" si="163"/>
        <v>5</v>
      </c>
      <c r="P1495" s="16">
        <f t="shared" si="166"/>
        <v>2013</v>
      </c>
      <c r="Q1495" t="b">
        <v>0</v>
      </c>
      <c r="R1495">
        <v>0</v>
      </c>
      <c r="S1495" t="b">
        <v>0</v>
      </c>
      <c r="T1495" t="s">
        <v>8273</v>
      </c>
      <c r="U1495" t="str">
        <f t="shared" si="164"/>
        <v>publi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20">
        <f t="shared" si="165"/>
        <v>5</v>
      </c>
      <c r="F1496" s="6" t="str">
        <f t="shared" si="167"/>
        <v>Cat 3</v>
      </c>
      <c r="G1496" s="8">
        <v>445</v>
      </c>
      <c r="H1496" t="s">
        <v>8220</v>
      </c>
      <c r="I1496" t="s">
        <v>8223</v>
      </c>
      <c r="J1496" t="s">
        <v>8245</v>
      </c>
      <c r="K1496">
        <v>1428075480</v>
      </c>
      <c r="L1496" s="12">
        <f t="shared" si="161"/>
        <v>42097.651388888888</v>
      </c>
      <c r="M1496">
        <v>1425489613</v>
      </c>
      <c r="N1496" s="12">
        <f t="shared" si="162"/>
        <v>42067.722372685181</v>
      </c>
      <c r="O1496" s="16">
        <f t="shared" si="163"/>
        <v>3</v>
      </c>
      <c r="P1496" s="16">
        <f t="shared" si="166"/>
        <v>2015</v>
      </c>
      <c r="Q1496" t="b">
        <v>0</v>
      </c>
      <c r="R1496">
        <v>11</v>
      </c>
      <c r="S1496" t="b">
        <v>0</v>
      </c>
      <c r="T1496" t="s">
        <v>8273</v>
      </c>
      <c r="U1496" t="str">
        <f t="shared" si="164"/>
        <v>publi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20">
        <f t="shared" si="165"/>
        <v>2</v>
      </c>
      <c r="F1497" s="6" t="str">
        <f t="shared" si="167"/>
        <v>Cat 2</v>
      </c>
      <c r="G1497" s="8"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12">
        <f t="shared" si="161"/>
        <v>40782.789710648147</v>
      </c>
      <c r="M1497">
        <v>1311879431</v>
      </c>
      <c r="N1497" s="12">
        <f t="shared" si="162"/>
        <v>40752.789710648147</v>
      </c>
      <c r="O1497" s="16">
        <f t="shared" si="163"/>
        <v>7</v>
      </c>
      <c r="P1497" s="16">
        <f t="shared" si="166"/>
        <v>2011</v>
      </c>
      <c r="Q1497" t="b">
        <v>0</v>
      </c>
      <c r="R1497">
        <v>0</v>
      </c>
      <c r="S1497" t="b">
        <v>0</v>
      </c>
      <c r="T1497" t="s">
        <v>8273</v>
      </c>
      <c r="U1497" t="str">
        <f t="shared" si="164"/>
        <v>publi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20">
        <f t="shared" si="165"/>
        <v>1.5</v>
      </c>
      <c r="F1498" s="6" t="str">
        <f t="shared" si="167"/>
        <v>Cat 2</v>
      </c>
      <c r="G1498" s="8"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12">
        <f t="shared" si="161"/>
        <v>41898.475219907406</v>
      </c>
      <c r="M1498">
        <v>1405682659</v>
      </c>
      <c r="N1498" s="12">
        <f t="shared" si="162"/>
        <v>41838.475219907406</v>
      </c>
      <c r="O1498" s="16">
        <f t="shared" si="163"/>
        <v>7</v>
      </c>
      <c r="P1498" s="16">
        <f t="shared" si="166"/>
        <v>2014</v>
      </c>
      <c r="Q1498" t="b">
        <v>0</v>
      </c>
      <c r="R1498">
        <v>0</v>
      </c>
      <c r="S1498" t="b">
        <v>0</v>
      </c>
      <c r="T1498" t="s">
        <v>8273</v>
      </c>
      <c r="U1498" t="str">
        <f t="shared" si="164"/>
        <v>publi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20">
        <f t="shared" si="165"/>
        <v>15</v>
      </c>
      <c r="F1499" s="6" t="str">
        <f t="shared" si="167"/>
        <v>Cat 5</v>
      </c>
      <c r="G1499" s="8"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12">
        <f t="shared" si="161"/>
        <v>41486.821527777778</v>
      </c>
      <c r="M1499">
        <v>1371655522</v>
      </c>
      <c r="N1499" s="12">
        <f t="shared" si="162"/>
        <v>41444.64261574074</v>
      </c>
      <c r="O1499" s="16">
        <f t="shared" si="163"/>
        <v>6</v>
      </c>
      <c r="P1499" s="16">
        <f t="shared" si="166"/>
        <v>2013</v>
      </c>
      <c r="Q1499" t="b">
        <v>0</v>
      </c>
      <c r="R1499">
        <v>1</v>
      </c>
      <c r="S1499" t="b">
        <v>0</v>
      </c>
      <c r="T1499" t="s">
        <v>8273</v>
      </c>
      <c r="U1499" t="str">
        <f t="shared" si="164"/>
        <v>publi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20">
        <f t="shared" si="165"/>
        <v>3</v>
      </c>
      <c r="F1500" s="6" t="str">
        <f t="shared" si="167"/>
        <v>Cat 2</v>
      </c>
      <c r="G1500" s="8">
        <v>57</v>
      </c>
      <c r="H1500" t="s">
        <v>8220</v>
      </c>
      <c r="I1500" t="s">
        <v>8223</v>
      </c>
      <c r="J1500" t="s">
        <v>8245</v>
      </c>
      <c r="K1500">
        <v>1409787378</v>
      </c>
      <c r="L1500" s="12">
        <f t="shared" si="161"/>
        <v>41885.983541666668</v>
      </c>
      <c r="M1500">
        <v>1405899378</v>
      </c>
      <c r="N1500" s="12">
        <f t="shared" si="162"/>
        <v>41840.983541666668</v>
      </c>
      <c r="O1500" s="16">
        <f t="shared" si="163"/>
        <v>7</v>
      </c>
      <c r="P1500" s="16">
        <f t="shared" si="166"/>
        <v>2014</v>
      </c>
      <c r="Q1500" t="b">
        <v>0</v>
      </c>
      <c r="R1500">
        <v>3</v>
      </c>
      <c r="S1500" t="b">
        <v>0</v>
      </c>
      <c r="T1500" t="s">
        <v>8273</v>
      </c>
      <c r="U1500" t="str">
        <f t="shared" si="164"/>
        <v>publi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20">
        <f t="shared" si="165"/>
        <v>2</v>
      </c>
      <c r="F1501" s="6" t="str">
        <f t="shared" si="167"/>
        <v>Cat 2</v>
      </c>
      <c r="G1501" s="8"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12">
        <f t="shared" si="161"/>
        <v>42587.007326388892</v>
      </c>
      <c r="M1501">
        <v>1465171833</v>
      </c>
      <c r="N1501" s="12">
        <f t="shared" si="162"/>
        <v>42527.007326388892</v>
      </c>
      <c r="O1501" s="16">
        <f t="shared" si="163"/>
        <v>6</v>
      </c>
      <c r="P1501" s="16">
        <f t="shared" si="166"/>
        <v>2016</v>
      </c>
      <c r="Q1501" t="b">
        <v>0</v>
      </c>
      <c r="R1501">
        <v>1</v>
      </c>
      <c r="S1501" t="b">
        <v>0</v>
      </c>
      <c r="T1501" t="s">
        <v>8273</v>
      </c>
      <c r="U1501" t="str">
        <f t="shared" si="164"/>
        <v>publi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20">
        <f t="shared" si="165"/>
        <v>2.8</v>
      </c>
      <c r="F1502" s="6" t="str">
        <f t="shared" si="167"/>
        <v>Cat 2</v>
      </c>
      <c r="G1502" s="8">
        <v>701</v>
      </c>
      <c r="H1502" t="s">
        <v>8220</v>
      </c>
      <c r="I1502" t="s">
        <v>8223</v>
      </c>
      <c r="J1502" t="s">
        <v>8245</v>
      </c>
      <c r="K1502">
        <v>1367444557</v>
      </c>
      <c r="L1502" s="12">
        <f t="shared" si="161"/>
        <v>41395.904594907406</v>
      </c>
      <c r="M1502">
        <v>1364852557</v>
      </c>
      <c r="N1502" s="12">
        <f t="shared" si="162"/>
        <v>41365.904594907406</v>
      </c>
      <c r="O1502" s="16">
        <f t="shared" si="163"/>
        <v>4</v>
      </c>
      <c r="P1502" s="16">
        <f t="shared" si="166"/>
        <v>2013</v>
      </c>
      <c r="Q1502" t="b">
        <v>0</v>
      </c>
      <c r="R1502">
        <v>15</v>
      </c>
      <c r="S1502" t="b">
        <v>0</v>
      </c>
      <c r="T1502" t="s">
        <v>8273</v>
      </c>
      <c r="U1502" t="str">
        <f t="shared" si="164"/>
        <v>publi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20">
        <f t="shared" si="165"/>
        <v>52</v>
      </c>
      <c r="F1503" s="6" t="str">
        <f t="shared" si="167"/>
        <v>Cat 12</v>
      </c>
      <c r="G1503" s="8">
        <v>86492</v>
      </c>
      <c r="H1503" t="s">
        <v>8218</v>
      </c>
      <c r="I1503" t="s">
        <v>8228</v>
      </c>
      <c r="J1503" t="s">
        <v>8250</v>
      </c>
      <c r="K1503">
        <v>1436364023</v>
      </c>
      <c r="L1503" s="12">
        <f t="shared" si="161"/>
        <v>42193.583599537036</v>
      </c>
      <c r="M1503">
        <v>1433772023</v>
      </c>
      <c r="N1503" s="12">
        <f t="shared" si="162"/>
        <v>42163.583599537036</v>
      </c>
      <c r="O1503" s="16">
        <f t="shared" si="163"/>
        <v>6</v>
      </c>
      <c r="P1503" s="16">
        <f t="shared" si="166"/>
        <v>2015</v>
      </c>
      <c r="Q1503" t="b">
        <v>1</v>
      </c>
      <c r="R1503">
        <v>885</v>
      </c>
      <c r="S1503" t="b">
        <v>1</v>
      </c>
      <c r="T1503" t="s">
        <v>8283</v>
      </c>
      <c r="U1503" t="str">
        <f t="shared" si="164"/>
        <v>photo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20">
        <f t="shared" si="165"/>
        <v>22</v>
      </c>
      <c r="F1504" s="6" t="str">
        <f t="shared" si="167"/>
        <v>Cat 6</v>
      </c>
      <c r="G1504" s="8">
        <v>22318</v>
      </c>
      <c r="H1504" t="s">
        <v>8218</v>
      </c>
      <c r="I1504" t="s">
        <v>8224</v>
      </c>
      <c r="J1504" t="s">
        <v>8246</v>
      </c>
      <c r="K1504">
        <v>1458943200</v>
      </c>
      <c r="L1504" s="12">
        <f t="shared" si="161"/>
        <v>42454.916666666672</v>
      </c>
      <c r="M1504">
        <v>1456491680</v>
      </c>
      <c r="N1504" s="12">
        <f t="shared" si="162"/>
        <v>42426.542592592596</v>
      </c>
      <c r="O1504" s="16">
        <f t="shared" si="163"/>
        <v>2</v>
      </c>
      <c r="P1504" s="16">
        <f t="shared" si="166"/>
        <v>2016</v>
      </c>
      <c r="Q1504" t="b">
        <v>1</v>
      </c>
      <c r="R1504">
        <v>329</v>
      </c>
      <c r="S1504" t="b">
        <v>1</v>
      </c>
      <c r="T1504" t="s">
        <v>8283</v>
      </c>
      <c r="U1504" t="str">
        <f t="shared" si="164"/>
        <v>photo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20">
        <f t="shared" si="165"/>
        <v>3.75</v>
      </c>
      <c r="F1505" s="6" t="str">
        <f t="shared" si="167"/>
        <v>Cat 2</v>
      </c>
      <c r="G1505" s="8">
        <v>4045.93</v>
      </c>
      <c r="H1505" t="s">
        <v>8218</v>
      </c>
      <c r="I1505" t="s">
        <v>8241</v>
      </c>
      <c r="J1505" t="s">
        <v>8248</v>
      </c>
      <c r="K1505">
        <v>1477210801</v>
      </c>
      <c r="L1505" s="12">
        <f t="shared" si="161"/>
        <v>42666.347233796296</v>
      </c>
      <c r="M1505">
        <v>1472026801</v>
      </c>
      <c r="N1505" s="12">
        <f t="shared" si="162"/>
        <v>42606.347233796296</v>
      </c>
      <c r="O1505" s="16">
        <f t="shared" si="163"/>
        <v>8</v>
      </c>
      <c r="P1505" s="16">
        <f t="shared" si="166"/>
        <v>2016</v>
      </c>
      <c r="Q1505" t="b">
        <v>1</v>
      </c>
      <c r="R1505">
        <v>71</v>
      </c>
      <c r="S1505" t="b">
        <v>1</v>
      </c>
      <c r="T1505" t="s">
        <v>8283</v>
      </c>
      <c r="U1505" t="str">
        <f t="shared" si="164"/>
        <v>photo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20">
        <f t="shared" si="165"/>
        <v>6.5</v>
      </c>
      <c r="F1506" s="6" t="str">
        <f t="shared" si="167"/>
        <v>Cat 3</v>
      </c>
      <c r="G1506" s="8">
        <v>18066</v>
      </c>
      <c r="H1506" t="s">
        <v>8218</v>
      </c>
      <c r="I1506" t="s">
        <v>8224</v>
      </c>
      <c r="J1506" t="s">
        <v>8246</v>
      </c>
      <c r="K1506">
        <v>1402389180</v>
      </c>
      <c r="L1506" s="12">
        <f t="shared" si="161"/>
        <v>41800.356249999997</v>
      </c>
      <c r="M1506">
        <v>1399996024</v>
      </c>
      <c r="N1506" s="12">
        <f t="shared" si="162"/>
        <v>41772.657685185186</v>
      </c>
      <c r="O1506" s="16">
        <f t="shared" si="163"/>
        <v>5</v>
      </c>
      <c r="P1506" s="16">
        <f t="shared" si="166"/>
        <v>2014</v>
      </c>
      <c r="Q1506" t="b">
        <v>1</v>
      </c>
      <c r="R1506">
        <v>269</v>
      </c>
      <c r="S1506" t="b">
        <v>1</v>
      </c>
      <c r="T1506" t="s">
        <v>8283</v>
      </c>
      <c r="U1506" t="str">
        <f t="shared" si="164"/>
        <v>photo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20">
        <f t="shared" si="165"/>
        <v>16</v>
      </c>
      <c r="F1507" s="6" t="str">
        <f t="shared" si="167"/>
        <v>Cat 5</v>
      </c>
      <c r="G1507" s="8">
        <v>16573</v>
      </c>
      <c r="H1507" t="s">
        <v>8218</v>
      </c>
      <c r="I1507" t="s">
        <v>8235</v>
      </c>
      <c r="J1507" t="s">
        <v>8248</v>
      </c>
      <c r="K1507">
        <v>1458676860</v>
      </c>
      <c r="L1507" s="12">
        <f t="shared" si="161"/>
        <v>42451.834027777775</v>
      </c>
      <c r="M1507">
        <v>1455446303</v>
      </c>
      <c r="N1507" s="12">
        <f t="shared" si="162"/>
        <v>42414.44332175926</v>
      </c>
      <c r="O1507" s="16">
        <f t="shared" si="163"/>
        <v>2</v>
      </c>
      <c r="P1507" s="16">
        <f t="shared" si="166"/>
        <v>2016</v>
      </c>
      <c r="Q1507" t="b">
        <v>1</v>
      </c>
      <c r="R1507">
        <v>345</v>
      </c>
      <c r="S1507" t="b">
        <v>1</v>
      </c>
      <c r="T1507" t="s">
        <v>8283</v>
      </c>
      <c r="U1507" t="str">
        <f t="shared" si="164"/>
        <v>photo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20">
        <f t="shared" si="165"/>
        <v>1.5</v>
      </c>
      <c r="F1508" s="6" t="str">
        <f t="shared" si="167"/>
        <v>Cat 2</v>
      </c>
      <c r="G1508" s="8">
        <v>1671</v>
      </c>
      <c r="H1508" t="s">
        <v>8218</v>
      </c>
      <c r="I1508" t="s">
        <v>8224</v>
      </c>
      <c r="J1508" t="s">
        <v>8246</v>
      </c>
      <c r="K1508">
        <v>1406227904</v>
      </c>
      <c r="L1508" s="12">
        <f t="shared" si="161"/>
        <v>41844.785925925928</v>
      </c>
      <c r="M1508">
        <v>1403635904</v>
      </c>
      <c r="N1508" s="12">
        <f t="shared" si="162"/>
        <v>41814.785925925928</v>
      </c>
      <c r="O1508" s="16">
        <f t="shared" si="163"/>
        <v>6</v>
      </c>
      <c r="P1508" s="16">
        <f t="shared" si="166"/>
        <v>2014</v>
      </c>
      <c r="Q1508" t="b">
        <v>1</v>
      </c>
      <c r="R1508">
        <v>43</v>
      </c>
      <c r="S1508" t="b">
        <v>1</v>
      </c>
      <c r="T1508" t="s">
        <v>8283</v>
      </c>
      <c r="U1508" t="str">
        <f t="shared" si="164"/>
        <v>photo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20">
        <f t="shared" si="165"/>
        <v>1.2</v>
      </c>
      <c r="F1509" s="6" t="str">
        <f t="shared" si="167"/>
        <v>Cat 2</v>
      </c>
      <c r="G1509" s="8">
        <v>2580</v>
      </c>
      <c r="H1509" t="s">
        <v>8218</v>
      </c>
      <c r="I1509" t="s">
        <v>8223</v>
      </c>
      <c r="J1509" t="s">
        <v>8245</v>
      </c>
      <c r="K1509">
        <v>1273911000</v>
      </c>
      <c r="L1509" s="12">
        <f t="shared" si="161"/>
        <v>40313.340277777781</v>
      </c>
      <c r="M1509">
        <v>1268822909</v>
      </c>
      <c r="N1509" s="12">
        <f t="shared" si="162"/>
        <v>40254.450335648151</v>
      </c>
      <c r="O1509" s="16">
        <f t="shared" si="163"/>
        <v>3</v>
      </c>
      <c r="P1509" s="16">
        <f t="shared" si="166"/>
        <v>2010</v>
      </c>
      <c r="Q1509" t="b">
        <v>1</v>
      </c>
      <c r="R1509">
        <v>33</v>
      </c>
      <c r="S1509" t="b">
        <v>1</v>
      </c>
      <c r="T1509" t="s">
        <v>8283</v>
      </c>
      <c r="U1509" t="str">
        <f t="shared" si="164"/>
        <v>photo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20">
        <f t="shared" si="165"/>
        <v>18.5</v>
      </c>
      <c r="F1510" s="6" t="str">
        <f t="shared" si="167"/>
        <v>Cat 5</v>
      </c>
      <c r="G1510" s="8">
        <v>20491</v>
      </c>
      <c r="H1510" t="s">
        <v>8218</v>
      </c>
      <c r="I1510" t="s">
        <v>8223</v>
      </c>
      <c r="J1510" t="s">
        <v>8245</v>
      </c>
      <c r="K1510">
        <v>1403880281</v>
      </c>
      <c r="L1510" s="12">
        <f t="shared" si="161"/>
        <v>41817.614363425928</v>
      </c>
      <c r="M1510">
        <v>1401201881</v>
      </c>
      <c r="N1510" s="12">
        <f t="shared" si="162"/>
        <v>41786.614363425928</v>
      </c>
      <c r="O1510" s="16">
        <f t="shared" si="163"/>
        <v>5</v>
      </c>
      <c r="P1510" s="16">
        <f t="shared" si="166"/>
        <v>2014</v>
      </c>
      <c r="Q1510" t="b">
        <v>1</v>
      </c>
      <c r="R1510">
        <v>211</v>
      </c>
      <c r="S1510" t="b">
        <v>1</v>
      </c>
      <c r="T1510" t="s">
        <v>8283</v>
      </c>
      <c r="U1510" t="str">
        <f t="shared" si="164"/>
        <v>photo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20">
        <f t="shared" si="165"/>
        <v>17.5</v>
      </c>
      <c r="F1511" s="6" t="str">
        <f t="shared" si="167"/>
        <v>Cat 5</v>
      </c>
      <c r="G1511" s="8">
        <v>21637.22</v>
      </c>
      <c r="H1511" t="s">
        <v>8218</v>
      </c>
      <c r="I1511" t="s">
        <v>8235</v>
      </c>
      <c r="J1511" t="s">
        <v>8248</v>
      </c>
      <c r="K1511">
        <v>1487113140</v>
      </c>
      <c r="L1511" s="12">
        <f t="shared" si="161"/>
        <v>42780.957638888889</v>
      </c>
      <c r="M1511">
        <v>1484570885</v>
      </c>
      <c r="N1511" s="12">
        <f t="shared" si="162"/>
        <v>42751.533391203702</v>
      </c>
      <c r="O1511" s="16">
        <f t="shared" si="163"/>
        <v>1</v>
      </c>
      <c r="P1511" s="16">
        <f t="shared" si="166"/>
        <v>2017</v>
      </c>
      <c r="Q1511" t="b">
        <v>1</v>
      </c>
      <c r="R1511">
        <v>196</v>
      </c>
      <c r="S1511" t="b">
        <v>1</v>
      </c>
      <c r="T1511" t="s">
        <v>8283</v>
      </c>
      <c r="U1511" t="str">
        <f t="shared" si="164"/>
        <v>photo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20">
        <f t="shared" si="165"/>
        <v>16</v>
      </c>
      <c r="F1512" s="6" t="str">
        <f t="shared" si="167"/>
        <v>Cat 5</v>
      </c>
      <c r="G1512" s="8">
        <v>16165.6</v>
      </c>
      <c r="H1512" t="s">
        <v>8218</v>
      </c>
      <c r="I1512" t="s">
        <v>8224</v>
      </c>
      <c r="J1512" t="s">
        <v>8246</v>
      </c>
      <c r="K1512">
        <v>1405761278</v>
      </c>
      <c r="L1512" s="12">
        <f t="shared" si="161"/>
        <v>41839.385162037033</v>
      </c>
      <c r="M1512">
        <v>1403169278</v>
      </c>
      <c r="N1512" s="12">
        <f t="shared" si="162"/>
        <v>41809.385162037033</v>
      </c>
      <c r="O1512" s="16">
        <f t="shared" si="163"/>
        <v>6</v>
      </c>
      <c r="P1512" s="16">
        <f t="shared" si="166"/>
        <v>2014</v>
      </c>
      <c r="Q1512" t="b">
        <v>1</v>
      </c>
      <c r="R1512">
        <v>405</v>
      </c>
      <c r="S1512" t="b">
        <v>1</v>
      </c>
      <c r="T1512" t="s">
        <v>8283</v>
      </c>
      <c r="U1512" t="str">
        <f t="shared" si="164"/>
        <v>photo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20">
        <f t="shared" si="165"/>
        <v>14</v>
      </c>
      <c r="F1513" s="6" t="str">
        <f t="shared" si="167"/>
        <v>Cat 4</v>
      </c>
      <c r="G1513" s="8">
        <v>15651</v>
      </c>
      <c r="H1513" t="s">
        <v>8218</v>
      </c>
      <c r="I1513" t="s">
        <v>8223</v>
      </c>
      <c r="J1513" t="s">
        <v>8245</v>
      </c>
      <c r="K1513">
        <v>1447858804</v>
      </c>
      <c r="L1513" s="12">
        <f t="shared" si="161"/>
        <v>42326.625046296293</v>
      </c>
      <c r="M1513">
        <v>1445263204</v>
      </c>
      <c r="N1513" s="12">
        <f t="shared" si="162"/>
        <v>42296.583379629628</v>
      </c>
      <c r="O1513" s="16">
        <f t="shared" si="163"/>
        <v>10</v>
      </c>
      <c r="P1513" s="16">
        <f t="shared" si="166"/>
        <v>2015</v>
      </c>
      <c r="Q1513" t="b">
        <v>1</v>
      </c>
      <c r="R1513">
        <v>206</v>
      </c>
      <c r="S1513" t="b">
        <v>1</v>
      </c>
      <c r="T1513" t="s">
        <v>8283</v>
      </c>
      <c r="U1513" t="str">
        <f t="shared" si="164"/>
        <v>photo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20">
        <f t="shared" si="165"/>
        <v>3.5</v>
      </c>
      <c r="F1514" s="6" t="str">
        <f t="shared" si="167"/>
        <v>Cat 2</v>
      </c>
      <c r="G1514" s="8">
        <v>19557</v>
      </c>
      <c r="H1514" t="s">
        <v>8218</v>
      </c>
      <c r="I1514" t="s">
        <v>8223</v>
      </c>
      <c r="J1514" t="s">
        <v>8245</v>
      </c>
      <c r="K1514">
        <v>1486311939</v>
      </c>
      <c r="L1514" s="12">
        <f t="shared" si="161"/>
        <v>42771.684479166666</v>
      </c>
      <c r="M1514">
        <v>1483719939</v>
      </c>
      <c r="N1514" s="12">
        <f t="shared" si="162"/>
        <v>42741.684479166666</v>
      </c>
      <c r="O1514" s="16">
        <f t="shared" si="163"/>
        <v>1</v>
      </c>
      <c r="P1514" s="16">
        <f t="shared" si="166"/>
        <v>2017</v>
      </c>
      <c r="Q1514" t="b">
        <v>1</v>
      </c>
      <c r="R1514">
        <v>335</v>
      </c>
      <c r="S1514" t="b">
        <v>1</v>
      </c>
      <c r="T1514" t="s">
        <v>8283</v>
      </c>
      <c r="U1514" t="str">
        <f t="shared" si="164"/>
        <v>photo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20">
        <f t="shared" si="165"/>
        <v>8</v>
      </c>
      <c r="F1515" s="6" t="str">
        <f t="shared" si="167"/>
        <v>Cat 3</v>
      </c>
      <c r="G1515" s="8">
        <v>12001.5</v>
      </c>
      <c r="H1515" t="s">
        <v>8218</v>
      </c>
      <c r="I1515" t="s">
        <v>8224</v>
      </c>
      <c r="J1515" t="s">
        <v>8246</v>
      </c>
      <c r="K1515">
        <v>1405523866</v>
      </c>
      <c r="L1515" s="12">
        <f t="shared" si="161"/>
        <v>41836.637337962966</v>
      </c>
      <c r="M1515">
        <v>1402931866</v>
      </c>
      <c r="N1515" s="12">
        <f t="shared" si="162"/>
        <v>41806.637337962966</v>
      </c>
      <c r="O1515" s="16">
        <f t="shared" si="163"/>
        <v>6</v>
      </c>
      <c r="P1515" s="16">
        <f t="shared" si="166"/>
        <v>2014</v>
      </c>
      <c r="Q1515" t="b">
        <v>1</v>
      </c>
      <c r="R1515">
        <v>215</v>
      </c>
      <c r="S1515" t="b">
        <v>1</v>
      </c>
      <c r="T1515" t="s">
        <v>8283</v>
      </c>
      <c r="U1515" t="str">
        <f t="shared" si="164"/>
        <v>photo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20">
        <f t="shared" si="165"/>
        <v>25</v>
      </c>
      <c r="F1516" s="6" t="str">
        <f t="shared" si="167"/>
        <v>Cat 7</v>
      </c>
      <c r="G1516" s="8">
        <v>26619</v>
      </c>
      <c r="H1516" t="s">
        <v>8218</v>
      </c>
      <c r="I1516" t="s">
        <v>8223</v>
      </c>
      <c r="J1516" t="s">
        <v>8245</v>
      </c>
      <c r="K1516">
        <v>1443363640</v>
      </c>
      <c r="L1516" s="12">
        <f t="shared" si="161"/>
        <v>42274.597685185188</v>
      </c>
      <c r="M1516">
        <v>1439907640</v>
      </c>
      <c r="N1516" s="12">
        <f t="shared" si="162"/>
        <v>42234.597685185188</v>
      </c>
      <c r="O1516" s="16">
        <f t="shared" si="163"/>
        <v>8</v>
      </c>
      <c r="P1516" s="16">
        <f t="shared" si="166"/>
        <v>2015</v>
      </c>
      <c r="Q1516" t="b">
        <v>1</v>
      </c>
      <c r="R1516">
        <v>176</v>
      </c>
      <c r="S1516" t="b">
        <v>1</v>
      </c>
      <c r="T1516" t="s">
        <v>8283</v>
      </c>
      <c r="U1516" t="str">
        <f t="shared" si="164"/>
        <v>photo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20">
        <f t="shared" si="165"/>
        <v>300</v>
      </c>
      <c r="F1517" s="6" t="str">
        <f t="shared" si="167"/>
        <v>Cat 12</v>
      </c>
      <c r="G1517" s="8">
        <v>471567</v>
      </c>
      <c r="H1517" t="s">
        <v>8218</v>
      </c>
      <c r="I1517" t="s">
        <v>8233</v>
      </c>
      <c r="J1517" t="s">
        <v>8253</v>
      </c>
      <c r="K1517">
        <v>1458104697</v>
      </c>
      <c r="L1517" s="12">
        <f t="shared" si="161"/>
        <v>42445.211770833332</v>
      </c>
      <c r="M1517">
        <v>1455516297</v>
      </c>
      <c r="N1517" s="12">
        <f t="shared" si="162"/>
        <v>42415.253437499996</v>
      </c>
      <c r="O1517" s="16">
        <f t="shared" si="163"/>
        <v>2</v>
      </c>
      <c r="P1517" s="16">
        <f t="shared" si="166"/>
        <v>2016</v>
      </c>
      <c r="Q1517" t="b">
        <v>1</v>
      </c>
      <c r="R1517">
        <v>555</v>
      </c>
      <c r="S1517" t="b">
        <v>1</v>
      </c>
      <c r="T1517" t="s">
        <v>8283</v>
      </c>
      <c r="U1517" t="str">
        <f t="shared" si="164"/>
        <v>photo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20">
        <f t="shared" si="165"/>
        <v>17</v>
      </c>
      <c r="F1518" s="6" t="str">
        <f t="shared" si="167"/>
        <v>Cat 5</v>
      </c>
      <c r="G1518" s="8">
        <v>18472</v>
      </c>
      <c r="H1518" t="s">
        <v>8218</v>
      </c>
      <c r="I1518" t="s">
        <v>8223</v>
      </c>
      <c r="J1518" t="s">
        <v>8245</v>
      </c>
      <c r="K1518">
        <v>1475762400</v>
      </c>
      <c r="L1518" s="12">
        <f t="shared" si="161"/>
        <v>42649.583333333328</v>
      </c>
      <c r="M1518">
        <v>1473160292</v>
      </c>
      <c r="N1518" s="12">
        <f t="shared" si="162"/>
        <v>42619.466342592597</v>
      </c>
      <c r="O1518" s="16">
        <f t="shared" si="163"/>
        <v>9</v>
      </c>
      <c r="P1518" s="16">
        <f t="shared" si="166"/>
        <v>2016</v>
      </c>
      <c r="Q1518" t="b">
        <v>1</v>
      </c>
      <c r="R1518">
        <v>116</v>
      </c>
      <c r="S1518" t="b">
        <v>1</v>
      </c>
      <c r="T1518" t="s">
        <v>8283</v>
      </c>
      <c r="U1518" t="str">
        <f t="shared" si="164"/>
        <v>photo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20">
        <f t="shared" si="165"/>
        <v>15</v>
      </c>
      <c r="F1519" s="6" t="str">
        <f t="shared" si="167"/>
        <v>Cat 5</v>
      </c>
      <c r="G1519" s="8">
        <v>24297</v>
      </c>
      <c r="H1519" t="s">
        <v>8218</v>
      </c>
      <c r="I1519" t="s">
        <v>8223</v>
      </c>
      <c r="J1519" t="s">
        <v>8245</v>
      </c>
      <c r="K1519">
        <v>1417845600</v>
      </c>
      <c r="L1519" s="12">
        <f t="shared" si="161"/>
        <v>41979.25</v>
      </c>
      <c r="M1519">
        <v>1415194553</v>
      </c>
      <c r="N1519" s="12">
        <f t="shared" si="162"/>
        <v>41948.56658564815</v>
      </c>
      <c r="O1519" s="16">
        <f t="shared" si="163"/>
        <v>11</v>
      </c>
      <c r="P1519" s="16">
        <f t="shared" si="166"/>
        <v>2014</v>
      </c>
      <c r="Q1519" t="b">
        <v>1</v>
      </c>
      <c r="R1519">
        <v>615</v>
      </c>
      <c r="S1519" t="b">
        <v>1</v>
      </c>
      <c r="T1519" t="s">
        <v>8283</v>
      </c>
      <c r="U1519" t="str">
        <f t="shared" si="164"/>
        <v>photo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20">
        <f t="shared" si="165"/>
        <v>15</v>
      </c>
      <c r="F1520" s="6" t="str">
        <f t="shared" si="167"/>
        <v>Cat 5</v>
      </c>
      <c r="G1520" s="8">
        <v>30805</v>
      </c>
      <c r="H1520" t="s">
        <v>8218</v>
      </c>
      <c r="I1520" t="s">
        <v>8223</v>
      </c>
      <c r="J1520" t="s">
        <v>8245</v>
      </c>
      <c r="K1520">
        <v>1401565252</v>
      </c>
      <c r="L1520" s="12">
        <f t="shared" si="161"/>
        <v>41790.8200462963</v>
      </c>
      <c r="M1520">
        <v>1398973252</v>
      </c>
      <c r="N1520" s="12">
        <f t="shared" si="162"/>
        <v>41760.8200462963</v>
      </c>
      <c r="O1520" s="16">
        <f t="shared" si="163"/>
        <v>5</v>
      </c>
      <c r="P1520" s="16">
        <f t="shared" si="166"/>
        <v>2014</v>
      </c>
      <c r="Q1520" t="b">
        <v>1</v>
      </c>
      <c r="R1520">
        <v>236</v>
      </c>
      <c r="S1520" t="b">
        <v>1</v>
      </c>
      <c r="T1520" t="s">
        <v>8283</v>
      </c>
      <c r="U1520" t="str">
        <f t="shared" si="164"/>
        <v>photo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20">
        <f t="shared" si="165"/>
        <v>9</v>
      </c>
      <c r="F1521" s="6" t="str">
        <f t="shared" si="167"/>
        <v>Cat 3</v>
      </c>
      <c r="G1521" s="8">
        <v>9302.75</v>
      </c>
      <c r="H1521" t="s">
        <v>8218</v>
      </c>
      <c r="I1521" t="s">
        <v>8223</v>
      </c>
      <c r="J1521" t="s">
        <v>8245</v>
      </c>
      <c r="K1521">
        <v>1403301540</v>
      </c>
      <c r="L1521" s="12">
        <f t="shared" si="161"/>
        <v>41810.915972222225</v>
      </c>
      <c r="M1521">
        <v>1400867283</v>
      </c>
      <c r="N1521" s="12">
        <f t="shared" si="162"/>
        <v>41782.741701388892</v>
      </c>
      <c r="O1521" s="16">
        <f t="shared" si="163"/>
        <v>5</v>
      </c>
      <c r="P1521" s="16">
        <f t="shared" si="166"/>
        <v>2014</v>
      </c>
      <c r="Q1521" t="b">
        <v>1</v>
      </c>
      <c r="R1521">
        <v>145</v>
      </c>
      <c r="S1521" t="b">
        <v>1</v>
      </c>
      <c r="T1521" t="s">
        <v>8283</v>
      </c>
      <c r="U1521" t="str">
        <f t="shared" si="164"/>
        <v>photo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20">
        <f t="shared" si="165"/>
        <v>18</v>
      </c>
      <c r="F1522" s="6" t="str">
        <f t="shared" si="167"/>
        <v>Cat 5</v>
      </c>
      <c r="G1522" s="8">
        <v>18625</v>
      </c>
      <c r="H1522" t="s">
        <v>8218</v>
      </c>
      <c r="I1522" t="s">
        <v>8223</v>
      </c>
      <c r="J1522" t="s">
        <v>8245</v>
      </c>
      <c r="K1522">
        <v>1418961600</v>
      </c>
      <c r="L1522" s="12">
        <f t="shared" si="161"/>
        <v>41992.166666666672</v>
      </c>
      <c r="M1522">
        <v>1415824513</v>
      </c>
      <c r="N1522" s="12">
        <f t="shared" si="162"/>
        <v>41955.857789351852</v>
      </c>
      <c r="O1522" s="16">
        <f t="shared" si="163"/>
        <v>11</v>
      </c>
      <c r="P1522" s="16">
        <f t="shared" si="166"/>
        <v>2014</v>
      </c>
      <c r="Q1522" t="b">
        <v>1</v>
      </c>
      <c r="R1522">
        <v>167</v>
      </c>
      <c r="S1522" t="b">
        <v>1</v>
      </c>
      <c r="T1522" t="s">
        <v>8283</v>
      </c>
      <c r="U1522" t="str">
        <f t="shared" si="164"/>
        <v>photo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20">
        <f t="shared" si="165"/>
        <v>37.5</v>
      </c>
      <c r="F1523" s="6" t="str">
        <f t="shared" si="167"/>
        <v>Cat 9</v>
      </c>
      <c r="G1523" s="8">
        <v>40055</v>
      </c>
      <c r="H1523" t="s">
        <v>8218</v>
      </c>
      <c r="I1523" t="s">
        <v>8223</v>
      </c>
      <c r="J1523" t="s">
        <v>8245</v>
      </c>
      <c r="K1523">
        <v>1465272091</v>
      </c>
      <c r="L1523" s="12">
        <f t="shared" si="161"/>
        <v>42528.167719907404</v>
      </c>
      <c r="M1523">
        <v>1462248091</v>
      </c>
      <c r="N1523" s="12">
        <f t="shared" si="162"/>
        <v>42493.167719907404</v>
      </c>
      <c r="O1523" s="16">
        <f t="shared" si="163"/>
        <v>5</v>
      </c>
      <c r="P1523" s="16">
        <f t="shared" si="166"/>
        <v>2016</v>
      </c>
      <c r="Q1523" t="b">
        <v>1</v>
      </c>
      <c r="R1523">
        <v>235</v>
      </c>
      <c r="S1523" t="b">
        <v>1</v>
      </c>
      <c r="T1523" t="s">
        <v>8283</v>
      </c>
      <c r="U1523" t="str">
        <f t="shared" si="164"/>
        <v>photo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20">
        <f t="shared" si="165"/>
        <v>43.5</v>
      </c>
      <c r="F1524" s="6" t="str">
        <f t="shared" si="167"/>
        <v>Cat 10</v>
      </c>
      <c r="G1524" s="8">
        <v>60450.1</v>
      </c>
      <c r="H1524" t="s">
        <v>8218</v>
      </c>
      <c r="I1524" t="s">
        <v>8223</v>
      </c>
      <c r="J1524" t="s">
        <v>8245</v>
      </c>
      <c r="K1524">
        <v>1413575739</v>
      </c>
      <c r="L1524" s="12">
        <f t="shared" si="161"/>
        <v>41929.830312500002</v>
      </c>
      <c r="M1524">
        <v>1410983739</v>
      </c>
      <c r="N1524" s="12">
        <f t="shared" si="162"/>
        <v>41899.830312500002</v>
      </c>
      <c r="O1524" s="16">
        <f t="shared" si="163"/>
        <v>9</v>
      </c>
      <c r="P1524" s="16">
        <f t="shared" si="166"/>
        <v>2014</v>
      </c>
      <c r="Q1524" t="b">
        <v>1</v>
      </c>
      <c r="R1524">
        <v>452</v>
      </c>
      <c r="S1524" t="b">
        <v>1</v>
      </c>
      <c r="T1524" t="s">
        <v>8283</v>
      </c>
      <c r="U1524" t="str">
        <f t="shared" si="164"/>
        <v>photo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20">
        <f t="shared" si="165"/>
        <v>18.5</v>
      </c>
      <c r="F1525" s="6" t="str">
        <f t="shared" si="167"/>
        <v>Cat 5</v>
      </c>
      <c r="G1525" s="8">
        <v>23096</v>
      </c>
      <c r="H1525" t="s">
        <v>8218</v>
      </c>
      <c r="I1525" t="s">
        <v>8223</v>
      </c>
      <c r="J1525" t="s">
        <v>8245</v>
      </c>
      <c r="K1525">
        <v>1419292800</v>
      </c>
      <c r="L1525" s="12">
        <f t="shared" si="161"/>
        <v>41996</v>
      </c>
      <c r="M1525">
        <v>1416592916</v>
      </c>
      <c r="N1525" s="12">
        <f t="shared" si="162"/>
        <v>41964.751342592594</v>
      </c>
      <c r="O1525" s="16">
        <f t="shared" si="163"/>
        <v>11</v>
      </c>
      <c r="P1525" s="16">
        <f t="shared" si="166"/>
        <v>2014</v>
      </c>
      <c r="Q1525" t="b">
        <v>1</v>
      </c>
      <c r="R1525">
        <v>241</v>
      </c>
      <c r="S1525" t="b">
        <v>1</v>
      </c>
      <c r="T1525" t="s">
        <v>8283</v>
      </c>
      <c r="U1525" t="str">
        <f t="shared" si="164"/>
        <v>photo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20">
        <f t="shared" si="165"/>
        <v>3</v>
      </c>
      <c r="F1526" s="6" t="str">
        <f t="shared" si="167"/>
        <v>Cat 2</v>
      </c>
      <c r="G1526" s="8">
        <v>6210</v>
      </c>
      <c r="H1526" t="s">
        <v>8218</v>
      </c>
      <c r="I1526" t="s">
        <v>8234</v>
      </c>
      <c r="J1526" t="s">
        <v>8254</v>
      </c>
      <c r="K1526">
        <v>1487592090</v>
      </c>
      <c r="L1526" s="12">
        <f t="shared" si="161"/>
        <v>42786.501041666663</v>
      </c>
      <c r="M1526">
        <v>1485000090</v>
      </c>
      <c r="N1526" s="12">
        <f t="shared" si="162"/>
        <v>42756.501041666663</v>
      </c>
      <c r="O1526" s="16">
        <f t="shared" si="163"/>
        <v>1</v>
      </c>
      <c r="P1526" s="16">
        <f t="shared" si="166"/>
        <v>2017</v>
      </c>
      <c r="Q1526" t="b">
        <v>1</v>
      </c>
      <c r="R1526">
        <v>28</v>
      </c>
      <c r="S1526" t="b">
        <v>1</v>
      </c>
      <c r="T1526" t="s">
        <v>8283</v>
      </c>
      <c r="U1526" t="str">
        <f t="shared" si="164"/>
        <v>photo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20">
        <f t="shared" si="165"/>
        <v>2.6</v>
      </c>
      <c r="F1527" s="6" t="str">
        <f t="shared" si="167"/>
        <v>Cat 2</v>
      </c>
      <c r="G1527" s="8">
        <v>4524.1499999999996</v>
      </c>
      <c r="H1527" t="s">
        <v>8218</v>
      </c>
      <c r="I1527" t="s">
        <v>8223</v>
      </c>
      <c r="J1527" t="s">
        <v>8245</v>
      </c>
      <c r="K1527">
        <v>1471539138</v>
      </c>
      <c r="L1527" s="12">
        <f t="shared" si="161"/>
        <v>42600.702986111108</v>
      </c>
      <c r="M1527">
        <v>1468947138</v>
      </c>
      <c r="N1527" s="12">
        <f t="shared" si="162"/>
        <v>42570.702986111108</v>
      </c>
      <c r="O1527" s="16">
        <f t="shared" si="163"/>
        <v>7</v>
      </c>
      <c r="P1527" s="16">
        <f t="shared" si="166"/>
        <v>2016</v>
      </c>
      <c r="Q1527" t="b">
        <v>1</v>
      </c>
      <c r="R1527">
        <v>140</v>
      </c>
      <c r="S1527" t="b">
        <v>1</v>
      </c>
      <c r="T1527" t="s">
        <v>8283</v>
      </c>
      <c r="U1527" t="str">
        <f t="shared" si="164"/>
        <v>photo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20">
        <f t="shared" si="165"/>
        <v>23</v>
      </c>
      <c r="F1528" s="6" t="str">
        <f t="shared" si="167"/>
        <v>Cat 6</v>
      </c>
      <c r="G1528" s="8">
        <v>27675</v>
      </c>
      <c r="H1528" t="s">
        <v>8218</v>
      </c>
      <c r="I1528" t="s">
        <v>8223</v>
      </c>
      <c r="J1528" t="s">
        <v>8245</v>
      </c>
      <c r="K1528">
        <v>1453185447</v>
      </c>
      <c r="L1528" s="12">
        <f t="shared" si="161"/>
        <v>42388.276006944448</v>
      </c>
      <c r="M1528">
        <v>1448951847</v>
      </c>
      <c r="N1528" s="12">
        <f t="shared" si="162"/>
        <v>42339.276006944448</v>
      </c>
      <c r="O1528" s="16">
        <f t="shared" si="163"/>
        <v>12</v>
      </c>
      <c r="P1528" s="16">
        <f t="shared" si="166"/>
        <v>2015</v>
      </c>
      <c r="Q1528" t="b">
        <v>1</v>
      </c>
      <c r="R1528">
        <v>280</v>
      </c>
      <c r="S1528" t="b">
        <v>1</v>
      </c>
      <c r="T1528" t="s">
        <v>8283</v>
      </c>
      <c r="U1528" t="str">
        <f t="shared" si="164"/>
        <v>photo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20">
        <f t="shared" si="165"/>
        <v>3.5</v>
      </c>
      <c r="F1529" s="6" t="str">
        <f t="shared" si="167"/>
        <v>Cat 2</v>
      </c>
      <c r="G1529" s="8">
        <v>3865.55</v>
      </c>
      <c r="H1529" t="s">
        <v>8218</v>
      </c>
      <c r="I1529" t="s">
        <v>8223</v>
      </c>
      <c r="J1529" t="s">
        <v>8245</v>
      </c>
      <c r="K1529">
        <v>1489497886</v>
      </c>
      <c r="L1529" s="12">
        <f t="shared" si="161"/>
        <v>42808.558865740735</v>
      </c>
      <c r="M1529">
        <v>1487082286</v>
      </c>
      <c r="N1529" s="12">
        <f t="shared" si="162"/>
        <v>42780.600532407407</v>
      </c>
      <c r="O1529" s="16">
        <f t="shared" si="163"/>
        <v>2</v>
      </c>
      <c r="P1529" s="16">
        <f t="shared" si="166"/>
        <v>2017</v>
      </c>
      <c r="Q1529" t="b">
        <v>1</v>
      </c>
      <c r="R1529">
        <v>70</v>
      </c>
      <c r="S1529" t="b">
        <v>1</v>
      </c>
      <c r="T1529" t="s">
        <v>8283</v>
      </c>
      <c r="U1529" t="str">
        <f t="shared" si="164"/>
        <v>photo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20">
        <f t="shared" si="165"/>
        <v>3</v>
      </c>
      <c r="F1530" s="6" t="str">
        <f t="shared" si="167"/>
        <v>Cat 2</v>
      </c>
      <c r="G1530" s="8">
        <v>8447</v>
      </c>
      <c r="H1530" t="s">
        <v>8218</v>
      </c>
      <c r="I1530" t="s">
        <v>8223</v>
      </c>
      <c r="J1530" t="s">
        <v>8245</v>
      </c>
      <c r="K1530">
        <v>1485907200</v>
      </c>
      <c r="L1530" s="12">
        <f t="shared" si="161"/>
        <v>42767</v>
      </c>
      <c r="M1530">
        <v>1483292122</v>
      </c>
      <c r="N1530" s="12">
        <f t="shared" si="162"/>
        <v>42736.732893518521</v>
      </c>
      <c r="O1530" s="16">
        <f t="shared" si="163"/>
        <v>1</v>
      </c>
      <c r="P1530" s="16">
        <f t="shared" si="166"/>
        <v>2017</v>
      </c>
      <c r="Q1530" t="b">
        <v>1</v>
      </c>
      <c r="R1530">
        <v>160</v>
      </c>
      <c r="S1530" t="b">
        <v>1</v>
      </c>
      <c r="T1530" t="s">
        <v>8283</v>
      </c>
      <c r="U1530" t="str">
        <f t="shared" si="164"/>
        <v>photo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20">
        <f t="shared" si="165"/>
        <v>19</v>
      </c>
      <c r="F1531" s="6" t="str">
        <f t="shared" si="167"/>
        <v>Cat 5</v>
      </c>
      <c r="G1531" s="8">
        <v>19129</v>
      </c>
      <c r="H1531" t="s">
        <v>8218</v>
      </c>
      <c r="I1531" t="s">
        <v>8223</v>
      </c>
      <c r="J1531" t="s">
        <v>8245</v>
      </c>
      <c r="K1531">
        <v>1426773920</v>
      </c>
      <c r="L1531" s="12">
        <f t="shared" si="161"/>
        <v>42082.587037037039</v>
      </c>
      <c r="M1531">
        <v>1424185520</v>
      </c>
      <c r="N1531" s="12">
        <f t="shared" si="162"/>
        <v>42052.628703703704</v>
      </c>
      <c r="O1531" s="16">
        <f t="shared" si="163"/>
        <v>2</v>
      </c>
      <c r="P1531" s="16">
        <f t="shared" si="166"/>
        <v>2015</v>
      </c>
      <c r="Q1531" t="b">
        <v>1</v>
      </c>
      <c r="R1531">
        <v>141</v>
      </c>
      <c r="S1531" t="b">
        <v>1</v>
      </c>
      <c r="T1531" t="s">
        <v>8283</v>
      </c>
      <c r="U1531" t="str">
        <f t="shared" si="164"/>
        <v>photo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20">
        <f t="shared" si="165"/>
        <v>35</v>
      </c>
      <c r="F1532" s="6" t="str">
        <f t="shared" si="167"/>
        <v>Cat 9</v>
      </c>
      <c r="G1532" s="8">
        <v>47189</v>
      </c>
      <c r="H1532" t="s">
        <v>8218</v>
      </c>
      <c r="I1532" t="s">
        <v>8223</v>
      </c>
      <c r="J1532" t="s">
        <v>8245</v>
      </c>
      <c r="K1532">
        <v>1445624695</v>
      </c>
      <c r="L1532" s="12">
        <f t="shared" si="161"/>
        <v>42300.767303240747</v>
      </c>
      <c r="M1532">
        <v>1443464695</v>
      </c>
      <c r="N1532" s="12">
        <f t="shared" si="162"/>
        <v>42275.767303240747</v>
      </c>
      <c r="O1532" s="16">
        <f t="shared" si="163"/>
        <v>9</v>
      </c>
      <c r="P1532" s="16">
        <f t="shared" si="166"/>
        <v>2015</v>
      </c>
      <c r="Q1532" t="b">
        <v>1</v>
      </c>
      <c r="R1532">
        <v>874</v>
      </c>
      <c r="S1532" t="b">
        <v>1</v>
      </c>
      <c r="T1532" t="s">
        <v>8283</v>
      </c>
      <c r="U1532" t="str">
        <f t="shared" si="164"/>
        <v>photo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20">
        <f t="shared" si="165"/>
        <v>2.35</v>
      </c>
      <c r="F1533" s="6" t="str">
        <f t="shared" si="167"/>
        <v>Cat 2</v>
      </c>
      <c r="G1533" s="8">
        <v>4135</v>
      </c>
      <c r="H1533" t="s">
        <v>8218</v>
      </c>
      <c r="I1533" t="s">
        <v>8223</v>
      </c>
      <c r="J1533" t="s">
        <v>8245</v>
      </c>
      <c r="K1533">
        <v>1417402800</v>
      </c>
      <c r="L1533" s="12">
        <f t="shared" si="161"/>
        <v>41974.125</v>
      </c>
      <c r="M1533">
        <v>1414610126</v>
      </c>
      <c r="N1533" s="12">
        <f t="shared" si="162"/>
        <v>41941.802384259259</v>
      </c>
      <c r="O1533" s="16">
        <f t="shared" si="163"/>
        <v>10</v>
      </c>
      <c r="P1533" s="16">
        <f t="shared" si="166"/>
        <v>2014</v>
      </c>
      <c r="Q1533" t="b">
        <v>1</v>
      </c>
      <c r="R1533">
        <v>73</v>
      </c>
      <c r="S1533" t="b">
        <v>1</v>
      </c>
      <c r="T1533" t="s">
        <v>8283</v>
      </c>
      <c r="U1533" t="str">
        <f t="shared" si="164"/>
        <v>photo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20">
        <f t="shared" si="165"/>
        <v>5</v>
      </c>
      <c r="F1534" s="6" t="str">
        <f t="shared" si="167"/>
        <v>Cat 3</v>
      </c>
      <c r="G1534" s="8">
        <v>24201</v>
      </c>
      <c r="H1534" t="s">
        <v>8218</v>
      </c>
      <c r="I1534" t="s">
        <v>8225</v>
      </c>
      <c r="J1534" t="s">
        <v>8247</v>
      </c>
      <c r="K1534">
        <v>1455548400</v>
      </c>
      <c r="L1534" s="12">
        <f t="shared" si="161"/>
        <v>42415.625</v>
      </c>
      <c r="M1534">
        <v>1453461865</v>
      </c>
      <c r="N1534" s="12">
        <f t="shared" si="162"/>
        <v>42391.475289351853</v>
      </c>
      <c r="O1534" s="16">
        <f t="shared" si="163"/>
        <v>1</v>
      </c>
      <c r="P1534" s="16">
        <f t="shared" si="166"/>
        <v>2016</v>
      </c>
      <c r="Q1534" t="b">
        <v>1</v>
      </c>
      <c r="R1534">
        <v>294</v>
      </c>
      <c r="S1534" t="b">
        <v>1</v>
      </c>
      <c r="T1534" t="s">
        <v>8283</v>
      </c>
      <c r="U1534" t="str">
        <f t="shared" si="164"/>
        <v>photo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20">
        <f t="shared" si="165"/>
        <v>45</v>
      </c>
      <c r="F1535" s="6" t="str">
        <f t="shared" si="167"/>
        <v>Cat 11</v>
      </c>
      <c r="G1535" s="8">
        <v>65313</v>
      </c>
      <c r="H1535" t="s">
        <v>8218</v>
      </c>
      <c r="I1535" t="s">
        <v>8223</v>
      </c>
      <c r="J1535" t="s">
        <v>8245</v>
      </c>
      <c r="K1535">
        <v>1462161540</v>
      </c>
      <c r="L1535" s="12">
        <f t="shared" si="161"/>
        <v>42492.165972222225</v>
      </c>
      <c r="M1535">
        <v>1457913777</v>
      </c>
      <c r="N1535" s="12">
        <f t="shared" si="162"/>
        <v>42443.00204861111</v>
      </c>
      <c r="O1535" s="16">
        <f t="shared" si="163"/>
        <v>3</v>
      </c>
      <c r="P1535" s="16">
        <f t="shared" si="166"/>
        <v>2016</v>
      </c>
      <c r="Q1535" t="b">
        <v>1</v>
      </c>
      <c r="R1535">
        <v>740</v>
      </c>
      <c r="S1535" t="b">
        <v>1</v>
      </c>
      <c r="T1535" t="s">
        <v>8283</v>
      </c>
      <c r="U1535" t="str">
        <f t="shared" si="164"/>
        <v>photo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20">
        <f t="shared" si="165"/>
        <v>7.5</v>
      </c>
      <c r="F1536" s="6" t="str">
        <f t="shared" si="167"/>
        <v>Cat 3</v>
      </c>
      <c r="G1536" s="8">
        <v>31330</v>
      </c>
      <c r="H1536" t="s">
        <v>8218</v>
      </c>
      <c r="I1536" t="s">
        <v>8223</v>
      </c>
      <c r="J1536" t="s">
        <v>8245</v>
      </c>
      <c r="K1536">
        <v>1441383062</v>
      </c>
      <c r="L1536" s="12">
        <f t="shared" si="161"/>
        <v>42251.67432870371</v>
      </c>
      <c r="M1536">
        <v>1438791062</v>
      </c>
      <c r="N1536" s="12">
        <f t="shared" si="162"/>
        <v>42221.67432870371</v>
      </c>
      <c r="O1536" s="16">
        <f t="shared" si="163"/>
        <v>8</v>
      </c>
      <c r="P1536" s="16">
        <f t="shared" si="166"/>
        <v>2015</v>
      </c>
      <c r="Q1536" t="b">
        <v>1</v>
      </c>
      <c r="R1536">
        <v>369</v>
      </c>
      <c r="S1536" t="b">
        <v>1</v>
      </c>
      <c r="T1536" t="s">
        <v>8283</v>
      </c>
      <c r="U1536" t="str">
        <f t="shared" si="164"/>
        <v>photo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20">
        <f t="shared" si="165"/>
        <v>4</v>
      </c>
      <c r="F1537" s="6" t="str">
        <f t="shared" si="167"/>
        <v>Cat 2</v>
      </c>
      <c r="G1537" s="8">
        <v>5297</v>
      </c>
      <c r="H1537" t="s">
        <v>8218</v>
      </c>
      <c r="I1537" t="s">
        <v>8223</v>
      </c>
      <c r="J1537" t="s">
        <v>8245</v>
      </c>
      <c r="K1537">
        <v>1464040800</v>
      </c>
      <c r="L1537" s="12">
        <f t="shared" si="161"/>
        <v>42513.916666666672</v>
      </c>
      <c r="M1537">
        <v>1461527631</v>
      </c>
      <c r="N1537" s="12">
        <f t="shared" si="162"/>
        <v>42484.829062500001</v>
      </c>
      <c r="O1537" s="16">
        <f t="shared" si="163"/>
        <v>4</v>
      </c>
      <c r="P1537" s="16">
        <f t="shared" si="166"/>
        <v>2016</v>
      </c>
      <c r="Q1537" t="b">
        <v>1</v>
      </c>
      <c r="R1537">
        <v>110</v>
      </c>
      <c r="S1537" t="b">
        <v>1</v>
      </c>
      <c r="T1537" t="s">
        <v>8283</v>
      </c>
      <c r="U1537" t="str">
        <f t="shared" si="164"/>
        <v>photo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20">
        <f t="shared" si="165"/>
        <v>12</v>
      </c>
      <c r="F1538" s="6" t="str">
        <f t="shared" si="167"/>
        <v>Cat 4</v>
      </c>
      <c r="G1538" s="8">
        <v>30037.01</v>
      </c>
      <c r="H1538" t="s">
        <v>8218</v>
      </c>
      <c r="I1538" t="s">
        <v>8223</v>
      </c>
      <c r="J1538" t="s">
        <v>8245</v>
      </c>
      <c r="K1538">
        <v>1440702910</v>
      </c>
      <c r="L1538" s="12">
        <f t="shared" si="161"/>
        <v>42243.802199074074</v>
      </c>
      <c r="M1538">
        <v>1438110910</v>
      </c>
      <c r="N1538" s="12">
        <f t="shared" si="162"/>
        <v>42213.802199074074</v>
      </c>
      <c r="O1538" s="16">
        <f t="shared" si="163"/>
        <v>7</v>
      </c>
      <c r="P1538" s="16">
        <f t="shared" si="166"/>
        <v>2015</v>
      </c>
      <c r="Q1538" t="b">
        <v>1</v>
      </c>
      <c r="R1538">
        <v>455</v>
      </c>
      <c r="S1538" t="b">
        <v>1</v>
      </c>
      <c r="T1538" t="s">
        <v>8283</v>
      </c>
      <c r="U1538" t="str">
        <f t="shared" si="164"/>
        <v>photo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20">
        <f t="shared" si="165"/>
        <v>12</v>
      </c>
      <c r="F1539" s="6" t="str">
        <f t="shared" si="167"/>
        <v>Cat 4</v>
      </c>
      <c r="G1539" s="8">
        <v>21588</v>
      </c>
      <c r="H1539" t="s">
        <v>8218</v>
      </c>
      <c r="I1539" t="s">
        <v>8235</v>
      </c>
      <c r="J1539" t="s">
        <v>8248</v>
      </c>
      <c r="K1539">
        <v>1470506400</v>
      </c>
      <c r="L1539" s="12">
        <f t="shared" ref="L1539:L1602" si="168">(((K1539/60)/60)/24)+DATE(1970,1,1)</f>
        <v>42588.75</v>
      </c>
      <c r="M1539">
        <v>1467358427</v>
      </c>
      <c r="N1539" s="12">
        <f t="shared" ref="N1539:N1602" si="169">(((M1539/60)/60)/24)+DATE(1970,1,1)</f>
        <v>42552.315127314811</v>
      </c>
      <c r="O1539" s="16">
        <f t="shared" ref="O1539:O1602" si="170">MONTH(N1539)</f>
        <v>7</v>
      </c>
      <c r="P1539" s="16">
        <f t="shared" si="166"/>
        <v>2016</v>
      </c>
      <c r="Q1539" t="b">
        <v>1</v>
      </c>
      <c r="R1539">
        <v>224</v>
      </c>
      <c r="S1539" t="b">
        <v>1</v>
      </c>
      <c r="T1539" t="s">
        <v>8283</v>
      </c>
      <c r="U1539" t="str">
        <f t="shared" ref="U1539:U1602" si="171">LEFT(T1539,5)</f>
        <v>photo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20">
        <f t="shared" ref="E1540:E1603" si="172">D1540/1000</f>
        <v>7</v>
      </c>
      <c r="F1540" s="6" t="str">
        <f t="shared" si="167"/>
        <v>Cat 3</v>
      </c>
      <c r="G1540" s="8">
        <v>7184</v>
      </c>
      <c r="H1540" t="s">
        <v>8218</v>
      </c>
      <c r="I1540" t="s">
        <v>8223</v>
      </c>
      <c r="J1540" t="s">
        <v>8245</v>
      </c>
      <c r="K1540">
        <v>1421952370</v>
      </c>
      <c r="L1540" s="12">
        <f t="shared" si="168"/>
        <v>42026.782060185185</v>
      </c>
      <c r="M1540">
        <v>1418064370</v>
      </c>
      <c r="N1540" s="12">
        <f t="shared" si="169"/>
        <v>41981.782060185185</v>
      </c>
      <c r="O1540" s="16">
        <f t="shared" si="170"/>
        <v>12</v>
      </c>
      <c r="P1540" s="16">
        <f t="shared" ref="P1540:P1603" si="173">YEAR(N1540)</f>
        <v>2014</v>
      </c>
      <c r="Q1540" t="b">
        <v>1</v>
      </c>
      <c r="R1540">
        <v>46</v>
      </c>
      <c r="S1540" t="b">
        <v>1</v>
      </c>
      <c r="T1540" t="s">
        <v>8283</v>
      </c>
      <c r="U1540" t="str">
        <f t="shared" si="171"/>
        <v>photo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20">
        <f t="shared" si="172"/>
        <v>20</v>
      </c>
      <c r="F1541" s="6" t="str">
        <f t="shared" ref="F1541:F1604" si="174">IF(E1541&lt;1,"Cat 1",IF(E1541&lt;5,"Cat 2",IF(E1541&lt;10,"Cat 3",IF(E1541&lt;15,"Cat 4",IF(E1541&lt;20,"Cat 5",IF(E1541&lt;25,"Cat 6",IF(E1541&lt;30,"Cat 7",IF(E1541&lt;35,"Cat 8",IF(E1541&lt;40,"Cat 9",IF(E1541&lt;45,"Cat 10",IF(E1541&lt;50,"Cat 11","Cat 12")))))))))))</f>
        <v>Cat 6</v>
      </c>
      <c r="G1541" s="8">
        <v>27197.22</v>
      </c>
      <c r="H1541" t="s">
        <v>8218</v>
      </c>
      <c r="I1541" t="s">
        <v>8223</v>
      </c>
      <c r="J1541" t="s">
        <v>8245</v>
      </c>
      <c r="K1541">
        <v>1483481019</v>
      </c>
      <c r="L1541" s="12">
        <f t="shared" si="168"/>
        <v>42738.919201388882</v>
      </c>
      <c r="M1541">
        <v>1480629819</v>
      </c>
      <c r="N1541" s="12">
        <f t="shared" si="169"/>
        <v>42705.919201388882</v>
      </c>
      <c r="O1541" s="16">
        <f t="shared" si="170"/>
        <v>12</v>
      </c>
      <c r="P1541" s="16">
        <f t="shared" si="173"/>
        <v>2016</v>
      </c>
      <c r="Q1541" t="b">
        <v>0</v>
      </c>
      <c r="R1541">
        <v>284</v>
      </c>
      <c r="S1541" t="b">
        <v>1</v>
      </c>
      <c r="T1541" t="s">
        <v>8283</v>
      </c>
      <c r="U1541" t="str">
        <f t="shared" si="171"/>
        <v>photo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20">
        <f t="shared" si="172"/>
        <v>15</v>
      </c>
      <c r="F1542" s="6" t="str">
        <f t="shared" si="174"/>
        <v>Cat 5</v>
      </c>
      <c r="G1542" s="8">
        <v>17680</v>
      </c>
      <c r="H1542" t="s">
        <v>8218</v>
      </c>
      <c r="I1542" t="s">
        <v>8223</v>
      </c>
      <c r="J1542" t="s">
        <v>8245</v>
      </c>
      <c r="K1542">
        <v>1416964500</v>
      </c>
      <c r="L1542" s="12">
        <f t="shared" si="168"/>
        <v>41969.052083333328</v>
      </c>
      <c r="M1542">
        <v>1414368616</v>
      </c>
      <c r="N1542" s="12">
        <f t="shared" si="169"/>
        <v>41939.00712962963</v>
      </c>
      <c r="O1542" s="16">
        <f t="shared" si="170"/>
        <v>10</v>
      </c>
      <c r="P1542" s="16">
        <f t="shared" si="173"/>
        <v>2014</v>
      </c>
      <c r="Q1542" t="b">
        <v>1</v>
      </c>
      <c r="R1542">
        <v>98</v>
      </c>
      <c r="S1542" t="b">
        <v>1</v>
      </c>
      <c r="T1542" t="s">
        <v>8283</v>
      </c>
      <c r="U1542" t="str">
        <f t="shared" si="171"/>
        <v>photo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20">
        <f t="shared" si="172"/>
        <v>18</v>
      </c>
      <c r="F1543" s="6" t="str">
        <f t="shared" si="174"/>
        <v>Cat 5</v>
      </c>
      <c r="G1543" s="8">
        <v>6</v>
      </c>
      <c r="H1543" t="s">
        <v>8220</v>
      </c>
      <c r="I1543" t="s">
        <v>8223</v>
      </c>
      <c r="J1543" t="s">
        <v>8245</v>
      </c>
      <c r="K1543">
        <v>1420045538</v>
      </c>
      <c r="L1543" s="12">
        <f t="shared" si="168"/>
        <v>42004.712245370371</v>
      </c>
      <c r="M1543">
        <v>1417453538</v>
      </c>
      <c r="N1543" s="12">
        <f t="shared" si="169"/>
        <v>41974.712245370371</v>
      </c>
      <c r="O1543" s="16">
        <f t="shared" si="170"/>
        <v>12</v>
      </c>
      <c r="P1543" s="16">
        <f t="shared" si="173"/>
        <v>2014</v>
      </c>
      <c r="Q1543" t="b">
        <v>0</v>
      </c>
      <c r="R1543">
        <v>2</v>
      </c>
      <c r="S1543" t="b">
        <v>0</v>
      </c>
      <c r="T1543" t="s">
        <v>8287</v>
      </c>
      <c r="U1543" t="str">
        <f t="shared" si="171"/>
        <v>photo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20">
        <f t="shared" si="172"/>
        <v>0.5</v>
      </c>
      <c r="F1544" s="6" t="str">
        <f t="shared" si="174"/>
        <v>Cat 1</v>
      </c>
      <c r="G1544" s="8"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12">
        <f t="shared" si="168"/>
        <v>42185.996527777781</v>
      </c>
      <c r="M1544">
        <v>1434412500</v>
      </c>
      <c r="N1544" s="12">
        <f t="shared" si="169"/>
        <v>42170.996527777781</v>
      </c>
      <c r="O1544" s="16">
        <f t="shared" si="170"/>
        <v>6</v>
      </c>
      <c r="P1544" s="16">
        <f t="shared" si="173"/>
        <v>2015</v>
      </c>
      <c r="Q1544" t="b">
        <v>0</v>
      </c>
      <c r="R1544">
        <v>1</v>
      </c>
      <c r="S1544" t="b">
        <v>0</v>
      </c>
      <c r="T1544" t="s">
        <v>8287</v>
      </c>
      <c r="U1544" t="str">
        <f t="shared" si="171"/>
        <v>photo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20">
        <f t="shared" si="172"/>
        <v>2.25</v>
      </c>
      <c r="F1545" s="6" t="str">
        <f t="shared" si="174"/>
        <v>Cat 2</v>
      </c>
      <c r="G1545" s="8"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12">
        <f t="shared" si="168"/>
        <v>41965.551319444443</v>
      </c>
      <c r="M1545">
        <v>1414066434</v>
      </c>
      <c r="N1545" s="12">
        <f t="shared" si="169"/>
        <v>41935.509652777779</v>
      </c>
      <c r="O1545" s="16">
        <f t="shared" si="170"/>
        <v>10</v>
      </c>
      <c r="P1545" s="16">
        <f t="shared" si="173"/>
        <v>2014</v>
      </c>
      <c r="Q1545" t="b">
        <v>0</v>
      </c>
      <c r="R1545">
        <v>1</v>
      </c>
      <c r="S1545" t="b">
        <v>0</v>
      </c>
      <c r="T1545" t="s">
        <v>8287</v>
      </c>
      <c r="U1545" t="str">
        <f t="shared" si="171"/>
        <v>photo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20">
        <f t="shared" si="172"/>
        <v>1</v>
      </c>
      <c r="F1546" s="6" t="str">
        <f t="shared" si="174"/>
        <v>Cat 2</v>
      </c>
      <c r="G1546" s="8"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12">
        <f t="shared" si="168"/>
        <v>42095.012499999997</v>
      </c>
      <c r="M1546">
        <v>1424222024</v>
      </c>
      <c r="N1546" s="12">
        <f t="shared" si="169"/>
        <v>42053.051203703704</v>
      </c>
      <c r="O1546" s="16">
        <f t="shared" si="170"/>
        <v>2</v>
      </c>
      <c r="P1546" s="16">
        <f t="shared" si="173"/>
        <v>2015</v>
      </c>
      <c r="Q1546" t="b">
        <v>0</v>
      </c>
      <c r="R1546">
        <v>0</v>
      </c>
      <c r="S1546" t="b">
        <v>0</v>
      </c>
      <c r="T1546" t="s">
        <v>8287</v>
      </c>
      <c r="U1546" t="str">
        <f t="shared" si="171"/>
        <v>photo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20">
        <f t="shared" si="172"/>
        <v>3</v>
      </c>
      <c r="F1547" s="6" t="str">
        <f t="shared" si="174"/>
        <v>Cat 2</v>
      </c>
      <c r="G1547" s="8"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12">
        <f t="shared" si="168"/>
        <v>42065.886111111111</v>
      </c>
      <c r="M1547">
        <v>1422393234</v>
      </c>
      <c r="N1547" s="12">
        <f t="shared" si="169"/>
        <v>42031.884652777779</v>
      </c>
      <c r="O1547" s="16">
        <f t="shared" si="170"/>
        <v>1</v>
      </c>
      <c r="P1547" s="16">
        <f t="shared" si="173"/>
        <v>2015</v>
      </c>
      <c r="Q1547" t="b">
        <v>0</v>
      </c>
      <c r="R1547">
        <v>1</v>
      </c>
      <c r="S1547" t="b">
        <v>0</v>
      </c>
      <c r="T1547" t="s">
        <v>8287</v>
      </c>
      <c r="U1547" t="str">
        <f t="shared" si="171"/>
        <v>photo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20">
        <f t="shared" si="172"/>
        <v>1</v>
      </c>
      <c r="F1548" s="6" t="str">
        <f t="shared" si="174"/>
        <v>Cat 2</v>
      </c>
      <c r="G1548" s="8">
        <v>289</v>
      </c>
      <c r="H1548" t="s">
        <v>8220</v>
      </c>
      <c r="I1548" t="s">
        <v>8224</v>
      </c>
      <c r="J1548" t="s">
        <v>8246</v>
      </c>
      <c r="K1548">
        <v>1410930399</v>
      </c>
      <c r="L1548" s="12">
        <f t="shared" si="168"/>
        <v>41899.212951388887</v>
      </c>
      <c r="M1548">
        <v>1405746399</v>
      </c>
      <c r="N1548" s="12">
        <f t="shared" si="169"/>
        <v>41839.212951388887</v>
      </c>
      <c r="O1548" s="16">
        <f t="shared" si="170"/>
        <v>7</v>
      </c>
      <c r="P1548" s="16">
        <f t="shared" si="173"/>
        <v>2014</v>
      </c>
      <c r="Q1548" t="b">
        <v>0</v>
      </c>
      <c r="R1548">
        <v>11</v>
      </c>
      <c r="S1548" t="b">
        <v>0</v>
      </c>
      <c r="T1548" t="s">
        <v>8287</v>
      </c>
      <c r="U1548" t="str">
        <f t="shared" si="171"/>
        <v>photo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20">
        <f t="shared" si="172"/>
        <v>0.02</v>
      </c>
      <c r="F1549" s="6" t="str">
        <f t="shared" si="174"/>
        <v>Cat 1</v>
      </c>
      <c r="G1549" s="8"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12">
        <f t="shared" si="168"/>
        <v>42789.426875000005</v>
      </c>
      <c r="M1549">
        <v>1487240082</v>
      </c>
      <c r="N1549" s="12">
        <f t="shared" si="169"/>
        <v>42782.426875000005</v>
      </c>
      <c r="O1549" s="16">
        <f t="shared" si="170"/>
        <v>2</v>
      </c>
      <c r="P1549" s="16">
        <f t="shared" si="173"/>
        <v>2017</v>
      </c>
      <c r="Q1549" t="b">
        <v>0</v>
      </c>
      <c r="R1549">
        <v>0</v>
      </c>
      <c r="S1549" t="b">
        <v>0</v>
      </c>
      <c r="T1549" t="s">
        <v>8287</v>
      </c>
      <c r="U1549" t="str">
        <f t="shared" si="171"/>
        <v>photo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20">
        <f t="shared" si="172"/>
        <v>0.7</v>
      </c>
      <c r="F1550" s="6" t="str">
        <f t="shared" si="174"/>
        <v>Cat 1</v>
      </c>
      <c r="G1550" s="8"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12">
        <f t="shared" si="168"/>
        <v>42316.923842592587</v>
      </c>
      <c r="M1550">
        <v>1444425020</v>
      </c>
      <c r="N1550" s="12">
        <f t="shared" si="169"/>
        <v>42286.88217592593</v>
      </c>
      <c r="O1550" s="16">
        <f t="shared" si="170"/>
        <v>10</v>
      </c>
      <c r="P1550" s="16">
        <f t="shared" si="173"/>
        <v>2015</v>
      </c>
      <c r="Q1550" t="b">
        <v>0</v>
      </c>
      <c r="R1550">
        <v>1</v>
      </c>
      <c r="S1550" t="b">
        <v>0</v>
      </c>
      <c r="T1550" t="s">
        <v>8287</v>
      </c>
      <c r="U1550" t="str">
        <f t="shared" si="171"/>
        <v>photo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20">
        <f t="shared" si="172"/>
        <v>0.5</v>
      </c>
      <c r="F1551" s="6" t="str">
        <f t="shared" si="174"/>
        <v>Cat 1</v>
      </c>
      <c r="G1551" s="8">
        <v>170</v>
      </c>
      <c r="H1551" t="s">
        <v>8220</v>
      </c>
      <c r="I1551" t="s">
        <v>8223</v>
      </c>
      <c r="J1551" t="s">
        <v>8245</v>
      </c>
      <c r="K1551">
        <v>1446524159</v>
      </c>
      <c r="L1551" s="12">
        <f t="shared" si="168"/>
        <v>42311.177766203706</v>
      </c>
      <c r="M1551">
        <v>1443928559</v>
      </c>
      <c r="N1551" s="12">
        <f t="shared" si="169"/>
        <v>42281.136099537034</v>
      </c>
      <c r="O1551" s="16">
        <f t="shared" si="170"/>
        <v>10</v>
      </c>
      <c r="P1551" s="16">
        <f t="shared" si="173"/>
        <v>2015</v>
      </c>
      <c r="Q1551" t="b">
        <v>0</v>
      </c>
      <c r="R1551">
        <v>6</v>
      </c>
      <c r="S1551" t="b">
        <v>0</v>
      </c>
      <c r="T1551" t="s">
        <v>8287</v>
      </c>
      <c r="U1551" t="str">
        <f t="shared" si="171"/>
        <v>photo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20">
        <f t="shared" si="172"/>
        <v>0.75</v>
      </c>
      <c r="F1552" s="6" t="str">
        <f t="shared" si="174"/>
        <v>Cat 1</v>
      </c>
      <c r="G1552" s="8">
        <v>101</v>
      </c>
      <c r="H1552" t="s">
        <v>8220</v>
      </c>
      <c r="I1552" t="s">
        <v>8224</v>
      </c>
      <c r="J1552" t="s">
        <v>8246</v>
      </c>
      <c r="K1552">
        <v>1463050034</v>
      </c>
      <c r="L1552" s="12">
        <f t="shared" si="168"/>
        <v>42502.449467592596</v>
      </c>
      <c r="M1552">
        <v>1460458034</v>
      </c>
      <c r="N1552" s="12">
        <f t="shared" si="169"/>
        <v>42472.449467592596</v>
      </c>
      <c r="O1552" s="16">
        <f t="shared" si="170"/>
        <v>4</v>
      </c>
      <c r="P1552" s="16">
        <f t="shared" si="173"/>
        <v>2016</v>
      </c>
      <c r="Q1552" t="b">
        <v>0</v>
      </c>
      <c r="R1552">
        <v>7</v>
      </c>
      <c r="S1552" t="b">
        <v>0</v>
      </c>
      <c r="T1552" t="s">
        <v>8287</v>
      </c>
      <c r="U1552" t="str">
        <f t="shared" si="171"/>
        <v>photo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20">
        <f t="shared" si="172"/>
        <v>3.5</v>
      </c>
      <c r="F1553" s="6" t="str">
        <f t="shared" si="174"/>
        <v>Cat 2</v>
      </c>
      <c r="G1553" s="8"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12">
        <f t="shared" si="168"/>
        <v>42151.824525462958</v>
      </c>
      <c r="M1553">
        <v>1430164039</v>
      </c>
      <c r="N1553" s="12">
        <f t="shared" si="169"/>
        <v>42121.824525462958</v>
      </c>
      <c r="O1553" s="16">
        <f t="shared" si="170"/>
        <v>4</v>
      </c>
      <c r="P1553" s="16">
        <f t="shared" si="173"/>
        <v>2015</v>
      </c>
      <c r="Q1553" t="b">
        <v>0</v>
      </c>
      <c r="R1553">
        <v>0</v>
      </c>
      <c r="S1553" t="b">
        <v>0</v>
      </c>
      <c r="T1553" t="s">
        <v>8287</v>
      </c>
      <c r="U1553" t="str">
        <f t="shared" si="171"/>
        <v>photo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20">
        <f t="shared" si="172"/>
        <v>4.3</v>
      </c>
      <c r="F1554" s="6" t="str">
        <f t="shared" si="174"/>
        <v>Cat 2</v>
      </c>
      <c r="G1554" s="8">
        <v>2115</v>
      </c>
      <c r="H1554" t="s">
        <v>8220</v>
      </c>
      <c r="I1554" t="s">
        <v>8223</v>
      </c>
      <c r="J1554" t="s">
        <v>8245</v>
      </c>
      <c r="K1554">
        <v>1412135940</v>
      </c>
      <c r="L1554" s="12">
        <f t="shared" si="168"/>
        <v>41913.165972222225</v>
      </c>
      <c r="M1554">
        <v>1410366708</v>
      </c>
      <c r="N1554" s="12">
        <f t="shared" si="169"/>
        <v>41892.688750000001</v>
      </c>
      <c r="O1554" s="16">
        <f t="shared" si="170"/>
        <v>9</v>
      </c>
      <c r="P1554" s="16">
        <f t="shared" si="173"/>
        <v>2014</v>
      </c>
      <c r="Q1554" t="b">
        <v>0</v>
      </c>
      <c r="R1554">
        <v>16</v>
      </c>
      <c r="S1554" t="b">
        <v>0</v>
      </c>
      <c r="T1554" t="s">
        <v>8287</v>
      </c>
      <c r="U1554" t="str">
        <f t="shared" si="171"/>
        <v>photo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20">
        <f t="shared" si="172"/>
        <v>6</v>
      </c>
      <c r="F1555" s="6" t="str">
        <f t="shared" si="174"/>
        <v>Cat 3</v>
      </c>
      <c r="G1555" s="8"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12">
        <f t="shared" si="168"/>
        <v>42249.282951388886</v>
      </c>
      <c r="M1555">
        <v>1438584447</v>
      </c>
      <c r="N1555" s="12">
        <f t="shared" si="169"/>
        <v>42219.282951388886</v>
      </c>
      <c r="O1555" s="16">
        <f t="shared" si="170"/>
        <v>8</v>
      </c>
      <c r="P1555" s="16">
        <f t="shared" si="173"/>
        <v>2015</v>
      </c>
      <c r="Q1555" t="b">
        <v>0</v>
      </c>
      <c r="R1555">
        <v>0</v>
      </c>
      <c r="S1555" t="b">
        <v>0</v>
      </c>
      <c r="T1555" t="s">
        <v>8287</v>
      </c>
      <c r="U1555" t="str">
        <f t="shared" si="171"/>
        <v>photo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20">
        <f t="shared" si="172"/>
        <v>20</v>
      </c>
      <c r="F1556" s="6" t="str">
        <f t="shared" si="174"/>
        <v>Cat 6</v>
      </c>
      <c r="G1556" s="8"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12">
        <f t="shared" si="168"/>
        <v>42218.252199074079</v>
      </c>
      <c r="M1556">
        <v>1435903390</v>
      </c>
      <c r="N1556" s="12">
        <f t="shared" si="169"/>
        <v>42188.252199074079</v>
      </c>
      <c r="O1556" s="16">
        <f t="shared" si="170"/>
        <v>7</v>
      </c>
      <c r="P1556" s="16">
        <f t="shared" si="173"/>
        <v>2015</v>
      </c>
      <c r="Q1556" t="b">
        <v>0</v>
      </c>
      <c r="R1556">
        <v>0</v>
      </c>
      <c r="S1556" t="b">
        <v>0</v>
      </c>
      <c r="T1556" t="s">
        <v>8287</v>
      </c>
      <c r="U1556" t="str">
        <f t="shared" si="171"/>
        <v>photo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20">
        <f t="shared" si="172"/>
        <v>0.75</v>
      </c>
      <c r="F1557" s="6" t="str">
        <f t="shared" si="174"/>
        <v>Cat 1</v>
      </c>
      <c r="G1557" s="8"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12">
        <f t="shared" si="168"/>
        <v>42264.708333333328</v>
      </c>
      <c r="M1557">
        <v>1440513832</v>
      </c>
      <c r="N1557" s="12">
        <f t="shared" si="169"/>
        <v>42241.613796296297</v>
      </c>
      <c r="O1557" s="16">
        <f t="shared" si="170"/>
        <v>8</v>
      </c>
      <c r="P1557" s="16">
        <f t="shared" si="173"/>
        <v>2015</v>
      </c>
      <c r="Q1557" t="b">
        <v>0</v>
      </c>
      <c r="R1557">
        <v>0</v>
      </c>
      <c r="S1557" t="b">
        <v>0</v>
      </c>
      <c r="T1557" t="s">
        <v>8287</v>
      </c>
      <c r="U1557" t="str">
        <f t="shared" si="171"/>
        <v>photo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20">
        <f t="shared" si="172"/>
        <v>1.5</v>
      </c>
      <c r="F1558" s="6" t="str">
        <f t="shared" si="174"/>
        <v>Cat 2</v>
      </c>
      <c r="G1558" s="8">
        <v>677</v>
      </c>
      <c r="H1558" t="s">
        <v>8220</v>
      </c>
      <c r="I1558" t="s">
        <v>8228</v>
      </c>
      <c r="J1558" t="s">
        <v>8250</v>
      </c>
      <c r="K1558">
        <v>1467603624</v>
      </c>
      <c r="L1558" s="12">
        <f t="shared" si="168"/>
        <v>42555.153055555551</v>
      </c>
      <c r="M1558">
        <v>1465011624</v>
      </c>
      <c r="N1558" s="12">
        <f t="shared" si="169"/>
        <v>42525.153055555551</v>
      </c>
      <c r="O1558" s="16">
        <f t="shared" si="170"/>
        <v>6</v>
      </c>
      <c r="P1558" s="16">
        <f t="shared" si="173"/>
        <v>2016</v>
      </c>
      <c r="Q1558" t="b">
        <v>0</v>
      </c>
      <c r="R1558">
        <v>12</v>
      </c>
      <c r="S1558" t="b">
        <v>0</v>
      </c>
      <c r="T1558" t="s">
        <v>8287</v>
      </c>
      <c r="U1558" t="str">
        <f t="shared" si="171"/>
        <v>photo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20">
        <f t="shared" si="172"/>
        <v>2.5</v>
      </c>
      <c r="F1559" s="6" t="str">
        <f t="shared" si="174"/>
        <v>Cat 2</v>
      </c>
      <c r="G1559" s="8"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12">
        <f t="shared" si="168"/>
        <v>41902.65315972222</v>
      </c>
      <c r="M1559">
        <v>1408549233</v>
      </c>
      <c r="N1559" s="12">
        <f t="shared" si="169"/>
        <v>41871.65315972222</v>
      </c>
      <c r="O1559" s="16">
        <f t="shared" si="170"/>
        <v>8</v>
      </c>
      <c r="P1559" s="16">
        <f t="shared" si="173"/>
        <v>2014</v>
      </c>
      <c r="Q1559" t="b">
        <v>0</v>
      </c>
      <c r="R1559">
        <v>1</v>
      </c>
      <c r="S1559" t="b">
        <v>0</v>
      </c>
      <c r="T1559" t="s">
        <v>8287</v>
      </c>
      <c r="U1559" t="str">
        <f t="shared" si="171"/>
        <v>photo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20">
        <f t="shared" si="172"/>
        <v>0.75</v>
      </c>
      <c r="F1560" s="6" t="str">
        <f t="shared" si="174"/>
        <v>Cat 1</v>
      </c>
      <c r="G1560" s="8">
        <v>35</v>
      </c>
      <c r="H1560" t="s">
        <v>8220</v>
      </c>
      <c r="I1560" t="s">
        <v>8224</v>
      </c>
      <c r="J1560" t="s">
        <v>8246</v>
      </c>
      <c r="K1560">
        <v>1440763920</v>
      </c>
      <c r="L1560" s="12">
        <f t="shared" si="168"/>
        <v>42244.508333333331</v>
      </c>
      <c r="M1560">
        <v>1435656759</v>
      </c>
      <c r="N1560" s="12">
        <f t="shared" si="169"/>
        <v>42185.397673611107</v>
      </c>
      <c r="O1560" s="16">
        <f t="shared" si="170"/>
        <v>6</v>
      </c>
      <c r="P1560" s="16">
        <f t="shared" si="173"/>
        <v>2015</v>
      </c>
      <c r="Q1560" t="b">
        <v>0</v>
      </c>
      <c r="R1560">
        <v>3</v>
      </c>
      <c r="S1560" t="b">
        <v>0</v>
      </c>
      <c r="T1560" t="s">
        <v>8287</v>
      </c>
      <c r="U1560" t="str">
        <f t="shared" si="171"/>
        <v>photo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20">
        <f t="shared" si="172"/>
        <v>15</v>
      </c>
      <c r="F1561" s="6" t="str">
        <f t="shared" si="174"/>
        <v>Cat 5</v>
      </c>
      <c r="G1561" s="8"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12">
        <f t="shared" si="168"/>
        <v>42123.05322916666</v>
      </c>
      <c r="M1561">
        <v>1428974199</v>
      </c>
      <c r="N1561" s="12">
        <f t="shared" si="169"/>
        <v>42108.05322916666</v>
      </c>
      <c r="O1561" s="16">
        <f t="shared" si="170"/>
        <v>4</v>
      </c>
      <c r="P1561" s="16">
        <f t="shared" si="173"/>
        <v>2015</v>
      </c>
      <c r="Q1561" t="b">
        <v>0</v>
      </c>
      <c r="R1561">
        <v>1</v>
      </c>
      <c r="S1561" t="b">
        <v>0</v>
      </c>
      <c r="T1561" t="s">
        <v>8287</v>
      </c>
      <c r="U1561" t="str">
        <f t="shared" si="171"/>
        <v>photo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20">
        <f t="shared" si="172"/>
        <v>2.5</v>
      </c>
      <c r="F1562" s="6" t="str">
        <f t="shared" si="174"/>
        <v>Cat 2</v>
      </c>
      <c r="G1562" s="8">
        <v>94</v>
      </c>
      <c r="H1562" t="s">
        <v>8220</v>
      </c>
      <c r="I1562" t="s">
        <v>8223</v>
      </c>
      <c r="J1562" t="s">
        <v>8245</v>
      </c>
      <c r="K1562">
        <v>1415842193</v>
      </c>
      <c r="L1562" s="12">
        <f t="shared" si="168"/>
        <v>41956.062418981484</v>
      </c>
      <c r="M1562">
        <v>1414110593</v>
      </c>
      <c r="N1562" s="12">
        <f t="shared" si="169"/>
        <v>41936.020752314813</v>
      </c>
      <c r="O1562" s="16">
        <f t="shared" si="170"/>
        <v>10</v>
      </c>
      <c r="P1562" s="16">
        <f t="shared" si="173"/>
        <v>2014</v>
      </c>
      <c r="Q1562" t="b">
        <v>0</v>
      </c>
      <c r="R1562">
        <v>4</v>
      </c>
      <c r="S1562" t="b">
        <v>0</v>
      </c>
      <c r="T1562" t="s">
        <v>8287</v>
      </c>
      <c r="U1562" t="str">
        <f t="shared" si="171"/>
        <v>photo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20">
        <f t="shared" si="172"/>
        <v>10</v>
      </c>
      <c r="F1563" s="6" t="str">
        <f t="shared" si="174"/>
        <v>Cat 4</v>
      </c>
      <c r="G1563" s="8"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12">
        <f t="shared" si="168"/>
        <v>41585.083368055559</v>
      </c>
      <c r="M1563">
        <v>1381194003</v>
      </c>
      <c r="N1563" s="12">
        <f t="shared" si="169"/>
        <v>41555.041701388887</v>
      </c>
      <c r="O1563" s="16">
        <f t="shared" si="170"/>
        <v>10</v>
      </c>
      <c r="P1563" s="16">
        <f t="shared" si="173"/>
        <v>2013</v>
      </c>
      <c r="Q1563" t="b">
        <v>0</v>
      </c>
      <c r="R1563">
        <v>1</v>
      </c>
      <c r="S1563" t="b">
        <v>0</v>
      </c>
      <c r="T1563" t="s">
        <v>8288</v>
      </c>
      <c r="U1563" t="str">
        <f t="shared" si="171"/>
        <v>publi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20">
        <f t="shared" si="172"/>
        <v>4</v>
      </c>
      <c r="F1564" s="6" t="str">
        <f t="shared" si="174"/>
        <v>Cat 2</v>
      </c>
      <c r="G1564" s="8"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12">
        <f t="shared" si="168"/>
        <v>40149.034722222219</v>
      </c>
      <c r="M1564">
        <v>1253712916</v>
      </c>
      <c r="N1564" s="12">
        <f t="shared" si="169"/>
        <v>40079.566157407404</v>
      </c>
      <c r="O1564" s="16">
        <f t="shared" si="170"/>
        <v>9</v>
      </c>
      <c r="P1564" s="16">
        <f t="shared" si="173"/>
        <v>2009</v>
      </c>
      <c r="Q1564" t="b">
        <v>0</v>
      </c>
      <c r="R1564">
        <v>0</v>
      </c>
      <c r="S1564" t="b">
        <v>0</v>
      </c>
      <c r="T1564" t="s">
        <v>8288</v>
      </c>
      <c r="U1564" t="str">
        <f t="shared" si="171"/>
        <v>publi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20">
        <f t="shared" si="172"/>
        <v>6</v>
      </c>
      <c r="F1565" s="6" t="str">
        <f t="shared" si="174"/>
        <v>Cat 3</v>
      </c>
      <c r="G1565" s="8">
        <v>85</v>
      </c>
      <c r="H1565" t="s">
        <v>8219</v>
      </c>
      <c r="I1565" t="s">
        <v>8224</v>
      </c>
      <c r="J1565" t="s">
        <v>8246</v>
      </c>
      <c r="K1565">
        <v>1394815751</v>
      </c>
      <c r="L1565" s="12">
        <f t="shared" si="168"/>
        <v>41712.700821759259</v>
      </c>
      <c r="M1565">
        <v>1389635351</v>
      </c>
      <c r="N1565" s="12">
        <f t="shared" si="169"/>
        <v>41652.742488425924</v>
      </c>
      <c r="O1565" s="16">
        <f t="shared" si="170"/>
        <v>1</v>
      </c>
      <c r="P1565" s="16">
        <f t="shared" si="173"/>
        <v>2014</v>
      </c>
      <c r="Q1565" t="b">
        <v>0</v>
      </c>
      <c r="R1565">
        <v>2</v>
      </c>
      <c r="S1565" t="b">
        <v>0</v>
      </c>
      <c r="T1565" t="s">
        <v>8288</v>
      </c>
      <c r="U1565" t="str">
        <f t="shared" si="171"/>
        <v>publi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20">
        <f t="shared" si="172"/>
        <v>10</v>
      </c>
      <c r="F1566" s="6" t="str">
        <f t="shared" si="174"/>
        <v>Cat 4</v>
      </c>
      <c r="G1566" s="8"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12">
        <f t="shared" si="168"/>
        <v>42152.836805555555</v>
      </c>
      <c r="M1566">
        <v>1430124509</v>
      </c>
      <c r="N1566" s="12">
        <f t="shared" si="169"/>
        <v>42121.367002314815</v>
      </c>
      <c r="O1566" s="16">
        <f t="shared" si="170"/>
        <v>4</v>
      </c>
      <c r="P1566" s="16">
        <f t="shared" si="173"/>
        <v>2015</v>
      </c>
      <c r="Q1566" t="b">
        <v>0</v>
      </c>
      <c r="R1566">
        <v>1</v>
      </c>
      <c r="S1566" t="b">
        <v>0</v>
      </c>
      <c r="T1566" t="s">
        <v>8288</v>
      </c>
      <c r="U1566" t="str">
        <f t="shared" si="171"/>
        <v>publi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20">
        <f t="shared" si="172"/>
        <v>4</v>
      </c>
      <c r="F1567" s="6" t="str">
        <f t="shared" si="174"/>
        <v>Cat 2</v>
      </c>
      <c r="G1567" s="8"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12">
        <f t="shared" si="168"/>
        <v>40702.729872685188</v>
      </c>
      <c r="M1567">
        <v>1304962261</v>
      </c>
      <c r="N1567" s="12">
        <f t="shared" si="169"/>
        <v>40672.729872685188</v>
      </c>
      <c r="O1567" s="16">
        <f t="shared" si="170"/>
        <v>5</v>
      </c>
      <c r="P1567" s="16">
        <f t="shared" si="173"/>
        <v>2011</v>
      </c>
      <c r="Q1567" t="b">
        <v>0</v>
      </c>
      <c r="R1567">
        <v>1</v>
      </c>
      <c r="S1567" t="b">
        <v>0</v>
      </c>
      <c r="T1567" t="s">
        <v>8288</v>
      </c>
      <c r="U1567" t="str">
        <f t="shared" si="171"/>
        <v>publi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20">
        <f t="shared" si="172"/>
        <v>30</v>
      </c>
      <c r="F1568" s="6" t="str">
        <f t="shared" si="174"/>
        <v>Cat 8</v>
      </c>
      <c r="G1568" s="8">
        <v>6375</v>
      </c>
      <c r="H1568" t="s">
        <v>8219</v>
      </c>
      <c r="I1568" t="s">
        <v>8223</v>
      </c>
      <c r="J1568" t="s">
        <v>8245</v>
      </c>
      <c r="K1568">
        <v>1469656800</v>
      </c>
      <c r="L1568" s="12">
        <f t="shared" si="168"/>
        <v>42578.916666666672</v>
      </c>
      <c r="M1568">
        <v>1467151204</v>
      </c>
      <c r="N1568" s="12">
        <f t="shared" si="169"/>
        <v>42549.916712962964</v>
      </c>
      <c r="O1568" s="16">
        <f t="shared" si="170"/>
        <v>6</v>
      </c>
      <c r="P1568" s="16">
        <f t="shared" si="173"/>
        <v>2016</v>
      </c>
      <c r="Q1568" t="b">
        <v>0</v>
      </c>
      <c r="R1568">
        <v>59</v>
      </c>
      <c r="S1568" t="b">
        <v>0</v>
      </c>
      <c r="T1568" t="s">
        <v>8288</v>
      </c>
      <c r="U1568" t="str">
        <f t="shared" si="171"/>
        <v>publi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20">
        <f t="shared" si="172"/>
        <v>8.5</v>
      </c>
      <c r="F1569" s="6" t="str">
        <f t="shared" si="174"/>
        <v>Cat 3</v>
      </c>
      <c r="G1569" s="8">
        <v>350</v>
      </c>
      <c r="H1569" t="s">
        <v>8219</v>
      </c>
      <c r="I1569" t="s">
        <v>8223</v>
      </c>
      <c r="J1569" t="s">
        <v>8245</v>
      </c>
      <c r="K1569">
        <v>1392595200</v>
      </c>
      <c r="L1569" s="12">
        <f t="shared" si="168"/>
        <v>41687</v>
      </c>
      <c r="M1569">
        <v>1391293745</v>
      </c>
      <c r="N1569" s="12">
        <f t="shared" si="169"/>
        <v>41671.936863425923</v>
      </c>
      <c r="O1569" s="16">
        <f t="shared" si="170"/>
        <v>2</v>
      </c>
      <c r="P1569" s="16">
        <f t="shared" si="173"/>
        <v>2014</v>
      </c>
      <c r="Q1569" t="b">
        <v>0</v>
      </c>
      <c r="R1569">
        <v>13</v>
      </c>
      <c r="S1569" t="b">
        <v>0</v>
      </c>
      <c r="T1569" t="s">
        <v>8288</v>
      </c>
      <c r="U1569" t="str">
        <f t="shared" si="171"/>
        <v>publi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20">
        <f t="shared" si="172"/>
        <v>25</v>
      </c>
      <c r="F1570" s="6" t="str">
        <f t="shared" si="174"/>
        <v>Cat 7</v>
      </c>
      <c r="G1570" s="8">
        <v>3410</v>
      </c>
      <c r="H1570" t="s">
        <v>8219</v>
      </c>
      <c r="I1570" t="s">
        <v>8223</v>
      </c>
      <c r="J1570" t="s">
        <v>8245</v>
      </c>
      <c r="K1570">
        <v>1419384585</v>
      </c>
      <c r="L1570" s="12">
        <f t="shared" si="168"/>
        <v>41997.062326388885</v>
      </c>
      <c r="M1570">
        <v>1416360585</v>
      </c>
      <c r="N1570" s="12">
        <f t="shared" si="169"/>
        <v>41962.062326388885</v>
      </c>
      <c r="O1570" s="16">
        <f t="shared" si="170"/>
        <v>11</v>
      </c>
      <c r="P1570" s="16">
        <f t="shared" si="173"/>
        <v>2014</v>
      </c>
      <c r="Q1570" t="b">
        <v>0</v>
      </c>
      <c r="R1570">
        <v>22</v>
      </c>
      <c r="S1570" t="b">
        <v>0</v>
      </c>
      <c r="T1570" t="s">
        <v>8288</v>
      </c>
      <c r="U1570" t="str">
        <f t="shared" si="171"/>
        <v>publi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20">
        <f t="shared" si="172"/>
        <v>30</v>
      </c>
      <c r="F1571" s="6" t="str">
        <f t="shared" si="174"/>
        <v>Cat 8</v>
      </c>
      <c r="G1571" s="8"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12">
        <f t="shared" si="168"/>
        <v>41419.679560185185</v>
      </c>
      <c r="M1571">
        <v>1366906714</v>
      </c>
      <c r="N1571" s="12">
        <f t="shared" si="169"/>
        <v>41389.679560185185</v>
      </c>
      <c r="O1571" s="16">
        <f t="shared" si="170"/>
        <v>4</v>
      </c>
      <c r="P1571" s="16">
        <f t="shared" si="173"/>
        <v>2013</v>
      </c>
      <c r="Q1571" t="b">
        <v>0</v>
      </c>
      <c r="R1571">
        <v>0</v>
      </c>
      <c r="S1571" t="b">
        <v>0</v>
      </c>
      <c r="T1571" t="s">
        <v>8288</v>
      </c>
      <c r="U1571" t="str">
        <f t="shared" si="171"/>
        <v>publi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20">
        <f t="shared" si="172"/>
        <v>6</v>
      </c>
      <c r="F1572" s="6" t="str">
        <f t="shared" si="174"/>
        <v>Cat 3</v>
      </c>
      <c r="G1572" s="8">
        <v>2484</v>
      </c>
      <c r="H1572" t="s">
        <v>8219</v>
      </c>
      <c r="I1572" t="s">
        <v>8223</v>
      </c>
      <c r="J1572" t="s">
        <v>8245</v>
      </c>
      <c r="K1572">
        <v>1460140282</v>
      </c>
      <c r="L1572" s="12">
        <f t="shared" si="168"/>
        <v>42468.771782407406</v>
      </c>
      <c r="M1572">
        <v>1457551882</v>
      </c>
      <c r="N1572" s="12">
        <f t="shared" si="169"/>
        <v>42438.813449074078</v>
      </c>
      <c r="O1572" s="16">
        <f t="shared" si="170"/>
        <v>3</v>
      </c>
      <c r="P1572" s="16">
        <f t="shared" si="173"/>
        <v>2016</v>
      </c>
      <c r="Q1572" t="b">
        <v>0</v>
      </c>
      <c r="R1572">
        <v>52</v>
      </c>
      <c r="S1572" t="b">
        <v>0</v>
      </c>
      <c r="T1572" t="s">
        <v>8288</v>
      </c>
      <c r="U1572" t="str">
        <f t="shared" si="171"/>
        <v>publi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20">
        <f t="shared" si="172"/>
        <v>12.1</v>
      </c>
      <c r="F1573" s="6" t="str">
        <f t="shared" si="174"/>
        <v>Cat 4</v>
      </c>
      <c r="G1573" s="8">
        <v>80</v>
      </c>
      <c r="H1573" t="s">
        <v>8219</v>
      </c>
      <c r="I1573" t="s">
        <v>8224</v>
      </c>
      <c r="J1573" t="s">
        <v>8246</v>
      </c>
      <c r="K1573">
        <v>1434738483</v>
      </c>
      <c r="L1573" s="12">
        <f t="shared" si="168"/>
        <v>42174.769479166673</v>
      </c>
      <c r="M1573">
        <v>1432146483</v>
      </c>
      <c r="N1573" s="12">
        <f t="shared" si="169"/>
        <v>42144.769479166673</v>
      </c>
      <c r="O1573" s="16">
        <f t="shared" si="170"/>
        <v>5</v>
      </c>
      <c r="P1573" s="16">
        <f t="shared" si="173"/>
        <v>2015</v>
      </c>
      <c r="Q1573" t="b">
        <v>0</v>
      </c>
      <c r="R1573">
        <v>4</v>
      </c>
      <c r="S1573" t="b">
        <v>0</v>
      </c>
      <c r="T1573" t="s">
        <v>8288</v>
      </c>
      <c r="U1573" t="str">
        <f t="shared" si="171"/>
        <v>publi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20">
        <f t="shared" si="172"/>
        <v>2.5</v>
      </c>
      <c r="F1574" s="6" t="str">
        <f t="shared" si="174"/>
        <v>Cat 2</v>
      </c>
      <c r="G1574" s="8">
        <v>125</v>
      </c>
      <c r="H1574" t="s">
        <v>8219</v>
      </c>
      <c r="I1574" t="s">
        <v>8224</v>
      </c>
      <c r="J1574" t="s">
        <v>8246</v>
      </c>
      <c r="K1574">
        <v>1456703940</v>
      </c>
      <c r="L1574" s="12">
        <f t="shared" si="168"/>
        <v>42428.999305555553</v>
      </c>
      <c r="M1574">
        <v>1454546859</v>
      </c>
      <c r="N1574" s="12">
        <f t="shared" si="169"/>
        <v>42404.033090277779</v>
      </c>
      <c r="O1574" s="16">
        <f t="shared" si="170"/>
        <v>2</v>
      </c>
      <c r="P1574" s="16">
        <f t="shared" si="173"/>
        <v>2016</v>
      </c>
      <c r="Q1574" t="b">
        <v>0</v>
      </c>
      <c r="R1574">
        <v>3</v>
      </c>
      <c r="S1574" t="b">
        <v>0</v>
      </c>
      <c r="T1574" t="s">
        <v>8288</v>
      </c>
      <c r="U1574" t="str">
        <f t="shared" si="171"/>
        <v>publi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20">
        <f t="shared" si="172"/>
        <v>9</v>
      </c>
      <c r="F1575" s="6" t="str">
        <f t="shared" si="174"/>
        <v>Cat 3</v>
      </c>
      <c r="G1575" s="8">
        <v>223</v>
      </c>
      <c r="H1575" t="s">
        <v>8219</v>
      </c>
      <c r="I1575" t="s">
        <v>8228</v>
      </c>
      <c r="J1575" t="s">
        <v>8250</v>
      </c>
      <c r="K1575">
        <v>1491019140</v>
      </c>
      <c r="L1575" s="12">
        <f t="shared" si="168"/>
        <v>42826.165972222225</v>
      </c>
      <c r="M1575">
        <v>1487548802</v>
      </c>
      <c r="N1575" s="12">
        <f t="shared" si="169"/>
        <v>42786.000023148154</v>
      </c>
      <c r="O1575" s="16">
        <f t="shared" si="170"/>
        <v>2</v>
      </c>
      <c r="P1575" s="16">
        <f t="shared" si="173"/>
        <v>2017</v>
      </c>
      <c r="Q1575" t="b">
        <v>0</v>
      </c>
      <c r="R1575">
        <v>3</v>
      </c>
      <c r="S1575" t="b">
        <v>0</v>
      </c>
      <c r="T1575" t="s">
        <v>8288</v>
      </c>
      <c r="U1575" t="str">
        <f t="shared" si="171"/>
        <v>publi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20">
        <f t="shared" si="172"/>
        <v>10</v>
      </c>
      <c r="F1576" s="6" t="str">
        <f t="shared" si="174"/>
        <v>Cat 4</v>
      </c>
      <c r="G1576" s="8">
        <v>506</v>
      </c>
      <c r="H1576" t="s">
        <v>8219</v>
      </c>
      <c r="I1576" t="s">
        <v>8223</v>
      </c>
      <c r="J1576" t="s">
        <v>8245</v>
      </c>
      <c r="K1576">
        <v>1424211329</v>
      </c>
      <c r="L1576" s="12">
        <f t="shared" si="168"/>
        <v>42052.927418981482</v>
      </c>
      <c r="M1576">
        <v>1421187329</v>
      </c>
      <c r="N1576" s="12">
        <f t="shared" si="169"/>
        <v>42017.927418981482</v>
      </c>
      <c r="O1576" s="16">
        <f t="shared" si="170"/>
        <v>1</v>
      </c>
      <c r="P1576" s="16">
        <f t="shared" si="173"/>
        <v>2015</v>
      </c>
      <c r="Q1576" t="b">
        <v>0</v>
      </c>
      <c r="R1576">
        <v>6</v>
      </c>
      <c r="S1576" t="b">
        <v>0</v>
      </c>
      <c r="T1576" t="s">
        <v>8288</v>
      </c>
      <c r="U1576" t="str">
        <f t="shared" si="171"/>
        <v>publi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20">
        <f t="shared" si="172"/>
        <v>10</v>
      </c>
      <c r="F1577" s="6" t="str">
        <f t="shared" si="174"/>
        <v>Cat 4</v>
      </c>
      <c r="G1577" s="8">
        <v>2291</v>
      </c>
      <c r="H1577" t="s">
        <v>8219</v>
      </c>
      <c r="I1577" t="s">
        <v>8223</v>
      </c>
      <c r="J1577" t="s">
        <v>8245</v>
      </c>
      <c r="K1577">
        <v>1404909296</v>
      </c>
      <c r="L1577" s="12">
        <f t="shared" si="168"/>
        <v>41829.524259259262</v>
      </c>
      <c r="M1577">
        <v>1402317296</v>
      </c>
      <c r="N1577" s="12">
        <f t="shared" si="169"/>
        <v>41799.524259259262</v>
      </c>
      <c r="O1577" s="16">
        <f t="shared" si="170"/>
        <v>6</v>
      </c>
      <c r="P1577" s="16">
        <f t="shared" si="173"/>
        <v>2014</v>
      </c>
      <c r="Q1577" t="b">
        <v>0</v>
      </c>
      <c r="R1577">
        <v>35</v>
      </c>
      <c r="S1577" t="b">
        <v>0</v>
      </c>
      <c r="T1577" t="s">
        <v>8288</v>
      </c>
      <c r="U1577" t="str">
        <f t="shared" si="171"/>
        <v>publi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20">
        <f t="shared" si="172"/>
        <v>5</v>
      </c>
      <c r="F1578" s="6" t="str">
        <f t="shared" si="174"/>
        <v>Cat 3</v>
      </c>
      <c r="G1578" s="8">
        <v>650</v>
      </c>
      <c r="H1578" t="s">
        <v>8219</v>
      </c>
      <c r="I1578" t="s">
        <v>8223</v>
      </c>
      <c r="J1578" t="s">
        <v>8245</v>
      </c>
      <c r="K1578">
        <v>1435698368</v>
      </c>
      <c r="L1578" s="12">
        <f t="shared" si="168"/>
        <v>42185.879259259258</v>
      </c>
      <c r="M1578">
        <v>1431810368</v>
      </c>
      <c r="N1578" s="12">
        <f t="shared" si="169"/>
        <v>42140.879259259258</v>
      </c>
      <c r="O1578" s="16">
        <f t="shared" si="170"/>
        <v>5</v>
      </c>
      <c r="P1578" s="16">
        <f t="shared" si="173"/>
        <v>2015</v>
      </c>
      <c r="Q1578" t="b">
        <v>0</v>
      </c>
      <c r="R1578">
        <v>10</v>
      </c>
      <c r="S1578" t="b">
        <v>0</v>
      </c>
      <c r="T1578" t="s">
        <v>8288</v>
      </c>
      <c r="U1578" t="str">
        <f t="shared" si="171"/>
        <v>publi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20">
        <f t="shared" si="172"/>
        <v>10</v>
      </c>
      <c r="F1579" s="6" t="str">
        <f t="shared" si="174"/>
        <v>Cat 4</v>
      </c>
      <c r="G1579" s="8">
        <v>55</v>
      </c>
      <c r="H1579" t="s">
        <v>8219</v>
      </c>
      <c r="I1579" t="s">
        <v>8223</v>
      </c>
      <c r="J1579" t="s">
        <v>8245</v>
      </c>
      <c r="K1579">
        <v>1343161248</v>
      </c>
      <c r="L1579" s="12">
        <f t="shared" si="168"/>
        <v>41114.847777777781</v>
      </c>
      <c r="M1579">
        <v>1337977248</v>
      </c>
      <c r="N1579" s="12">
        <f t="shared" si="169"/>
        <v>41054.847777777781</v>
      </c>
      <c r="O1579" s="16">
        <f t="shared" si="170"/>
        <v>5</v>
      </c>
      <c r="P1579" s="16">
        <f t="shared" si="173"/>
        <v>2012</v>
      </c>
      <c r="Q1579" t="b">
        <v>0</v>
      </c>
      <c r="R1579">
        <v>2</v>
      </c>
      <c r="S1579" t="b">
        <v>0</v>
      </c>
      <c r="T1579" t="s">
        <v>8288</v>
      </c>
      <c r="U1579" t="str">
        <f t="shared" si="171"/>
        <v>publi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20">
        <f t="shared" si="172"/>
        <v>1.897</v>
      </c>
      <c r="F1580" s="6" t="str">
        <f t="shared" si="174"/>
        <v>Cat 2</v>
      </c>
      <c r="G1580" s="8">
        <v>205</v>
      </c>
      <c r="H1580" t="s">
        <v>8219</v>
      </c>
      <c r="I1580" t="s">
        <v>8223</v>
      </c>
      <c r="J1580" t="s">
        <v>8245</v>
      </c>
      <c r="K1580">
        <v>1283392800</v>
      </c>
      <c r="L1580" s="12">
        <f t="shared" si="168"/>
        <v>40423.083333333336</v>
      </c>
      <c r="M1580">
        <v>1281317691</v>
      </c>
      <c r="N1580" s="12">
        <f t="shared" si="169"/>
        <v>40399.065868055557</v>
      </c>
      <c r="O1580" s="16">
        <f t="shared" si="170"/>
        <v>8</v>
      </c>
      <c r="P1580" s="16">
        <f t="shared" si="173"/>
        <v>2010</v>
      </c>
      <c r="Q1580" t="b">
        <v>0</v>
      </c>
      <c r="R1580">
        <v>4</v>
      </c>
      <c r="S1580" t="b">
        <v>0</v>
      </c>
      <c r="T1580" t="s">
        <v>8288</v>
      </c>
      <c r="U1580" t="str">
        <f t="shared" si="171"/>
        <v>publi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20">
        <f t="shared" si="172"/>
        <v>3.3330000000000002</v>
      </c>
      <c r="F1581" s="6" t="str">
        <f t="shared" si="174"/>
        <v>Cat 2</v>
      </c>
      <c r="G1581" s="8">
        <v>28</v>
      </c>
      <c r="H1581" t="s">
        <v>8219</v>
      </c>
      <c r="I1581" t="s">
        <v>8223</v>
      </c>
      <c r="J1581" t="s">
        <v>8245</v>
      </c>
      <c r="K1581">
        <v>1377734091</v>
      </c>
      <c r="L1581" s="12">
        <f t="shared" si="168"/>
        <v>41514.996423611112</v>
      </c>
      <c r="M1581">
        <v>1374882891</v>
      </c>
      <c r="N1581" s="12">
        <f t="shared" si="169"/>
        <v>41481.996423611112</v>
      </c>
      <c r="O1581" s="16">
        <f t="shared" si="170"/>
        <v>7</v>
      </c>
      <c r="P1581" s="16">
        <f t="shared" si="173"/>
        <v>2013</v>
      </c>
      <c r="Q1581" t="b">
        <v>0</v>
      </c>
      <c r="R1581">
        <v>2</v>
      </c>
      <c r="S1581" t="b">
        <v>0</v>
      </c>
      <c r="T1581" t="s">
        <v>8288</v>
      </c>
      <c r="U1581" t="str">
        <f t="shared" si="171"/>
        <v>publi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20">
        <f t="shared" si="172"/>
        <v>1.75</v>
      </c>
      <c r="F1582" s="6" t="str">
        <f t="shared" si="174"/>
        <v>Cat 2</v>
      </c>
      <c r="G1582" s="8"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12">
        <f t="shared" si="168"/>
        <v>41050.050069444449</v>
      </c>
      <c r="M1582">
        <v>1332378726</v>
      </c>
      <c r="N1582" s="12">
        <f t="shared" si="169"/>
        <v>40990.050069444449</v>
      </c>
      <c r="O1582" s="16">
        <f t="shared" si="170"/>
        <v>3</v>
      </c>
      <c r="P1582" s="16">
        <f t="shared" si="173"/>
        <v>2012</v>
      </c>
      <c r="Q1582" t="b">
        <v>0</v>
      </c>
      <c r="R1582">
        <v>0</v>
      </c>
      <c r="S1582" t="b">
        <v>0</v>
      </c>
      <c r="T1582" t="s">
        <v>8288</v>
      </c>
      <c r="U1582" t="str">
        <f t="shared" si="171"/>
        <v>publi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20">
        <f t="shared" si="172"/>
        <v>1</v>
      </c>
      <c r="F1583" s="6" t="str">
        <f t="shared" si="174"/>
        <v>Cat 2</v>
      </c>
      <c r="G1583" s="8"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12">
        <f t="shared" si="168"/>
        <v>42357.448958333334</v>
      </c>
      <c r="M1583">
        <v>1447757190</v>
      </c>
      <c r="N1583" s="12">
        <f t="shared" si="169"/>
        <v>42325.448958333334</v>
      </c>
      <c r="O1583" s="16">
        <f t="shared" si="170"/>
        <v>11</v>
      </c>
      <c r="P1583" s="16">
        <f t="shared" si="173"/>
        <v>2015</v>
      </c>
      <c r="Q1583" t="b">
        <v>0</v>
      </c>
      <c r="R1583">
        <v>1</v>
      </c>
      <c r="S1583" t="b">
        <v>0</v>
      </c>
      <c r="T1583" t="s">
        <v>8289</v>
      </c>
      <c r="U1583" t="str">
        <f t="shared" si="171"/>
        <v>photo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20">
        <f t="shared" si="172"/>
        <v>1</v>
      </c>
      <c r="F1584" s="6" t="str">
        <f t="shared" si="174"/>
        <v>Cat 2</v>
      </c>
      <c r="G1584" s="8">
        <v>93</v>
      </c>
      <c r="H1584" t="s">
        <v>8220</v>
      </c>
      <c r="I1584" t="s">
        <v>8223</v>
      </c>
      <c r="J1584" t="s">
        <v>8245</v>
      </c>
      <c r="K1584">
        <v>1445894400</v>
      </c>
      <c r="L1584" s="12">
        <f t="shared" si="168"/>
        <v>42303.888888888891</v>
      </c>
      <c r="M1584">
        <v>1440961053</v>
      </c>
      <c r="N1584" s="12">
        <f t="shared" si="169"/>
        <v>42246.789965277778</v>
      </c>
      <c r="O1584" s="16">
        <f t="shared" si="170"/>
        <v>8</v>
      </c>
      <c r="P1584" s="16">
        <f t="shared" si="173"/>
        <v>2015</v>
      </c>
      <c r="Q1584" t="b">
        <v>0</v>
      </c>
      <c r="R1584">
        <v>3</v>
      </c>
      <c r="S1584" t="b">
        <v>0</v>
      </c>
      <c r="T1584" t="s">
        <v>8289</v>
      </c>
      <c r="U1584" t="str">
        <f t="shared" si="171"/>
        <v>photo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20">
        <f t="shared" si="172"/>
        <v>20</v>
      </c>
      <c r="F1585" s="6" t="str">
        <f t="shared" si="174"/>
        <v>Cat 6</v>
      </c>
      <c r="G1585" s="8"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12">
        <f t="shared" si="168"/>
        <v>41907.904988425929</v>
      </c>
      <c r="M1585">
        <v>1409089391</v>
      </c>
      <c r="N1585" s="12">
        <f t="shared" si="169"/>
        <v>41877.904988425929</v>
      </c>
      <c r="O1585" s="16">
        <f t="shared" si="170"/>
        <v>8</v>
      </c>
      <c r="P1585" s="16">
        <f t="shared" si="173"/>
        <v>2014</v>
      </c>
      <c r="Q1585" t="b">
        <v>0</v>
      </c>
      <c r="R1585">
        <v>1</v>
      </c>
      <c r="S1585" t="b">
        <v>0</v>
      </c>
      <c r="T1585" t="s">
        <v>8289</v>
      </c>
      <c r="U1585" t="str">
        <f t="shared" si="171"/>
        <v>photo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20">
        <f t="shared" si="172"/>
        <v>1.2</v>
      </c>
      <c r="F1586" s="6" t="str">
        <f t="shared" si="174"/>
        <v>Cat 2</v>
      </c>
      <c r="G1586" s="8"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12">
        <f t="shared" si="168"/>
        <v>41789.649317129632</v>
      </c>
      <c r="M1586">
        <v>1400600101</v>
      </c>
      <c r="N1586" s="12">
        <f t="shared" si="169"/>
        <v>41779.649317129632</v>
      </c>
      <c r="O1586" s="16">
        <f t="shared" si="170"/>
        <v>5</v>
      </c>
      <c r="P1586" s="16">
        <f t="shared" si="173"/>
        <v>2014</v>
      </c>
      <c r="Q1586" t="b">
        <v>0</v>
      </c>
      <c r="R1586">
        <v>0</v>
      </c>
      <c r="S1586" t="b">
        <v>0</v>
      </c>
      <c r="T1586" t="s">
        <v>8289</v>
      </c>
      <c r="U1586" t="str">
        <f t="shared" si="171"/>
        <v>photo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20">
        <f t="shared" si="172"/>
        <v>2</v>
      </c>
      <c r="F1587" s="6" t="str">
        <f t="shared" si="174"/>
        <v>Cat 2</v>
      </c>
      <c r="G1587" s="8">
        <v>1580</v>
      </c>
      <c r="H1587" t="s">
        <v>8220</v>
      </c>
      <c r="I1587" t="s">
        <v>8228</v>
      </c>
      <c r="J1587" t="s">
        <v>8250</v>
      </c>
      <c r="K1587">
        <v>1482663600</v>
      </c>
      <c r="L1587" s="12">
        <f t="shared" si="168"/>
        <v>42729.458333333328</v>
      </c>
      <c r="M1587">
        <v>1480800568</v>
      </c>
      <c r="N1587" s="12">
        <f t="shared" si="169"/>
        <v>42707.895462962959</v>
      </c>
      <c r="O1587" s="16">
        <f t="shared" si="170"/>
        <v>12</v>
      </c>
      <c r="P1587" s="16">
        <f t="shared" si="173"/>
        <v>2016</v>
      </c>
      <c r="Q1587" t="b">
        <v>0</v>
      </c>
      <c r="R1587">
        <v>12</v>
      </c>
      <c r="S1587" t="b">
        <v>0</v>
      </c>
      <c r="T1587" t="s">
        <v>8289</v>
      </c>
      <c r="U1587" t="str">
        <f t="shared" si="171"/>
        <v>photo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20">
        <f t="shared" si="172"/>
        <v>1.5</v>
      </c>
      <c r="F1588" s="6" t="str">
        <f t="shared" si="174"/>
        <v>Cat 2</v>
      </c>
      <c r="G1588" s="8"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12">
        <f t="shared" si="168"/>
        <v>42099.062754629631</v>
      </c>
      <c r="M1588">
        <v>1425609022</v>
      </c>
      <c r="N1588" s="12">
        <f t="shared" si="169"/>
        <v>42069.104421296302</v>
      </c>
      <c r="O1588" s="16">
        <f t="shared" si="170"/>
        <v>3</v>
      </c>
      <c r="P1588" s="16">
        <f t="shared" si="173"/>
        <v>2015</v>
      </c>
      <c r="Q1588" t="b">
        <v>0</v>
      </c>
      <c r="R1588">
        <v>0</v>
      </c>
      <c r="S1588" t="b">
        <v>0</v>
      </c>
      <c r="T1588" t="s">
        <v>8289</v>
      </c>
      <c r="U1588" t="str">
        <f t="shared" si="171"/>
        <v>photo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20">
        <f t="shared" si="172"/>
        <v>7.5</v>
      </c>
      <c r="F1589" s="6" t="str">
        <f t="shared" si="174"/>
        <v>Cat 3</v>
      </c>
      <c r="G1589" s="8"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12">
        <f t="shared" si="168"/>
        <v>41986.950983796298</v>
      </c>
      <c r="M1589">
        <v>1415918965</v>
      </c>
      <c r="N1589" s="12">
        <f t="shared" si="169"/>
        <v>41956.950983796298</v>
      </c>
      <c r="O1589" s="16">
        <f t="shared" si="170"/>
        <v>11</v>
      </c>
      <c r="P1589" s="16">
        <f t="shared" si="173"/>
        <v>2014</v>
      </c>
      <c r="Q1589" t="b">
        <v>0</v>
      </c>
      <c r="R1589">
        <v>1</v>
      </c>
      <c r="S1589" t="b">
        <v>0</v>
      </c>
      <c r="T1589" t="s">
        <v>8289</v>
      </c>
      <c r="U1589" t="str">
        <f t="shared" si="171"/>
        <v>photo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20">
        <f t="shared" si="172"/>
        <v>0.51600000000000001</v>
      </c>
      <c r="F1590" s="6" t="str">
        <f t="shared" si="174"/>
        <v>Cat 1</v>
      </c>
      <c r="G1590" s="8"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12">
        <f t="shared" si="168"/>
        <v>42035.841666666667</v>
      </c>
      <c r="M1590">
        <v>1420091999</v>
      </c>
      <c r="N1590" s="12">
        <f t="shared" si="169"/>
        <v>42005.24998842593</v>
      </c>
      <c r="O1590" s="16">
        <f t="shared" si="170"/>
        <v>1</v>
      </c>
      <c r="P1590" s="16">
        <f t="shared" si="173"/>
        <v>2015</v>
      </c>
      <c r="Q1590" t="b">
        <v>0</v>
      </c>
      <c r="R1590">
        <v>0</v>
      </c>
      <c r="S1590" t="b">
        <v>0</v>
      </c>
      <c r="T1590" t="s">
        <v>8289</v>
      </c>
      <c r="U1590" t="str">
        <f t="shared" si="171"/>
        <v>photo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20">
        <f t="shared" si="172"/>
        <v>1.2</v>
      </c>
      <c r="F1591" s="6" t="str">
        <f t="shared" si="174"/>
        <v>Cat 2</v>
      </c>
      <c r="G1591" s="8"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12">
        <f t="shared" si="168"/>
        <v>42286.984791666662</v>
      </c>
      <c r="M1591">
        <v>1441841886</v>
      </c>
      <c r="N1591" s="12">
        <f t="shared" si="169"/>
        <v>42256.984791666662</v>
      </c>
      <c r="O1591" s="16">
        <f t="shared" si="170"/>
        <v>9</v>
      </c>
      <c r="P1591" s="16">
        <f t="shared" si="173"/>
        <v>2015</v>
      </c>
      <c r="Q1591" t="b">
        <v>0</v>
      </c>
      <c r="R1591">
        <v>0</v>
      </c>
      <c r="S1591" t="b">
        <v>0</v>
      </c>
      <c r="T1591" t="s">
        <v>8289</v>
      </c>
      <c r="U1591" t="str">
        <f t="shared" si="171"/>
        <v>photo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20">
        <f t="shared" si="172"/>
        <v>60</v>
      </c>
      <c r="F1592" s="6" t="str">
        <f t="shared" si="174"/>
        <v>Cat 12</v>
      </c>
      <c r="G1592" s="8">
        <v>1020</v>
      </c>
      <c r="H1592" t="s">
        <v>8220</v>
      </c>
      <c r="I1592" t="s">
        <v>8236</v>
      </c>
      <c r="J1592" t="s">
        <v>8248</v>
      </c>
      <c r="K1592">
        <v>1443040464</v>
      </c>
      <c r="L1592" s="12">
        <f t="shared" si="168"/>
        <v>42270.857222222221</v>
      </c>
      <c r="M1592">
        <v>1440448464</v>
      </c>
      <c r="N1592" s="12">
        <f t="shared" si="169"/>
        <v>42240.857222222221</v>
      </c>
      <c r="O1592" s="16">
        <f t="shared" si="170"/>
        <v>8</v>
      </c>
      <c r="P1592" s="16">
        <f t="shared" si="173"/>
        <v>2015</v>
      </c>
      <c r="Q1592" t="b">
        <v>0</v>
      </c>
      <c r="R1592">
        <v>2</v>
      </c>
      <c r="S1592" t="b">
        <v>0</v>
      </c>
      <c r="T1592" t="s">
        <v>8289</v>
      </c>
      <c r="U1592" t="str">
        <f t="shared" si="171"/>
        <v>photo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20">
        <f t="shared" si="172"/>
        <v>14</v>
      </c>
      <c r="F1593" s="6" t="str">
        <f t="shared" si="174"/>
        <v>Cat 4</v>
      </c>
      <c r="G1593" s="8">
        <v>4092</v>
      </c>
      <c r="H1593" t="s">
        <v>8220</v>
      </c>
      <c r="I1593" t="s">
        <v>8224</v>
      </c>
      <c r="J1593" t="s">
        <v>8246</v>
      </c>
      <c r="K1593">
        <v>1459700741</v>
      </c>
      <c r="L1593" s="12">
        <f t="shared" si="168"/>
        <v>42463.68450231482</v>
      </c>
      <c r="M1593">
        <v>1457112341</v>
      </c>
      <c r="N1593" s="12">
        <f t="shared" si="169"/>
        <v>42433.726168981477</v>
      </c>
      <c r="O1593" s="16">
        <f t="shared" si="170"/>
        <v>3</v>
      </c>
      <c r="P1593" s="16">
        <f t="shared" si="173"/>
        <v>2016</v>
      </c>
      <c r="Q1593" t="b">
        <v>0</v>
      </c>
      <c r="R1593">
        <v>92</v>
      </c>
      <c r="S1593" t="b">
        <v>0</v>
      </c>
      <c r="T1593" t="s">
        <v>8289</v>
      </c>
      <c r="U1593" t="str">
        <f t="shared" si="171"/>
        <v>photo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20">
        <f t="shared" si="172"/>
        <v>2.5000000000000001E-2</v>
      </c>
      <c r="F1594" s="6" t="str">
        <f t="shared" si="174"/>
        <v>Cat 1</v>
      </c>
      <c r="G1594" s="8"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12">
        <f t="shared" si="168"/>
        <v>42091.031076388885</v>
      </c>
      <c r="M1594">
        <v>1423619085</v>
      </c>
      <c r="N1594" s="12">
        <f t="shared" si="169"/>
        <v>42046.072743055556</v>
      </c>
      <c r="O1594" s="16">
        <f t="shared" si="170"/>
        <v>2</v>
      </c>
      <c r="P1594" s="16">
        <f t="shared" si="173"/>
        <v>2015</v>
      </c>
      <c r="Q1594" t="b">
        <v>0</v>
      </c>
      <c r="R1594">
        <v>0</v>
      </c>
      <c r="S1594" t="b">
        <v>0</v>
      </c>
      <c r="T1594" t="s">
        <v>8289</v>
      </c>
      <c r="U1594" t="str">
        <f t="shared" si="171"/>
        <v>photo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20">
        <f t="shared" si="172"/>
        <v>22</v>
      </c>
      <c r="F1595" s="6" t="str">
        <f t="shared" si="174"/>
        <v>Cat 6</v>
      </c>
      <c r="G1595" s="8">
        <v>3</v>
      </c>
      <c r="H1595" t="s">
        <v>8220</v>
      </c>
      <c r="I1595" t="s">
        <v>8223</v>
      </c>
      <c r="J1595" t="s">
        <v>8245</v>
      </c>
      <c r="K1595">
        <v>1425154655</v>
      </c>
      <c r="L1595" s="12">
        <f t="shared" si="168"/>
        <v>42063.845543981486</v>
      </c>
      <c r="M1595">
        <v>1422562655</v>
      </c>
      <c r="N1595" s="12">
        <f t="shared" si="169"/>
        <v>42033.845543981486</v>
      </c>
      <c r="O1595" s="16">
        <f t="shared" si="170"/>
        <v>1</v>
      </c>
      <c r="P1595" s="16">
        <f t="shared" si="173"/>
        <v>2015</v>
      </c>
      <c r="Q1595" t="b">
        <v>0</v>
      </c>
      <c r="R1595">
        <v>3</v>
      </c>
      <c r="S1595" t="b">
        <v>0</v>
      </c>
      <c r="T1595" t="s">
        <v>8289</v>
      </c>
      <c r="U1595" t="str">
        <f t="shared" si="171"/>
        <v>photo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20">
        <f t="shared" si="172"/>
        <v>1</v>
      </c>
      <c r="F1596" s="6" t="str">
        <f t="shared" si="174"/>
        <v>Cat 2</v>
      </c>
      <c r="G1596" s="8">
        <v>205</v>
      </c>
      <c r="H1596" t="s">
        <v>8220</v>
      </c>
      <c r="I1596" t="s">
        <v>8223</v>
      </c>
      <c r="J1596" t="s">
        <v>8245</v>
      </c>
      <c r="K1596">
        <v>1463329260</v>
      </c>
      <c r="L1596" s="12">
        <f t="shared" si="168"/>
        <v>42505.681249999994</v>
      </c>
      <c r="M1596">
        <v>1458147982</v>
      </c>
      <c r="N1596" s="12">
        <f t="shared" si="169"/>
        <v>42445.712754629625</v>
      </c>
      <c r="O1596" s="16">
        <f t="shared" si="170"/>
        <v>3</v>
      </c>
      <c r="P1596" s="16">
        <f t="shared" si="173"/>
        <v>2016</v>
      </c>
      <c r="Q1596" t="b">
        <v>0</v>
      </c>
      <c r="R1596">
        <v>10</v>
      </c>
      <c r="S1596" t="b">
        <v>0</v>
      </c>
      <c r="T1596" t="s">
        <v>8289</v>
      </c>
      <c r="U1596" t="str">
        <f t="shared" si="171"/>
        <v>photo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20">
        <f t="shared" si="172"/>
        <v>100</v>
      </c>
      <c r="F1597" s="6" t="str">
        <f t="shared" si="174"/>
        <v>Cat 12</v>
      </c>
      <c r="G1597" s="8">
        <v>280</v>
      </c>
      <c r="H1597" t="s">
        <v>8220</v>
      </c>
      <c r="I1597" t="s">
        <v>8223</v>
      </c>
      <c r="J1597" t="s">
        <v>8245</v>
      </c>
      <c r="K1597">
        <v>1403122380</v>
      </c>
      <c r="L1597" s="12">
        <f t="shared" si="168"/>
        <v>41808.842361111114</v>
      </c>
      <c r="M1597">
        <v>1400634728</v>
      </c>
      <c r="N1597" s="12">
        <f t="shared" si="169"/>
        <v>41780.050092592595</v>
      </c>
      <c r="O1597" s="16">
        <f t="shared" si="170"/>
        <v>5</v>
      </c>
      <c r="P1597" s="16">
        <f t="shared" si="173"/>
        <v>2014</v>
      </c>
      <c r="Q1597" t="b">
        <v>0</v>
      </c>
      <c r="R1597">
        <v>7</v>
      </c>
      <c r="S1597" t="b">
        <v>0</v>
      </c>
      <c r="T1597" t="s">
        <v>8289</v>
      </c>
      <c r="U1597" t="str">
        <f t="shared" si="171"/>
        <v>photo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20">
        <f t="shared" si="172"/>
        <v>3.25</v>
      </c>
      <c r="F1598" s="6" t="str">
        <f t="shared" si="174"/>
        <v>Cat 2</v>
      </c>
      <c r="G1598" s="8">
        <v>75</v>
      </c>
      <c r="H1598" t="s">
        <v>8220</v>
      </c>
      <c r="I1598" t="s">
        <v>8224</v>
      </c>
      <c r="J1598" t="s">
        <v>8246</v>
      </c>
      <c r="K1598">
        <v>1418469569</v>
      </c>
      <c r="L1598" s="12">
        <f t="shared" si="168"/>
        <v>41986.471863425926</v>
      </c>
      <c r="M1598">
        <v>1414577969</v>
      </c>
      <c r="N1598" s="12">
        <f t="shared" si="169"/>
        <v>41941.430196759262</v>
      </c>
      <c r="O1598" s="16">
        <f t="shared" si="170"/>
        <v>10</v>
      </c>
      <c r="P1598" s="16">
        <f t="shared" si="173"/>
        <v>2014</v>
      </c>
      <c r="Q1598" t="b">
        <v>0</v>
      </c>
      <c r="R1598">
        <v>3</v>
      </c>
      <c r="S1598" t="b">
        <v>0</v>
      </c>
      <c r="T1598" t="s">
        <v>8289</v>
      </c>
      <c r="U1598" t="str">
        <f t="shared" si="171"/>
        <v>photo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20">
        <f t="shared" si="172"/>
        <v>15</v>
      </c>
      <c r="F1599" s="6" t="str">
        <f t="shared" si="174"/>
        <v>Cat 5</v>
      </c>
      <c r="G1599" s="8"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12">
        <f t="shared" si="168"/>
        <v>42633.354131944448</v>
      </c>
      <c r="M1599">
        <v>1471768197</v>
      </c>
      <c r="N1599" s="12">
        <f t="shared" si="169"/>
        <v>42603.354131944448</v>
      </c>
      <c r="O1599" s="16">
        <f t="shared" si="170"/>
        <v>8</v>
      </c>
      <c r="P1599" s="16">
        <f t="shared" si="173"/>
        <v>2016</v>
      </c>
      <c r="Q1599" t="b">
        <v>0</v>
      </c>
      <c r="R1599">
        <v>0</v>
      </c>
      <c r="S1599" t="b">
        <v>0</v>
      </c>
      <c r="T1599" t="s">
        <v>8289</v>
      </c>
      <c r="U1599" t="str">
        <f t="shared" si="171"/>
        <v>photo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20">
        <f t="shared" si="172"/>
        <v>0.8</v>
      </c>
      <c r="F1600" s="6" t="str">
        <f t="shared" si="174"/>
        <v>Cat 1</v>
      </c>
      <c r="G1600" s="8"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12">
        <f t="shared" si="168"/>
        <v>42211.667337962965</v>
      </c>
      <c r="M1600">
        <v>1432742458</v>
      </c>
      <c r="N1600" s="12">
        <f t="shared" si="169"/>
        <v>42151.667337962965</v>
      </c>
      <c r="O1600" s="16">
        <f t="shared" si="170"/>
        <v>5</v>
      </c>
      <c r="P1600" s="16">
        <f t="shared" si="173"/>
        <v>2015</v>
      </c>
      <c r="Q1600" t="b">
        <v>0</v>
      </c>
      <c r="R1600">
        <v>1</v>
      </c>
      <c r="S1600" t="b">
        <v>0</v>
      </c>
      <c r="T1600" t="s">
        <v>8289</v>
      </c>
      <c r="U1600" t="str">
        <f t="shared" si="171"/>
        <v>photo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20">
        <f t="shared" si="172"/>
        <v>0.5</v>
      </c>
      <c r="F1601" s="6" t="str">
        <f t="shared" si="174"/>
        <v>Cat 1</v>
      </c>
      <c r="G1601" s="8"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12">
        <f t="shared" si="168"/>
        <v>42468.497407407413</v>
      </c>
      <c r="M1601">
        <v>1457528176</v>
      </c>
      <c r="N1601" s="12">
        <f t="shared" si="169"/>
        <v>42438.53907407407</v>
      </c>
      <c r="O1601" s="16">
        <f t="shared" si="170"/>
        <v>3</v>
      </c>
      <c r="P1601" s="16">
        <f t="shared" si="173"/>
        <v>2016</v>
      </c>
      <c r="Q1601" t="b">
        <v>0</v>
      </c>
      <c r="R1601">
        <v>0</v>
      </c>
      <c r="S1601" t="b">
        <v>0</v>
      </c>
      <c r="T1601" t="s">
        <v>8289</v>
      </c>
      <c r="U1601" t="str">
        <f t="shared" si="171"/>
        <v>photo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20">
        <f t="shared" si="172"/>
        <v>5</v>
      </c>
      <c r="F1602" s="6" t="str">
        <f t="shared" si="174"/>
        <v>Cat 3</v>
      </c>
      <c r="G1602" s="8">
        <v>367</v>
      </c>
      <c r="H1602" t="s">
        <v>8220</v>
      </c>
      <c r="I1602" t="s">
        <v>8223</v>
      </c>
      <c r="J1602" t="s">
        <v>8245</v>
      </c>
      <c r="K1602">
        <v>1405401060</v>
      </c>
      <c r="L1602" s="12">
        <f t="shared" si="168"/>
        <v>41835.21597222222</v>
      </c>
      <c r="M1602">
        <v>1401585752</v>
      </c>
      <c r="N1602" s="12">
        <f t="shared" si="169"/>
        <v>41791.057314814818</v>
      </c>
      <c r="O1602" s="16">
        <f t="shared" si="170"/>
        <v>6</v>
      </c>
      <c r="P1602" s="16">
        <f t="shared" si="173"/>
        <v>2014</v>
      </c>
      <c r="Q1602" t="b">
        <v>0</v>
      </c>
      <c r="R1602">
        <v>9</v>
      </c>
      <c r="S1602" t="b">
        <v>0</v>
      </c>
      <c r="T1602" t="s">
        <v>8289</v>
      </c>
      <c r="U1602" t="str">
        <f t="shared" si="171"/>
        <v>photo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20">
        <f t="shared" si="172"/>
        <v>2.5</v>
      </c>
      <c r="F1603" s="6" t="str">
        <f t="shared" si="174"/>
        <v>Cat 2</v>
      </c>
      <c r="G1603" s="8">
        <v>2706.23</v>
      </c>
      <c r="H1603" t="s">
        <v>8218</v>
      </c>
      <c r="I1603" t="s">
        <v>8223</v>
      </c>
      <c r="J1603" t="s">
        <v>8245</v>
      </c>
      <c r="K1603">
        <v>1304561633</v>
      </c>
      <c r="L1603" s="12">
        <f t="shared" ref="L1603:L1666" si="175">(((K1603/60)/60)/24)+DATE(1970,1,1)</f>
        <v>40668.092974537038</v>
      </c>
      <c r="M1603">
        <v>1301969633</v>
      </c>
      <c r="N1603" s="12">
        <f t="shared" ref="N1603:N1666" si="176">(((M1603/60)/60)/24)+DATE(1970,1,1)</f>
        <v>40638.092974537038</v>
      </c>
      <c r="O1603" s="16">
        <f t="shared" ref="O1603:O1666" si="177">MONTH(N1603)</f>
        <v>4</v>
      </c>
      <c r="P1603" s="16">
        <f t="shared" si="173"/>
        <v>2011</v>
      </c>
      <c r="Q1603" t="b">
        <v>0</v>
      </c>
      <c r="R1603">
        <v>56</v>
      </c>
      <c r="S1603" t="b">
        <v>1</v>
      </c>
      <c r="T1603" t="s">
        <v>8274</v>
      </c>
      <c r="U1603" t="str">
        <f t="shared" ref="U1603:U1666" si="178">LEFT(T1603,5)</f>
        <v>music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20">
        <f t="shared" ref="E1604:E1667" si="179">D1604/1000</f>
        <v>1.5</v>
      </c>
      <c r="F1604" s="6" t="str">
        <f t="shared" si="174"/>
        <v>Cat 2</v>
      </c>
      <c r="G1604" s="8">
        <v>1502.5</v>
      </c>
      <c r="H1604" t="s">
        <v>8218</v>
      </c>
      <c r="I1604" t="s">
        <v>8223</v>
      </c>
      <c r="J1604" t="s">
        <v>8245</v>
      </c>
      <c r="K1604">
        <v>1318633200</v>
      </c>
      <c r="L1604" s="12">
        <f t="shared" si="175"/>
        <v>40830.958333333336</v>
      </c>
      <c r="M1604">
        <v>1314947317</v>
      </c>
      <c r="N1604" s="12">
        <f t="shared" si="176"/>
        <v>40788.297650462962</v>
      </c>
      <c r="O1604" s="16">
        <f t="shared" si="177"/>
        <v>9</v>
      </c>
      <c r="P1604" s="16">
        <f t="shared" ref="P1604:P1667" si="180">YEAR(N1604)</f>
        <v>2011</v>
      </c>
      <c r="Q1604" t="b">
        <v>0</v>
      </c>
      <c r="R1604">
        <v>32</v>
      </c>
      <c r="S1604" t="b">
        <v>1</v>
      </c>
      <c r="T1604" t="s">
        <v>8274</v>
      </c>
      <c r="U1604" t="str">
        <f t="shared" si="178"/>
        <v>music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20">
        <f t="shared" si="179"/>
        <v>2</v>
      </c>
      <c r="F1605" s="6" t="str">
        <f t="shared" ref="F1605:F1668" si="181">IF(E1605&lt;1,"Cat 1",IF(E1605&lt;5,"Cat 2",IF(E1605&lt;10,"Cat 3",IF(E1605&lt;15,"Cat 4",IF(E1605&lt;20,"Cat 5",IF(E1605&lt;25,"Cat 6",IF(E1605&lt;30,"Cat 7",IF(E1605&lt;35,"Cat 8",IF(E1605&lt;40,"Cat 9",IF(E1605&lt;45,"Cat 10",IF(E1605&lt;50,"Cat 11","Cat 12")))))))))))</f>
        <v>Cat 2</v>
      </c>
      <c r="G1605" s="8">
        <v>2000.66</v>
      </c>
      <c r="H1605" t="s">
        <v>8218</v>
      </c>
      <c r="I1605" t="s">
        <v>8223</v>
      </c>
      <c r="J1605" t="s">
        <v>8245</v>
      </c>
      <c r="K1605">
        <v>1327723459</v>
      </c>
      <c r="L1605" s="12">
        <f t="shared" si="175"/>
        <v>40936.169664351852</v>
      </c>
      <c r="M1605">
        <v>1322539459</v>
      </c>
      <c r="N1605" s="12">
        <f t="shared" si="176"/>
        <v>40876.169664351852</v>
      </c>
      <c r="O1605" s="16">
        <f t="shared" si="177"/>
        <v>11</v>
      </c>
      <c r="P1605" s="16">
        <f t="shared" si="180"/>
        <v>2011</v>
      </c>
      <c r="Q1605" t="b">
        <v>0</v>
      </c>
      <c r="R1605">
        <v>30</v>
      </c>
      <c r="S1605" t="b">
        <v>1</v>
      </c>
      <c r="T1605" t="s">
        <v>8274</v>
      </c>
      <c r="U1605" t="str">
        <f t="shared" si="178"/>
        <v>music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20">
        <f t="shared" si="179"/>
        <v>2.8</v>
      </c>
      <c r="F1606" s="6" t="str">
        <f t="shared" si="181"/>
        <v>Cat 2</v>
      </c>
      <c r="G1606" s="8">
        <v>3419</v>
      </c>
      <c r="H1606" t="s">
        <v>8218</v>
      </c>
      <c r="I1606" t="s">
        <v>8223</v>
      </c>
      <c r="J1606" t="s">
        <v>8245</v>
      </c>
      <c r="K1606">
        <v>1332011835</v>
      </c>
      <c r="L1606" s="12">
        <f t="shared" si="175"/>
        <v>40985.80364583333</v>
      </c>
      <c r="M1606">
        <v>1328559435</v>
      </c>
      <c r="N1606" s="12">
        <f t="shared" si="176"/>
        <v>40945.845312500001</v>
      </c>
      <c r="O1606" s="16">
        <f t="shared" si="177"/>
        <v>2</v>
      </c>
      <c r="P1606" s="16">
        <f t="shared" si="180"/>
        <v>2012</v>
      </c>
      <c r="Q1606" t="b">
        <v>0</v>
      </c>
      <c r="R1606">
        <v>70</v>
      </c>
      <c r="S1606" t="b">
        <v>1</v>
      </c>
      <c r="T1606" t="s">
        <v>8274</v>
      </c>
      <c r="U1606" t="str">
        <f t="shared" si="178"/>
        <v>music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20">
        <f t="shared" si="179"/>
        <v>6</v>
      </c>
      <c r="F1607" s="6" t="str">
        <f t="shared" si="181"/>
        <v>Cat 3</v>
      </c>
      <c r="G1607" s="8">
        <v>6041.6</v>
      </c>
      <c r="H1607" t="s">
        <v>8218</v>
      </c>
      <c r="I1607" t="s">
        <v>8223</v>
      </c>
      <c r="J1607" t="s">
        <v>8245</v>
      </c>
      <c r="K1607">
        <v>1312182000</v>
      </c>
      <c r="L1607" s="12">
        <f t="shared" si="175"/>
        <v>40756.291666666664</v>
      </c>
      <c r="M1607">
        <v>1311380313</v>
      </c>
      <c r="N1607" s="12">
        <f t="shared" si="176"/>
        <v>40747.012881944444</v>
      </c>
      <c r="O1607" s="16">
        <f t="shared" si="177"/>
        <v>7</v>
      </c>
      <c r="P1607" s="16">
        <f t="shared" si="180"/>
        <v>2011</v>
      </c>
      <c r="Q1607" t="b">
        <v>0</v>
      </c>
      <c r="R1607">
        <v>44</v>
      </c>
      <c r="S1607" t="b">
        <v>1</v>
      </c>
      <c r="T1607" t="s">
        <v>8274</v>
      </c>
      <c r="U1607" t="str">
        <f t="shared" si="178"/>
        <v>music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20">
        <f t="shared" si="179"/>
        <v>8</v>
      </c>
      <c r="F1608" s="6" t="str">
        <f t="shared" si="181"/>
        <v>Cat 3</v>
      </c>
      <c r="G1608" s="8">
        <v>8080.33</v>
      </c>
      <c r="H1608" t="s">
        <v>8218</v>
      </c>
      <c r="I1608" t="s">
        <v>8223</v>
      </c>
      <c r="J1608" t="s">
        <v>8245</v>
      </c>
      <c r="K1608">
        <v>1300930838</v>
      </c>
      <c r="L1608" s="12">
        <f t="shared" si="175"/>
        <v>40626.069884259261</v>
      </c>
      <c r="M1608">
        <v>1293158438</v>
      </c>
      <c r="N1608" s="12">
        <f t="shared" si="176"/>
        <v>40536.111550925925</v>
      </c>
      <c r="O1608" s="16">
        <f t="shared" si="177"/>
        <v>12</v>
      </c>
      <c r="P1608" s="16">
        <f t="shared" si="180"/>
        <v>2010</v>
      </c>
      <c r="Q1608" t="b">
        <v>0</v>
      </c>
      <c r="R1608">
        <v>92</v>
      </c>
      <c r="S1608" t="b">
        <v>1</v>
      </c>
      <c r="T1608" t="s">
        <v>8274</v>
      </c>
      <c r="U1608" t="str">
        <f t="shared" si="178"/>
        <v>music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20">
        <f t="shared" si="179"/>
        <v>10</v>
      </c>
      <c r="F1609" s="6" t="str">
        <f t="shared" si="181"/>
        <v>Cat 4</v>
      </c>
      <c r="G1609" s="8">
        <v>14511</v>
      </c>
      <c r="H1609" t="s">
        <v>8218</v>
      </c>
      <c r="I1609" t="s">
        <v>8223</v>
      </c>
      <c r="J1609" t="s">
        <v>8245</v>
      </c>
      <c r="K1609">
        <v>1339701851</v>
      </c>
      <c r="L1609" s="12">
        <f t="shared" si="175"/>
        <v>41074.80846064815</v>
      </c>
      <c r="M1609">
        <v>1337887451</v>
      </c>
      <c r="N1609" s="12">
        <f t="shared" si="176"/>
        <v>41053.80846064815</v>
      </c>
      <c r="O1609" s="16">
        <f t="shared" si="177"/>
        <v>5</v>
      </c>
      <c r="P1609" s="16">
        <f t="shared" si="180"/>
        <v>2012</v>
      </c>
      <c r="Q1609" t="b">
        <v>0</v>
      </c>
      <c r="R1609">
        <v>205</v>
      </c>
      <c r="S1609" t="b">
        <v>1</v>
      </c>
      <c r="T1609" t="s">
        <v>8274</v>
      </c>
      <c r="U1609" t="str">
        <f t="shared" si="178"/>
        <v>music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20">
        <f t="shared" si="179"/>
        <v>1.2</v>
      </c>
      <c r="F1610" s="6" t="str">
        <f t="shared" si="181"/>
        <v>Cat 2</v>
      </c>
      <c r="G1610" s="8">
        <v>1215</v>
      </c>
      <c r="H1610" t="s">
        <v>8218</v>
      </c>
      <c r="I1610" t="s">
        <v>8223</v>
      </c>
      <c r="J1610" t="s">
        <v>8245</v>
      </c>
      <c r="K1610">
        <v>1388553960</v>
      </c>
      <c r="L1610" s="12">
        <f t="shared" si="175"/>
        <v>41640.226388888892</v>
      </c>
      <c r="M1610">
        <v>1385754986</v>
      </c>
      <c r="N1610" s="12">
        <f t="shared" si="176"/>
        <v>41607.83085648148</v>
      </c>
      <c r="O1610" s="16">
        <f t="shared" si="177"/>
        <v>11</v>
      </c>
      <c r="P1610" s="16">
        <f t="shared" si="180"/>
        <v>2013</v>
      </c>
      <c r="Q1610" t="b">
        <v>0</v>
      </c>
      <c r="R1610">
        <v>23</v>
      </c>
      <c r="S1610" t="b">
        <v>1</v>
      </c>
      <c r="T1610" t="s">
        <v>8274</v>
      </c>
      <c r="U1610" t="str">
        <f t="shared" si="178"/>
        <v>music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20">
        <f t="shared" si="179"/>
        <v>1.5</v>
      </c>
      <c r="F1611" s="6" t="str">
        <f t="shared" si="181"/>
        <v>Cat 2</v>
      </c>
      <c r="G1611" s="8">
        <v>1775</v>
      </c>
      <c r="H1611" t="s">
        <v>8218</v>
      </c>
      <c r="I1611" t="s">
        <v>8223</v>
      </c>
      <c r="J1611" t="s">
        <v>8245</v>
      </c>
      <c r="K1611">
        <v>1320220800</v>
      </c>
      <c r="L1611" s="12">
        <f t="shared" si="175"/>
        <v>40849.333333333336</v>
      </c>
      <c r="M1611">
        <v>1315612909</v>
      </c>
      <c r="N1611" s="12">
        <f t="shared" si="176"/>
        <v>40796.001261574071</v>
      </c>
      <c r="O1611" s="16">
        <f t="shared" si="177"/>
        <v>9</v>
      </c>
      <c r="P1611" s="16">
        <f t="shared" si="180"/>
        <v>2011</v>
      </c>
      <c r="Q1611" t="b">
        <v>0</v>
      </c>
      <c r="R1611">
        <v>4</v>
      </c>
      <c r="S1611" t="b">
        <v>1</v>
      </c>
      <c r="T1611" t="s">
        <v>8274</v>
      </c>
      <c r="U1611" t="str">
        <f t="shared" si="178"/>
        <v>music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20">
        <f t="shared" si="179"/>
        <v>2</v>
      </c>
      <c r="F1612" s="6" t="str">
        <f t="shared" si="181"/>
        <v>Cat 2</v>
      </c>
      <c r="G1612" s="8">
        <v>5437</v>
      </c>
      <c r="H1612" t="s">
        <v>8218</v>
      </c>
      <c r="I1612" t="s">
        <v>8223</v>
      </c>
      <c r="J1612" t="s">
        <v>8245</v>
      </c>
      <c r="K1612">
        <v>1355609510</v>
      </c>
      <c r="L1612" s="12">
        <f t="shared" si="175"/>
        <v>41258.924884259257</v>
      </c>
      <c r="M1612">
        <v>1353017510</v>
      </c>
      <c r="N1612" s="12">
        <f t="shared" si="176"/>
        <v>41228.924884259257</v>
      </c>
      <c r="O1612" s="16">
        <f t="shared" si="177"/>
        <v>11</v>
      </c>
      <c r="P1612" s="16">
        <f t="shared" si="180"/>
        <v>2012</v>
      </c>
      <c r="Q1612" t="b">
        <v>0</v>
      </c>
      <c r="R1612">
        <v>112</v>
      </c>
      <c r="S1612" t="b">
        <v>1</v>
      </c>
      <c r="T1612" t="s">
        <v>8274</v>
      </c>
      <c r="U1612" t="str">
        <f t="shared" si="178"/>
        <v>music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20">
        <f t="shared" si="179"/>
        <v>0.8</v>
      </c>
      <c r="F1613" s="6" t="str">
        <f t="shared" si="181"/>
        <v>Cat 1</v>
      </c>
      <c r="G1613" s="8">
        <v>1001</v>
      </c>
      <c r="H1613" t="s">
        <v>8218</v>
      </c>
      <c r="I1613" t="s">
        <v>8223</v>
      </c>
      <c r="J1613" t="s">
        <v>8245</v>
      </c>
      <c r="K1613">
        <v>1370390432</v>
      </c>
      <c r="L1613" s="12">
        <f t="shared" si="175"/>
        <v>41430.00037037037</v>
      </c>
      <c r="M1613">
        <v>1368576032</v>
      </c>
      <c r="N1613" s="12">
        <f t="shared" si="176"/>
        <v>41409.00037037037</v>
      </c>
      <c r="O1613" s="16">
        <f t="shared" si="177"/>
        <v>5</v>
      </c>
      <c r="P1613" s="16">
        <f t="shared" si="180"/>
        <v>2013</v>
      </c>
      <c r="Q1613" t="b">
        <v>0</v>
      </c>
      <c r="R1613">
        <v>27</v>
      </c>
      <c r="S1613" t="b">
        <v>1</v>
      </c>
      <c r="T1613" t="s">
        <v>8274</v>
      </c>
      <c r="U1613" t="str">
        <f t="shared" si="178"/>
        <v>music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20">
        <f t="shared" si="179"/>
        <v>0.5</v>
      </c>
      <c r="F1614" s="6" t="str">
        <f t="shared" si="181"/>
        <v>Cat 1</v>
      </c>
      <c r="G1614" s="8">
        <v>550</v>
      </c>
      <c r="H1614" t="s">
        <v>8218</v>
      </c>
      <c r="I1614" t="s">
        <v>8223</v>
      </c>
      <c r="J1614" t="s">
        <v>8245</v>
      </c>
      <c r="K1614">
        <v>1357160384</v>
      </c>
      <c r="L1614" s="12">
        <f t="shared" si="175"/>
        <v>41276.874814814815</v>
      </c>
      <c r="M1614">
        <v>1354568384</v>
      </c>
      <c r="N1614" s="12">
        <f t="shared" si="176"/>
        <v>41246.874814814815</v>
      </c>
      <c r="O1614" s="16">
        <f t="shared" si="177"/>
        <v>12</v>
      </c>
      <c r="P1614" s="16">
        <f t="shared" si="180"/>
        <v>2012</v>
      </c>
      <c r="Q1614" t="b">
        <v>0</v>
      </c>
      <c r="R1614">
        <v>11</v>
      </c>
      <c r="S1614" t="b">
        <v>1</v>
      </c>
      <c r="T1614" t="s">
        <v>8274</v>
      </c>
      <c r="U1614" t="str">
        <f t="shared" si="178"/>
        <v>music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20">
        <f t="shared" si="179"/>
        <v>1</v>
      </c>
      <c r="F1615" s="6" t="str">
        <f t="shared" si="181"/>
        <v>Cat 2</v>
      </c>
      <c r="G1615" s="8">
        <v>1015</v>
      </c>
      <c r="H1615" t="s">
        <v>8218</v>
      </c>
      <c r="I1615" t="s">
        <v>8223</v>
      </c>
      <c r="J1615" t="s">
        <v>8245</v>
      </c>
      <c r="K1615">
        <v>1342921202</v>
      </c>
      <c r="L1615" s="12">
        <f t="shared" si="175"/>
        <v>41112.069467592592</v>
      </c>
      <c r="M1615">
        <v>1340329202</v>
      </c>
      <c r="N1615" s="12">
        <f t="shared" si="176"/>
        <v>41082.069467592592</v>
      </c>
      <c r="O1615" s="16">
        <f t="shared" si="177"/>
        <v>6</v>
      </c>
      <c r="P1615" s="16">
        <f t="shared" si="180"/>
        <v>2012</v>
      </c>
      <c r="Q1615" t="b">
        <v>0</v>
      </c>
      <c r="R1615">
        <v>26</v>
      </c>
      <c r="S1615" t="b">
        <v>1</v>
      </c>
      <c r="T1615" t="s">
        <v>8274</v>
      </c>
      <c r="U1615" t="str">
        <f t="shared" si="178"/>
        <v>music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20">
        <f t="shared" si="179"/>
        <v>5</v>
      </c>
      <c r="F1616" s="6" t="str">
        <f t="shared" si="181"/>
        <v>Cat 3</v>
      </c>
      <c r="G1616" s="8">
        <v>5135</v>
      </c>
      <c r="H1616" t="s">
        <v>8218</v>
      </c>
      <c r="I1616" t="s">
        <v>8223</v>
      </c>
      <c r="J1616" t="s">
        <v>8245</v>
      </c>
      <c r="K1616">
        <v>1407085200</v>
      </c>
      <c r="L1616" s="12">
        <f t="shared" si="175"/>
        <v>41854.708333333336</v>
      </c>
      <c r="M1616">
        <v>1401924769</v>
      </c>
      <c r="N1616" s="12">
        <f t="shared" si="176"/>
        <v>41794.981122685182</v>
      </c>
      <c r="O1616" s="16">
        <f t="shared" si="177"/>
        <v>6</v>
      </c>
      <c r="P1616" s="16">
        <f t="shared" si="180"/>
        <v>2014</v>
      </c>
      <c r="Q1616" t="b">
        <v>0</v>
      </c>
      <c r="R1616">
        <v>77</v>
      </c>
      <c r="S1616" t="b">
        <v>1</v>
      </c>
      <c r="T1616" t="s">
        <v>8274</v>
      </c>
      <c r="U1616" t="str">
        <f t="shared" si="178"/>
        <v>music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20">
        <f t="shared" si="179"/>
        <v>8</v>
      </c>
      <c r="F1617" s="6" t="str">
        <f t="shared" si="181"/>
        <v>Cat 3</v>
      </c>
      <c r="G1617" s="8">
        <v>9130</v>
      </c>
      <c r="H1617" t="s">
        <v>8218</v>
      </c>
      <c r="I1617" t="s">
        <v>8223</v>
      </c>
      <c r="J1617" t="s">
        <v>8245</v>
      </c>
      <c r="K1617">
        <v>1323742396</v>
      </c>
      <c r="L1617" s="12">
        <f t="shared" si="175"/>
        <v>40890.092546296299</v>
      </c>
      <c r="M1617">
        <v>1319850796</v>
      </c>
      <c r="N1617" s="12">
        <f t="shared" si="176"/>
        <v>40845.050879629627</v>
      </c>
      <c r="O1617" s="16">
        <f t="shared" si="177"/>
        <v>10</v>
      </c>
      <c r="P1617" s="16">
        <f t="shared" si="180"/>
        <v>2011</v>
      </c>
      <c r="Q1617" t="b">
        <v>0</v>
      </c>
      <c r="R1617">
        <v>136</v>
      </c>
      <c r="S1617" t="b">
        <v>1</v>
      </c>
      <c r="T1617" t="s">
        <v>8274</v>
      </c>
      <c r="U1617" t="str">
        <f t="shared" si="178"/>
        <v>music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20">
        <f t="shared" si="179"/>
        <v>10</v>
      </c>
      <c r="F1618" s="6" t="str">
        <f t="shared" si="181"/>
        <v>Cat 4</v>
      </c>
      <c r="G1618" s="8">
        <v>10420</v>
      </c>
      <c r="H1618" t="s">
        <v>8218</v>
      </c>
      <c r="I1618" t="s">
        <v>8223</v>
      </c>
      <c r="J1618" t="s">
        <v>8245</v>
      </c>
      <c r="K1618">
        <v>1353621600</v>
      </c>
      <c r="L1618" s="12">
        <f t="shared" si="175"/>
        <v>41235.916666666664</v>
      </c>
      <c r="M1618">
        <v>1350061821</v>
      </c>
      <c r="N1618" s="12">
        <f t="shared" si="176"/>
        <v>41194.715520833335</v>
      </c>
      <c r="O1618" s="16">
        <f t="shared" si="177"/>
        <v>10</v>
      </c>
      <c r="P1618" s="16">
        <f t="shared" si="180"/>
        <v>2012</v>
      </c>
      <c r="Q1618" t="b">
        <v>0</v>
      </c>
      <c r="R1618">
        <v>157</v>
      </c>
      <c r="S1618" t="b">
        <v>1</v>
      </c>
      <c r="T1618" t="s">
        <v>8274</v>
      </c>
      <c r="U1618" t="str">
        <f t="shared" si="178"/>
        <v>music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20">
        <f t="shared" si="179"/>
        <v>7</v>
      </c>
      <c r="F1619" s="6" t="str">
        <f t="shared" si="181"/>
        <v>Cat 3</v>
      </c>
      <c r="G1619" s="8">
        <v>10210</v>
      </c>
      <c r="H1619" t="s">
        <v>8218</v>
      </c>
      <c r="I1619" t="s">
        <v>8223</v>
      </c>
      <c r="J1619" t="s">
        <v>8245</v>
      </c>
      <c r="K1619">
        <v>1383332400</v>
      </c>
      <c r="L1619" s="12">
        <f t="shared" si="175"/>
        <v>41579.791666666664</v>
      </c>
      <c r="M1619">
        <v>1380470188</v>
      </c>
      <c r="N1619" s="12">
        <f t="shared" si="176"/>
        <v>41546.664212962962</v>
      </c>
      <c r="O1619" s="16">
        <f t="shared" si="177"/>
        <v>9</v>
      </c>
      <c r="P1619" s="16">
        <f t="shared" si="180"/>
        <v>2013</v>
      </c>
      <c r="Q1619" t="b">
        <v>0</v>
      </c>
      <c r="R1619">
        <v>158</v>
      </c>
      <c r="S1619" t="b">
        <v>1</v>
      </c>
      <c r="T1619" t="s">
        <v>8274</v>
      </c>
      <c r="U1619" t="str">
        <f t="shared" si="178"/>
        <v>music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20">
        <f t="shared" si="179"/>
        <v>1.5</v>
      </c>
      <c r="F1620" s="6" t="str">
        <f t="shared" si="181"/>
        <v>Cat 2</v>
      </c>
      <c r="G1620" s="8">
        <v>1576</v>
      </c>
      <c r="H1620" t="s">
        <v>8218</v>
      </c>
      <c r="I1620" t="s">
        <v>8223</v>
      </c>
      <c r="J1620" t="s">
        <v>8245</v>
      </c>
      <c r="K1620">
        <v>1362757335</v>
      </c>
      <c r="L1620" s="12">
        <f t="shared" si="175"/>
        <v>41341.654340277775</v>
      </c>
      <c r="M1620">
        <v>1359301335</v>
      </c>
      <c r="N1620" s="12">
        <f t="shared" si="176"/>
        <v>41301.654340277775</v>
      </c>
      <c r="O1620" s="16">
        <f t="shared" si="177"/>
        <v>1</v>
      </c>
      <c r="P1620" s="16">
        <f t="shared" si="180"/>
        <v>2013</v>
      </c>
      <c r="Q1620" t="b">
        <v>0</v>
      </c>
      <c r="R1620">
        <v>27</v>
      </c>
      <c r="S1620" t="b">
        <v>1</v>
      </c>
      <c r="T1620" t="s">
        <v>8274</v>
      </c>
      <c r="U1620" t="str">
        <f t="shared" si="178"/>
        <v>music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20">
        <f t="shared" si="179"/>
        <v>1.5</v>
      </c>
      <c r="F1621" s="6" t="str">
        <f t="shared" si="181"/>
        <v>Cat 2</v>
      </c>
      <c r="G1621" s="8">
        <v>2000</v>
      </c>
      <c r="H1621" t="s">
        <v>8218</v>
      </c>
      <c r="I1621" t="s">
        <v>8223</v>
      </c>
      <c r="J1621" t="s">
        <v>8245</v>
      </c>
      <c r="K1621">
        <v>1410755286</v>
      </c>
      <c r="L1621" s="12">
        <f t="shared" si="175"/>
        <v>41897.18618055556</v>
      </c>
      <c r="M1621">
        <v>1408940886</v>
      </c>
      <c r="N1621" s="12">
        <f t="shared" si="176"/>
        <v>41876.18618055556</v>
      </c>
      <c r="O1621" s="16">
        <f t="shared" si="177"/>
        <v>8</v>
      </c>
      <c r="P1621" s="16">
        <f t="shared" si="180"/>
        <v>2014</v>
      </c>
      <c r="Q1621" t="b">
        <v>0</v>
      </c>
      <c r="R1621">
        <v>23</v>
      </c>
      <c r="S1621" t="b">
        <v>1</v>
      </c>
      <c r="T1621" t="s">
        <v>8274</v>
      </c>
      <c r="U1621" t="str">
        <f t="shared" si="178"/>
        <v>music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20">
        <f t="shared" si="179"/>
        <v>1</v>
      </c>
      <c r="F1622" s="6" t="str">
        <f t="shared" si="181"/>
        <v>Cat 2</v>
      </c>
      <c r="G1622" s="8">
        <v>1130</v>
      </c>
      <c r="H1622" t="s">
        <v>8218</v>
      </c>
      <c r="I1622" t="s">
        <v>8223</v>
      </c>
      <c r="J1622" t="s">
        <v>8245</v>
      </c>
      <c r="K1622">
        <v>1361606940</v>
      </c>
      <c r="L1622" s="12">
        <f t="shared" si="175"/>
        <v>41328.339583333334</v>
      </c>
      <c r="M1622">
        <v>1361002140</v>
      </c>
      <c r="N1622" s="12">
        <f t="shared" si="176"/>
        <v>41321.339583333334</v>
      </c>
      <c r="O1622" s="16">
        <f t="shared" si="177"/>
        <v>2</v>
      </c>
      <c r="P1622" s="16">
        <f t="shared" si="180"/>
        <v>2013</v>
      </c>
      <c r="Q1622" t="b">
        <v>0</v>
      </c>
      <c r="R1622">
        <v>17</v>
      </c>
      <c r="S1622" t="b">
        <v>1</v>
      </c>
      <c r="T1622" t="s">
        <v>8274</v>
      </c>
      <c r="U1622" t="str">
        <f t="shared" si="178"/>
        <v>music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20">
        <f t="shared" si="179"/>
        <v>5</v>
      </c>
      <c r="F1623" s="6" t="str">
        <f t="shared" si="181"/>
        <v>Cat 3</v>
      </c>
      <c r="G1623" s="8">
        <v>6060</v>
      </c>
      <c r="H1623" t="s">
        <v>8218</v>
      </c>
      <c r="I1623" t="s">
        <v>8223</v>
      </c>
      <c r="J1623" t="s">
        <v>8245</v>
      </c>
      <c r="K1623">
        <v>1338177540</v>
      </c>
      <c r="L1623" s="12">
        <f t="shared" si="175"/>
        <v>41057.165972222225</v>
      </c>
      <c r="M1623">
        <v>1333550015</v>
      </c>
      <c r="N1623" s="12">
        <f t="shared" si="176"/>
        <v>41003.60665509259</v>
      </c>
      <c r="O1623" s="16">
        <f t="shared" si="177"/>
        <v>4</v>
      </c>
      <c r="P1623" s="16">
        <f t="shared" si="180"/>
        <v>2012</v>
      </c>
      <c r="Q1623" t="b">
        <v>0</v>
      </c>
      <c r="R1623">
        <v>37</v>
      </c>
      <c r="S1623" t="b">
        <v>1</v>
      </c>
      <c r="T1623" t="s">
        <v>8274</v>
      </c>
      <c r="U1623" t="str">
        <f t="shared" si="178"/>
        <v>music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20">
        <f t="shared" si="179"/>
        <v>6.9</v>
      </c>
      <c r="F1624" s="6" t="str">
        <f t="shared" si="181"/>
        <v>Cat 3</v>
      </c>
      <c r="G1624" s="8">
        <v>7019</v>
      </c>
      <c r="H1624" t="s">
        <v>8218</v>
      </c>
      <c r="I1624" t="s">
        <v>8223</v>
      </c>
      <c r="J1624" t="s">
        <v>8245</v>
      </c>
      <c r="K1624">
        <v>1418803140</v>
      </c>
      <c r="L1624" s="12">
        <f t="shared" si="175"/>
        <v>41990.332638888889</v>
      </c>
      <c r="M1624">
        <v>1415343874</v>
      </c>
      <c r="N1624" s="12">
        <f t="shared" si="176"/>
        <v>41950.29483796296</v>
      </c>
      <c r="O1624" s="16">
        <f t="shared" si="177"/>
        <v>11</v>
      </c>
      <c r="P1624" s="16">
        <f t="shared" si="180"/>
        <v>2014</v>
      </c>
      <c r="Q1624" t="b">
        <v>0</v>
      </c>
      <c r="R1624">
        <v>65</v>
      </c>
      <c r="S1624" t="b">
        <v>1</v>
      </c>
      <c r="T1624" t="s">
        <v>8274</v>
      </c>
      <c r="U1624" t="str">
        <f t="shared" si="178"/>
        <v>music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20">
        <f t="shared" si="179"/>
        <v>0.75</v>
      </c>
      <c r="F1625" s="6" t="str">
        <f t="shared" si="181"/>
        <v>Cat 1</v>
      </c>
      <c r="G1625" s="8">
        <v>758</v>
      </c>
      <c r="H1625" t="s">
        <v>8218</v>
      </c>
      <c r="I1625" t="s">
        <v>8224</v>
      </c>
      <c r="J1625" t="s">
        <v>8246</v>
      </c>
      <c r="K1625">
        <v>1377621089</v>
      </c>
      <c r="L1625" s="12">
        <f t="shared" si="175"/>
        <v>41513.688530092593</v>
      </c>
      <c r="M1625">
        <v>1372437089</v>
      </c>
      <c r="N1625" s="12">
        <f t="shared" si="176"/>
        <v>41453.688530092593</v>
      </c>
      <c r="O1625" s="16">
        <f t="shared" si="177"/>
        <v>6</v>
      </c>
      <c r="P1625" s="16">
        <f t="shared" si="180"/>
        <v>2013</v>
      </c>
      <c r="Q1625" t="b">
        <v>0</v>
      </c>
      <c r="R1625">
        <v>18</v>
      </c>
      <c r="S1625" t="b">
        <v>1</v>
      </c>
      <c r="T1625" t="s">
        <v>8274</v>
      </c>
      <c r="U1625" t="str">
        <f t="shared" si="178"/>
        <v>music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20">
        <f t="shared" si="179"/>
        <v>1</v>
      </c>
      <c r="F1626" s="6" t="str">
        <f t="shared" si="181"/>
        <v>Cat 2</v>
      </c>
      <c r="G1626" s="8">
        <v>1180</v>
      </c>
      <c r="H1626" t="s">
        <v>8218</v>
      </c>
      <c r="I1626" t="s">
        <v>8223</v>
      </c>
      <c r="J1626" t="s">
        <v>8245</v>
      </c>
      <c r="K1626">
        <v>1357721335</v>
      </c>
      <c r="L1626" s="12">
        <f t="shared" si="175"/>
        <v>41283.367303240739</v>
      </c>
      <c r="M1626">
        <v>1354265335</v>
      </c>
      <c r="N1626" s="12">
        <f t="shared" si="176"/>
        <v>41243.367303240739</v>
      </c>
      <c r="O1626" s="16">
        <f t="shared" si="177"/>
        <v>11</v>
      </c>
      <c r="P1626" s="16">
        <f t="shared" si="180"/>
        <v>2012</v>
      </c>
      <c r="Q1626" t="b">
        <v>0</v>
      </c>
      <c r="R1626">
        <v>25</v>
      </c>
      <c r="S1626" t="b">
        <v>1</v>
      </c>
      <c r="T1626" t="s">
        <v>8274</v>
      </c>
      <c r="U1626" t="str">
        <f t="shared" si="178"/>
        <v>music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20">
        <f t="shared" si="179"/>
        <v>7.5</v>
      </c>
      <c r="F1627" s="6" t="str">
        <f t="shared" si="181"/>
        <v>Cat 3</v>
      </c>
      <c r="G1627" s="8">
        <v>11650</v>
      </c>
      <c r="H1627" t="s">
        <v>8218</v>
      </c>
      <c r="I1627" t="s">
        <v>8223</v>
      </c>
      <c r="J1627" t="s">
        <v>8245</v>
      </c>
      <c r="K1627">
        <v>1347382053</v>
      </c>
      <c r="L1627" s="12">
        <f t="shared" si="175"/>
        <v>41163.699687500004</v>
      </c>
      <c r="M1627">
        <v>1344962853</v>
      </c>
      <c r="N1627" s="12">
        <f t="shared" si="176"/>
        <v>41135.699687500004</v>
      </c>
      <c r="O1627" s="16">
        <f t="shared" si="177"/>
        <v>8</v>
      </c>
      <c r="P1627" s="16">
        <f t="shared" si="180"/>
        <v>2012</v>
      </c>
      <c r="Q1627" t="b">
        <v>0</v>
      </c>
      <c r="R1627">
        <v>104</v>
      </c>
      <c r="S1627" t="b">
        <v>1</v>
      </c>
      <c r="T1627" t="s">
        <v>8274</v>
      </c>
      <c r="U1627" t="str">
        <f t="shared" si="178"/>
        <v>music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20">
        <f t="shared" si="179"/>
        <v>8</v>
      </c>
      <c r="F1628" s="6" t="str">
        <f t="shared" si="181"/>
        <v>Cat 3</v>
      </c>
      <c r="G1628" s="8">
        <v>8095</v>
      </c>
      <c r="H1628" t="s">
        <v>8218</v>
      </c>
      <c r="I1628" t="s">
        <v>8223</v>
      </c>
      <c r="J1628" t="s">
        <v>8245</v>
      </c>
      <c r="K1628">
        <v>1385932867</v>
      </c>
      <c r="L1628" s="12">
        <f t="shared" si="175"/>
        <v>41609.889664351853</v>
      </c>
      <c r="M1628">
        <v>1383337267</v>
      </c>
      <c r="N1628" s="12">
        <f t="shared" si="176"/>
        <v>41579.847997685189</v>
      </c>
      <c r="O1628" s="16">
        <f t="shared" si="177"/>
        <v>11</v>
      </c>
      <c r="P1628" s="16">
        <f t="shared" si="180"/>
        <v>2013</v>
      </c>
      <c r="Q1628" t="b">
        <v>0</v>
      </c>
      <c r="R1628">
        <v>108</v>
      </c>
      <c r="S1628" t="b">
        <v>1</v>
      </c>
      <c r="T1628" t="s">
        <v>8274</v>
      </c>
      <c r="U1628" t="str">
        <f t="shared" si="178"/>
        <v>music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20">
        <f t="shared" si="179"/>
        <v>2</v>
      </c>
      <c r="F1629" s="6" t="str">
        <f t="shared" si="181"/>
        <v>Cat 2</v>
      </c>
      <c r="G1629" s="8">
        <v>2340</v>
      </c>
      <c r="H1629" t="s">
        <v>8218</v>
      </c>
      <c r="I1629" t="s">
        <v>8223</v>
      </c>
      <c r="J1629" t="s">
        <v>8245</v>
      </c>
      <c r="K1629">
        <v>1353905940</v>
      </c>
      <c r="L1629" s="12">
        <f t="shared" si="175"/>
        <v>41239.207638888889</v>
      </c>
      <c r="M1629">
        <v>1351011489</v>
      </c>
      <c r="N1629" s="12">
        <f t="shared" si="176"/>
        <v>41205.707048611112</v>
      </c>
      <c r="O1629" s="16">
        <f t="shared" si="177"/>
        <v>10</v>
      </c>
      <c r="P1629" s="16">
        <f t="shared" si="180"/>
        <v>2012</v>
      </c>
      <c r="Q1629" t="b">
        <v>0</v>
      </c>
      <c r="R1629">
        <v>38</v>
      </c>
      <c r="S1629" t="b">
        <v>1</v>
      </c>
      <c r="T1629" t="s">
        <v>8274</v>
      </c>
      <c r="U1629" t="str">
        <f t="shared" si="178"/>
        <v>music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20">
        <f t="shared" si="179"/>
        <v>4</v>
      </c>
      <c r="F1630" s="6" t="str">
        <f t="shared" si="181"/>
        <v>Cat 2</v>
      </c>
      <c r="G1630" s="8">
        <v>4037</v>
      </c>
      <c r="H1630" t="s">
        <v>8218</v>
      </c>
      <c r="I1630" t="s">
        <v>8223</v>
      </c>
      <c r="J1630" t="s">
        <v>8245</v>
      </c>
      <c r="K1630">
        <v>1403026882</v>
      </c>
      <c r="L1630" s="12">
        <f t="shared" si="175"/>
        <v>41807.737060185187</v>
      </c>
      <c r="M1630">
        <v>1400175682</v>
      </c>
      <c r="N1630" s="12">
        <f t="shared" si="176"/>
        <v>41774.737060185187</v>
      </c>
      <c r="O1630" s="16">
        <f t="shared" si="177"/>
        <v>5</v>
      </c>
      <c r="P1630" s="16">
        <f t="shared" si="180"/>
        <v>2014</v>
      </c>
      <c r="Q1630" t="b">
        <v>0</v>
      </c>
      <c r="R1630">
        <v>88</v>
      </c>
      <c r="S1630" t="b">
        <v>1</v>
      </c>
      <c r="T1630" t="s">
        <v>8274</v>
      </c>
      <c r="U1630" t="str">
        <f t="shared" si="178"/>
        <v>music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20">
        <f t="shared" si="179"/>
        <v>6</v>
      </c>
      <c r="F1631" s="6" t="str">
        <f t="shared" si="181"/>
        <v>Cat 3</v>
      </c>
      <c r="G1631" s="8">
        <v>6220</v>
      </c>
      <c r="H1631" t="s">
        <v>8218</v>
      </c>
      <c r="I1631" t="s">
        <v>8223</v>
      </c>
      <c r="J1631" t="s">
        <v>8245</v>
      </c>
      <c r="K1631">
        <v>1392929333</v>
      </c>
      <c r="L1631" s="12">
        <f t="shared" si="175"/>
        <v>41690.867280092592</v>
      </c>
      <c r="M1631">
        <v>1389041333</v>
      </c>
      <c r="N1631" s="12">
        <f t="shared" si="176"/>
        <v>41645.867280092592</v>
      </c>
      <c r="O1631" s="16">
        <f t="shared" si="177"/>
        <v>1</v>
      </c>
      <c r="P1631" s="16">
        <f t="shared" si="180"/>
        <v>2014</v>
      </c>
      <c r="Q1631" t="b">
        <v>0</v>
      </c>
      <c r="R1631">
        <v>82</v>
      </c>
      <c r="S1631" t="b">
        <v>1</v>
      </c>
      <c r="T1631" t="s">
        <v>8274</v>
      </c>
      <c r="U1631" t="str">
        <f t="shared" si="178"/>
        <v>music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20">
        <f t="shared" si="179"/>
        <v>4</v>
      </c>
      <c r="F1632" s="6" t="str">
        <f t="shared" si="181"/>
        <v>Cat 2</v>
      </c>
      <c r="G1632" s="8">
        <v>10610</v>
      </c>
      <c r="H1632" t="s">
        <v>8218</v>
      </c>
      <c r="I1632" t="s">
        <v>8223</v>
      </c>
      <c r="J1632" t="s">
        <v>8245</v>
      </c>
      <c r="K1632">
        <v>1330671540</v>
      </c>
      <c r="L1632" s="12">
        <f t="shared" si="175"/>
        <v>40970.290972222225</v>
      </c>
      <c r="M1632">
        <v>1328040375</v>
      </c>
      <c r="N1632" s="12">
        <f t="shared" si="176"/>
        <v>40939.837673611109</v>
      </c>
      <c r="O1632" s="16">
        <f t="shared" si="177"/>
        <v>1</v>
      </c>
      <c r="P1632" s="16">
        <f t="shared" si="180"/>
        <v>2012</v>
      </c>
      <c r="Q1632" t="b">
        <v>0</v>
      </c>
      <c r="R1632">
        <v>126</v>
      </c>
      <c r="S1632" t="b">
        <v>1</v>
      </c>
      <c r="T1632" t="s">
        <v>8274</v>
      </c>
      <c r="U1632" t="str">
        <f t="shared" si="178"/>
        <v>music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20">
        <f t="shared" si="179"/>
        <v>10</v>
      </c>
      <c r="F1633" s="6" t="str">
        <f t="shared" si="181"/>
        <v>Cat 4</v>
      </c>
      <c r="G1633" s="8">
        <v>15591</v>
      </c>
      <c r="H1633" t="s">
        <v>8218</v>
      </c>
      <c r="I1633" t="s">
        <v>8223</v>
      </c>
      <c r="J1633" t="s">
        <v>8245</v>
      </c>
      <c r="K1633">
        <v>1350074261</v>
      </c>
      <c r="L1633" s="12">
        <f t="shared" si="175"/>
        <v>41194.859502314815</v>
      </c>
      <c r="M1633">
        <v>1347482261</v>
      </c>
      <c r="N1633" s="12">
        <f t="shared" si="176"/>
        <v>41164.859502314815</v>
      </c>
      <c r="O1633" s="16">
        <f t="shared" si="177"/>
        <v>9</v>
      </c>
      <c r="P1633" s="16">
        <f t="shared" si="180"/>
        <v>2012</v>
      </c>
      <c r="Q1633" t="b">
        <v>0</v>
      </c>
      <c r="R1633">
        <v>133</v>
      </c>
      <c r="S1633" t="b">
        <v>1</v>
      </c>
      <c r="T1633" t="s">
        <v>8274</v>
      </c>
      <c r="U1633" t="str">
        <f t="shared" si="178"/>
        <v>music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20">
        <f t="shared" si="179"/>
        <v>4</v>
      </c>
      <c r="F1634" s="6" t="str">
        <f t="shared" si="181"/>
        <v>Cat 2</v>
      </c>
      <c r="G1634" s="8">
        <v>4065</v>
      </c>
      <c r="H1634" t="s">
        <v>8218</v>
      </c>
      <c r="I1634" t="s">
        <v>8223</v>
      </c>
      <c r="J1634" t="s">
        <v>8245</v>
      </c>
      <c r="K1634">
        <v>1316851854</v>
      </c>
      <c r="L1634" s="12">
        <f t="shared" si="175"/>
        <v>40810.340902777774</v>
      </c>
      <c r="M1634">
        <v>1311667854</v>
      </c>
      <c r="N1634" s="12">
        <f t="shared" si="176"/>
        <v>40750.340902777774</v>
      </c>
      <c r="O1634" s="16">
        <f t="shared" si="177"/>
        <v>7</v>
      </c>
      <c r="P1634" s="16">
        <f t="shared" si="180"/>
        <v>2011</v>
      </c>
      <c r="Q1634" t="b">
        <v>0</v>
      </c>
      <c r="R1634">
        <v>47</v>
      </c>
      <c r="S1634" t="b">
        <v>1</v>
      </c>
      <c r="T1634" t="s">
        <v>8274</v>
      </c>
      <c r="U1634" t="str">
        <f t="shared" si="178"/>
        <v>music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20">
        <f t="shared" si="179"/>
        <v>10</v>
      </c>
      <c r="F1635" s="6" t="str">
        <f t="shared" si="181"/>
        <v>Cat 4</v>
      </c>
      <c r="G1635" s="8">
        <v>10000</v>
      </c>
      <c r="H1635" t="s">
        <v>8218</v>
      </c>
      <c r="I1635" t="s">
        <v>8223</v>
      </c>
      <c r="J1635" t="s">
        <v>8245</v>
      </c>
      <c r="K1635">
        <v>1326690000</v>
      </c>
      <c r="L1635" s="12">
        <f t="shared" si="175"/>
        <v>40924.208333333336</v>
      </c>
      <c r="M1635">
        <v>1324329156</v>
      </c>
      <c r="N1635" s="12">
        <f t="shared" si="176"/>
        <v>40896.883750000001</v>
      </c>
      <c r="O1635" s="16">
        <f t="shared" si="177"/>
        <v>12</v>
      </c>
      <c r="P1635" s="16">
        <f t="shared" si="180"/>
        <v>2011</v>
      </c>
      <c r="Q1635" t="b">
        <v>0</v>
      </c>
      <c r="R1635">
        <v>58</v>
      </c>
      <c r="S1635" t="b">
        <v>1</v>
      </c>
      <c r="T1635" t="s">
        <v>8274</v>
      </c>
      <c r="U1635" t="str">
        <f t="shared" si="178"/>
        <v>music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20">
        <f t="shared" si="179"/>
        <v>2</v>
      </c>
      <c r="F1636" s="6" t="str">
        <f t="shared" si="181"/>
        <v>Cat 2</v>
      </c>
      <c r="G1636" s="8">
        <v>2010</v>
      </c>
      <c r="H1636" t="s">
        <v>8218</v>
      </c>
      <c r="I1636" t="s">
        <v>8223</v>
      </c>
      <c r="J1636" t="s">
        <v>8245</v>
      </c>
      <c r="K1636">
        <v>1306994340</v>
      </c>
      <c r="L1636" s="12">
        <f t="shared" si="175"/>
        <v>40696.249305555553</v>
      </c>
      <c r="M1636">
        <v>1303706001</v>
      </c>
      <c r="N1636" s="12">
        <f t="shared" si="176"/>
        <v>40658.189826388887</v>
      </c>
      <c r="O1636" s="16">
        <f t="shared" si="177"/>
        <v>4</v>
      </c>
      <c r="P1636" s="16">
        <f t="shared" si="180"/>
        <v>2011</v>
      </c>
      <c r="Q1636" t="b">
        <v>0</v>
      </c>
      <c r="R1636">
        <v>32</v>
      </c>
      <c r="S1636" t="b">
        <v>1</v>
      </c>
      <c r="T1636" t="s">
        <v>8274</v>
      </c>
      <c r="U1636" t="str">
        <f t="shared" si="178"/>
        <v>music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20">
        <f t="shared" si="179"/>
        <v>2</v>
      </c>
      <c r="F1637" s="6" t="str">
        <f t="shared" si="181"/>
        <v>Cat 2</v>
      </c>
      <c r="G1637" s="8">
        <v>2506</v>
      </c>
      <c r="H1637" t="s">
        <v>8218</v>
      </c>
      <c r="I1637" t="s">
        <v>8223</v>
      </c>
      <c r="J1637" t="s">
        <v>8245</v>
      </c>
      <c r="K1637">
        <v>1468270261</v>
      </c>
      <c r="L1637" s="12">
        <f t="shared" si="175"/>
        <v>42562.868761574078</v>
      </c>
      <c r="M1637">
        <v>1463086261</v>
      </c>
      <c r="N1637" s="12">
        <f t="shared" si="176"/>
        <v>42502.868761574078</v>
      </c>
      <c r="O1637" s="16">
        <f t="shared" si="177"/>
        <v>5</v>
      </c>
      <c r="P1637" s="16">
        <f t="shared" si="180"/>
        <v>2016</v>
      </c>
      <c r="Q1637" t="b">
        <v>0</v>
      </c>
      <c r="R1637">
        <v>37</v>
      </c>
      <c r="S1637" t="b">
        <v>1</v>
      </c>
      <c r="T1637" t="s">
        <v>8274</v>
      </c>
      <c r="U1637" t="str">
        <f t="shared" si="178"/>
        <v>music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20">
        <f t="shared" si="179"/>
        <v>4.5</v>
      </c>
      <c r="F1638" s="6" t="str">
        <f t="shared" si="181"/>
        <v>Cat 2</v>
      </c>
      <c r="G1638" s="8">
        <v>4660</v>
      </c>
      <c r="H1638" t="s">
        <v>8218</v>
      </c>
      <c r="I1638" t="s">
        <v>8223</v>
      </c>
      <c r="J1638" t="s">
        <v>8245</v>
      </c>
      <c r="K1638">
        <v>1307851200</v>
      </c>
      <c r="L1638" s="12">
        <f t="shared" si="175"/>
        <v>40706.166666666664</v>
      </c>
      <c r="M1638">
        <v>1304129088</v>
      </c>
      <c r="N1638" s="12">
        <f t="shared" si="176"/>
        <v>40663.08666666667</v>
      </c>
      <c r="O1638" s="16">
        <f t="shared" si="177"/>
        <v>4</v>
      </c>
      <c r="P1638" s="16">
        <f t="shared" si="180"/>
        <v>2011</v>
      </c>
      <c r="Q1638" t="b">
        <v>0</v>
      </c>
      <c r="R1638">
        <v>87</v>
      </c>
      <c r="S1638" t="b">
        <v>1</v>
      </c>
      <c r="T1638" t="s">
        <v>8274</v>
      </c>
      <c r="U1638" t="str">
        <f t="shared" si="178"/>
        <v>music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20">
        <f t="shared" si="179"/>
        <v>0.5</v>
      </c>
      <c r="F1639" s="6" t="str">
        <f t="shared" si="181"/>
        <v>Cat 1</v>
      </c>
      <c r="G1639" s="8">
        <v>519</v>
      </c>
      <c r="H1639" t="s">
        <v>8218</v>
      </c>
      <c r="I1639" t="s">
        <v>8223</v>
      </c>
      <c r="J1639" t="s">
        <v>8245</v>
      </c>
      <c r="K1639">
        <v>1262302740</v>
      </c>
      <c r="L1639" s="12">
        <f t="shared" si="175"/>
        <v>40178.98541666667</v>
      </c>
      <c r="M1639">
        <v>1257444140</v>
      </c>
      <c r="N1639" s="12">
        <f t="shared" si="176"/>
        <v>40122.751620370371</v>
      </c>
      <c r="O1639" s="16">
        <f t="shared" si="177"/>
        <v>11</v>
      </c>
      <c r="P1639" s="16">
        <f t="shared" si="180"/>
        <v>2009</v>
      </c>
      <c r="Q1639" t="b">
        <v>0</v>
      </c>
      <c r="R1639">
        <v>15</v>
      </c>
      <c r="S1639" t="b">
        <v>1</v>
      </c>
      <c r="T1639" t="s">
        <v>8274</v>
      </c>
      <c r="U1639" t="str">
        <f t="shared" si="178"/>
        <v>music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20">
        <f t="shared" si="179"/>
        <v>1</v>
      </c>
      <c r="F1640" s="6" t="str">
        <f t="shared" si="181"/>
        <v>Cat 2</v>
      </c>
      <c r="G1640" s="8">
        <v>1050</v>
      </c>
      <c r="H1640" t="s">
        <v>8218</v>
      </c>
      <c r="I1640" t="s">
        <v>8223</v>
      </c>
      <c r="J1640" t="s">
        <v>8245</v>
      </c>
      <c r="K1640">
        <v>1362086700</v>
      </c>
      <c r="L1640" s="12">
        <f t="shared" si="175"/>
        <v>41333.892361111109</v>
      </c>
      <c r="M1640">
        <v>1358180968</v>
      </c>
      <c r="N1640" s="12">
        <f t="shared" si="176"/>
        <v>41288.68712962963</v>
      </c>
      <c r="O1640" s="16">
        <f t="shared" si="177"/>
        <v>1</v>
      </c>
      <c r="P1640" s="16">
        <f t="shared" si="180"/>
        <v>2013</v>
      </c>
      <c r="Q1640" t="b">
        <v>0</v>
      </c>
      <c r="R1640">
        <v>27</v>
      </c>
      <c r="S1640" t="b">
        <v>1</v>
      </c>
      <c r="T1640" t="s">
        <v>8274</v>
      </c>
      <c r="U1640" t="str">
        <f t="shared" si="178"/>
        <v>music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20">
        <f t="shared" si="179"/>
        <v>1.8</v>
      </c>
      <c r="F1641" s="6" t="str">
        <f t="shared" si="181"/>
        <v>Cat 2</v>
      </c>
      <c r="G1641" s="8">
        <v>1800</v>
      </c>
      <c r="H1641" t="s">
        <v>8218</v>
      </c>
      <c r="I1641" t="s">
        <v>8223</v>
      </c>
      <c r="J1641" t="s">
        <v>8245</v>
      </c>
      <c r="K1641">
        <v>1330789165</v>
      </c>
      <c r="L1641" s="12">
        <f t="shared" si="175"/>
        <v>40971.652372685188</v>
      </c>
      <c r="M1641">
        <v>1328197165</v>
      </c>
      <c r="N1641" s="12">
        <f t="shared" si="176"/>
        <v>40941.652372685188</v>
      </c>
      <c r="O1641" s="16">
        <f t="shared" si="177"/>
        <v>2</v>
      </c>
      <c r="P1641" s="16">
        <f t="shared" si="180"/>
        <v>2012</v>
      </c>
      <c r="Q1641" t="b">
        <v>0</v>
      </c>
      <c r="R1641">
        <v>19</v>
      </c>
      <c r="S1641" t="b">
        <v>1</v>
      </c>
      <c r="T1641" t="s">
        <v>8274</v>
      </c>
      <c r="U1641" t="str">
        <f t="shared" si="178"/>
        <v>music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20">
        <f t="shared" si="179"/>
        <v>0.4</v>
      </c>
      <c r="F1642" s="6" t="str">
        <f t="shared" si="181"/>
        <v>Cat 1</v>
      </c>
      <c r="G1642" s="8">
        <v>679.44</v>
      </c>
      <c r="H1642" t="s">
        <v>8218</v>
      </c>
      <c r="I1642" t="s">
        <v>8223</v>
      </c>
      <c r="J1642" t="s">
        <v>8245</v>
      </c>
      <c r="K1642">
        <v>1280800740</v>
      </c>
      <c r="L1642" s="12">
        <f t="shared" si="175"/>
        <v>40393.082638888889</v>
      </c>
      <c r="M1642">
        <v>1279603955</v>
      </c>
      <c r="N1642" s="12">
        <f t="shared" si="176"/>
        <v>40379.23096064815</v>
      </c>
      <c r="O1642" s="16">
        <f t="shared" si="177"/>
        <v>7</v>
      </c>
      <c r="P1642" s="16">
        <f t="shared" si="180"/>
        <v>2010</v>
      </c>
      <c r="Q1642" t="b">
        <v>0</v>
      </c>
      <c r="R1642">
        <v>17</v>
      </c>
      <c r="S1642" t="b">
        <v>1</v>
      </c>
      <c r="T1642" t="s">
        <v>8274</v>
      </c>
      <c r="U1642" t="str">
        <f t="shared" si="178"/>
        <v>music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20">
        <f t="shared" si="179"/>
        <v>2.5</v>
      </c>
      <c r="F1643" s="6" t="str">
        <f t="shared" si="181"/>
        <v>Cat 2</v>
      </c>
      <c r="G1643" s="8">
        <v>2535</v>
      </c>
      <c r="H1643" t="s">
        <v>8218</v>
      </c>
      <c r="I1643" t="s">
        <v>8223</v>
      </c>
      <c r="J1643" t="s">
        <v>8245</v>
      </c>
      <c r="K1643">
        <v>1418998744</v>
      </c>
      <c r="L1643" s="12">
        <f t="shared" si="175"/>
        <v>41992.596574074079</v>
      </c>
      <c r="M1643">
        <v>1416406744</v>
      </c>
      <c r="N1643" s="12">
        <f t="shared" si="176"/>
        <v>41962.596574074079</v>
      </c>
      <c r="O1643" s="16">
        <f t="shared" si="177"/>
        <v>11</v>
      </c>
      <c r="P1643" s="16">
        <f t="shared" si="180"/>
        <v>2014</v>
      </c>
      <c r="Q1643" t="b">
        <v>0</v>
      </c>
      <c r="R1643">
        <v>26</v>
      </c>
      <c r="S1643" t="b">
        <v>1</v>
      </c>
      <c r="T1643" t="s">
        <v>8290</v>
      </c>
      <c r="U1643" t="str">
        <f t="shared" si="178"/>
        <v>music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20">
        <f t="shared" si="179"/>
        <v>1.2</v>
      </c>
      <c r="F1644" s="6" t="str">
        <f t="shared" si="181"/>
        <v>Cat 2</v>
      </c>
      <c r="G1644" s="8">
        <v>1200</v>
      </c>
      <c r="H1644" t="s">
        <v>8218</v>
      </c>
      <c r="I1644" t="s">
        <v>8223</v>
      </c>
      <c r="J1644" t="s">
        <v>8245</v>
      </c>
      <c r="K1644">
        <v>1308011727</v>
      </c>
      <c r="L1644" s="12">
        <f t="shared" si="175"/>
        <v>40708.024618055555</v>
      </c>
      <c r="M1644">
        <v>1306283727</v>
      </c>
      <c r="N1644" s="12">
        <f t="shared" si="176"/>
        <v>40688.024618055555</v>
      </c>
      <c r="O1644" s="16">
        <f t="shared" si="177"/>
        <v>5</v>
      </c>
      <c r="P1644" s="16">
        <f t="shared" si="180"/>
        <v>2011</v>
      </c>
      <c r="Q1644" t="b">
        <v>0</v>
      </c>
      <c r="R1644">
        <v>28</v>
      </c>
      <c r="S1644" t="b">
        <v>1</v>
      </c>
      <c r="T1644" t="s">
        <v>8290</v>
      </c>
      <c r="U1644" t="str">
        <f t="shared" si="178"/>
        <v>music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20">
        <f t="shared" si="179"/>
        <v>5</v>
      </c>
      <c r="F1645" s="6" t="str">
        <f t="shared" si="181"/>
        <v>Cat 3</v>
      </c>
      <c r="G1645" s="8">
        <v>6235</v>
      </c>
      <c r="H1645" t="s">
        <v>8218</v>
      </c>
      <c r="I1645" t="s">
        <v>8223</v>
      </c>
      <c r="J1645" t="s">
        <v>8245</v>
      </c>
      <c r="K1645">
        <v>1348516012</v>
      </c>
      <c r="L1645" s="12">
        <f t="shared" si="175"/>
        <v>41176.824212962965</v>
      </c>
      <c r="M1645">
        <v>1345924012</v>
      </c>
      <c r="N1645" s="12">
        <f t="shared" si="176"/>
        <v>41146.824212962965</v>
      </c>
      <c r="O1645" s="16">
        <f t="shared" si="177"/>
        <v>8</v>
      </c>
      <c r="P1645" s="16">
        <f t="shared" si="180"/>
        <v>2012</v>
      </c>
      <c r="Q1645" t="b">
        <v>0</v>
      </c>
      <c r="R1645">
        <v>37</v>
      </c>
      <c r="S1645" t="b">
        <v>1</v>
      </c>
      <c r="T1645" t="s">
        <v>8290</v>
      </c>
      <c r="U1645" t="str">
        <f t="shared" si="178"/>
        <v>music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20">
        <f t="shared" si="179"/>
        <v>10</v>
      </c>
      <c r="F1646" s="6" t="str">
        <f t="shared" si="181"/>
        <v>Cat 4</v>
      </c>
      <c r="G1646" s="8">
        <v>10950</v>
      </c>
      <c r="H1646" t="s">
        <v>8218</v>
      </c>
      <c r="I1646" t="s">
        <v>8223</v>
      </c>
      <c r="J1646" t="s">
        <v>8245</v>
      </c>
      <c r="K1646">
        <v>1353551160</v>
      </c>
      <c r="L1646" s="12">
        <f t="shared" si="175"/>
        <v>41235.101388888892</v>
      </c>
      <c r="M1646">
        <v>1348363560</v>
      </c>
      <c r="N1646" s="12">
        <f t="shared" si="176"/>
        <v>41175.05972222222</v>
      </c>
      <c r="O1646" s="16">
        <f t="shared" si="177"/>
        <v>9</v>
      </c>
      <c r="P1646" s="16">
        <f t="shared" si="180"/>
        <v>2012</v>
      </c>
      <c r="Q1646" t="b">
        <v>0</v>
      </c>
      <c r="R1646">
        <v>128</v>
      </c>
      <c r="S1646" t="b">
        <v>1</v>
      </c>
      <c r="T1646" t="s">
        <v>8290</v>
      </c>
      <c r="U1646" t="str">
        <f t="shared" si="178"/>
        <v>music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20">
        <f t="shared" si="179"/>
        <v>5</v>
      </c>
      <c r="F1647" s="6" t="str">
        <f t="shared" si="181"/>
        <v>Cat 3</v>
      </c>
      <c r="G1647" s="8">
        <v>5540</v>
      </c>
      <c r="H1647" t="s">
        <v>8218</v>
      </c>
      <c r="I1647" t="s">
        <v>8223</v>
      </c>
      <c r="J1647" t="s">
        <v>8245</v>
      </c>
      <c r="K1647">
        <v>1379515740</v>
      </c>
      <c r="L1647" s="12">
        <f t="shared" si="175"/>
        <v>41535.617361111108</v>
      </c>
      <c r="M1647">
        <v>1378306140</v>
      </c>
      <c r="N1647" s="12">
        <f t="shared" si="176"/>
        <v>41521.617361111108</v>
      </c>
      <c r="O1647" s="16">
        <f t="shared" si="177"/>
        <v>9</v>
      </c>
      <c r="P1647" s="16">
        <f t="shared" si="180"/>
        <v>2013</v>
      </c>
      <c r="Q1647" t="b">
        <v>0</v>
      </c>
      <c r="R1647">
        <v>10</v>
      </c>
      <c r="S1647" t="b">
        <v>1</v>
      </c>
      <c r="T1647" t="s">
        <v>8290</v>
      </c>
      <c r="U1647" t="str">
        <f t="shared" si="178"/>
        <v>music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20">
        <f t="shared" si="179"/>
        <v>2</v>
      </c>
      <c r="F1648" s="6" t="str">
        <f t="shared" si="181"/>
        <v>Cat 2</v>
      </c>
      <c r="G1648" s="8">
        <v>2204</v>
      </c>
      <c r="H1648" t="s">
        <v>8218</v>
      </c>
      <c r="I1648" t="s">
        <v>8224</v>
      </c>
      <c r="J1648" t="s">
        <v>8246</v>
      </c>
      <c r="K1648">
        <v>1408039860</v>
      </c>
      <c r="L1648" s="12">
        <f t="shared" si="175"/>
        <v>41865.757638888892</v>
      </c>
      <c r="M1648">
        <v>1405248503</v>
      </c>
      <c r="N1648" s="12">
        <f t="shared" si="176"/>
        <v>41833.450266203705</v>
      </c>
      <c r="O1648" s="16">
        <f t="shared" si="177"/>
        <v>7</v>
      </c>
      <c r="P1648" s="16">
        <f t="shared" si="180"/>
        <v>2014</v>
      </c>
      <c r="Q1648" t="b">
        <v>0</v>
      </c>
      <c r="R1648">
        <v>83</v>
      </c>
      <c r="S1648" t="b">
        <v>1</v>
      </c>
      <c r="T1648" t="s">
        <v>8290</v>
      </c>
      <c r="U1648" t="str">
        <f t="shared" si="178"/>
        <v>music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20">
        <f t="shared" si="179"/>
        <v>5</v>
      </c>
      <c r="F1649" s="6" t="str">
        <f t="shared" si="181"/>
        <v>Cat 3</v>
      </c>
      <c r="G1649" s="8">
        <v>5236</v>
      </c>
      <c r="H1649" t="s">
        <v>8218</v>
      </c>
      <c r="I1649" t="s">
        <v>8223</v>
      </c>
      <c r="J1649" t="s">
        <v>8245</v>
      </c>
      <c r="K1649">
        <v>1339235377</v>
      </c>
      <c r="L1649" s="12">
        <f t="shared" si="175"/>
        <v>41069.409456018519</v>
      </c>
      <c r="M1649">
        <v>1336643377</v>
      </c>
      <c r="N1649" s="12">
        <f t="shared" si="176"/>
        <v>41039.409456018519</v>
      </c>
      <c r="O1649" s="16">
        <f t="shared" si="177"/>
        <v>5</v>
      </c>
      <c r="P1649" s="16">
        <f t="shared" si="180"/>
        <v>2012</v>
      </c>
      <c r="Q1649" t="b">
        <v>0</v>
      </c>
      <c r="R1649">
        <v>46</v>
      </c>
      <c r="S1649" t="b">
        <v>1</v>
      </c>
      <c r="T1649" t="s">
        <v>8290</v>
      </c>
      <c r="U1649" t="str">
        <f t="shared" si="178"/>
        <v>music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20">
        <f t="shared" si="179"/>
        <v>2.2999999999999998</v>
      </c>
      <c r="F1650" s="6" t="str">
        <f t="shared" si="181"/>
        <v>Cat 2</v>
      </c>
      <c r="G1650" s="8">
        <v>2881</v>
      </c>
      <c r="H1650" t="s">
        <v>8218</v>
      </c>
      <c r="I1650" t="s">
        <v>8223</v>
      </c>
      <c r="J1650" t="s">
        <v>8245</v>
      </c>
      <c r="K1650">
        <v>1300636482</v>
      </c>
      <c r="L1650" s="12">
        <f t="shared" si="175"/>
        <v>40622.662986111114</v>
      </c>
      <c r="M1650">
        <v>1298048082</v>
      </c>
      <c r="N1650" s="12">
        <f t="shared" si="176"/>
        <v>40592.704652777778</v>
      </c>
      <c r="O1650" s="16">
        <f t="shared" si="177"/>
        <v>2</v>
      </c>
      <c r="P1650" s="16">
        <f t="shared" si="180"/>
        <v>2011</v>
      </c>
      <c r="Q1650" t="b">
        <v>0</v>
      </c>
      <c r="R1650">
        <v>90</v>
      </c>
      <c r="S1650" t="b">
        <v>1</v>
      </c>
      <c r="T1650" t="s">
        <v>8290</v>
      </c>
      <c r="U1650" t="str">
        <f t="shared" si="178"/>
        <v>music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20">
        <f t="shared" si="179"/>
        <v>3.8</v>
      </c>
      <c r="F1651" s="6" t="str">
        <f t="shared" si="181"/>
        <v>Cat 2</v>
      </c>
      <c r="G1651" s="8">
        <v>3822.33</v>
      </c>
      <c r="H1651" t="s">
        <v>8218</v>
      </c>
      <c r="I1651" t="s">
        <v>8223</v>
      </c>
      <c r="J1651" t="s">
        <v>8245</v>
      </c>
      <c r="K1651">
        <v>1400862355</v>
      </c>
      <c r="L1651" s="12">
        <f t="shared" si="175"/>
        <v>41782.684664351851</v>
      </c>
      <c r="M1651">
        <v>1396974355</v>
      </c>
      <c r="N1651" s="12">
        <f t="shared" si="176"/>
        <v>41737.684664351851</v>
      </c>
      <c r="O1651" s="16">
        <f t="shared" si="177"/>
        <v>4</v>
      </c>
      <c r="P1651" s="16">
        <f t="shared" si="180"/>
        <v>2014</v>
      </c>
      <c r="Q1651" t="b">
        <v>0</v>
      </c>
      <c r="R1651">
        <v>81</v>
      </c>
      <c r="S1651" t="b">
        <v>1</v>
      </c>
      <c r="T1651" t="s">
        <v>8290</v>
      </c>
      <c r="U1651" t="str">
        <f t="shared" si="178"/>
        <v>music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20">
        <f t="shared" si="179"/>
        <v>2</v>
      </c>
      <c r="F1652" s="6" t="str">
        <f t="shared" si="181"/>
        <v>Cat 2</v>
      </c>
      <c r="G1652" s="8">
        <v>2831</v>
      </c>
      <c r="H1652" t="s">
        <v>8218</v>
      </c>
      <c r="I1652" t="s">
        <v>8223</v>
      </c>
      <c r="J1652" t="s">
        <v>8245</v>
      </c>
      <c r="K1652">
        <v>1381314437</v>
      </c>
      <c r="L1652" s="12">
        <f t="shared" si="175"/>
        <v>41556.435613425929</v>
      </c>
      <c r="M1652">
        <v>1378722437</v>
      </c>
      <c r="N1652" s="12">
        <f t="shared" si="176"/>
        <v>41526.435613425929</v>
      </c>
      <c r="O1652" s="16">
        <f t="shared" si="177"/>
        <v>9</v>
      </c>
      <c r="P1652" s="16">
        <f t="shared" si="180"/>
        <v>2013</v>
      </c>
      <c r="Q1652" t="b">
        <v>0</v>
      </c>
      <c r="R1652">
        <v>32</v>
      </c>
      <c r="S1652" t="b">
        <v>1</v>
      </c>
      <c r="T1652" t="s">
        <v>8290</v>
      </c>
      <c r="U1652" t="str">
        <f t="shared" si="178"/>
        <v>music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20">
        <f t="shared" si="179"/>
        <v>2</v>
      </c>
      <c r="F1653" s="6" t="str">
        <f t="shared" si="181"/>
        <v>Cat 2</v>
      </c>
      <c r="G1653" s="8">
        <v>2015</v>
      </c>
      <c r="H1653" t="s">
        <v>8218</v>
      </c>
      <c r="I1653" t="s">
        <v>8223</v>
      </c>
      <c r="J1653" t="s">
        <v>8245</v>
      </c>
      <c r="K1653">
        <v>1303801140</v>
      </c>
      <c r="L1653" s="12">
        <f t="shared" si="175"/>
        <v>40659.290972222225</v>
      </c>
      <c r="M1653">
        <v>1300916220</v>
      </c>
      <c r="N1653" s="12">
        <f t="shared" si="176"/>
        <v>40625.900694444441</v>
      </c>
      <c r="O1653" s="16">
        <f t="shared" si="177"/>
        <v>3</v>
      </c>
      <c r="P1653" s="16">
        <f t="shared" si="180"/>
        <v>2011</v>
      </c>
      <c r="Q1653" t="b">
        <v>0</v>
      </c>
      <c r="R1653">
        <v>20</v>
      </c>
      <c r="S1653" t="b">
        <v>1</v>
      </c>
      <c r="T1653" t="s">
        <v>8290</v>
      </c>
      <c r="U1653" t="str">
        <f t="shared" si="178"/>
        <v>music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20">
        <f t="shared" si="179"/>
        <v>4.5</v>
      </c>
      <c r="F1654" s="6" t="str">
        <f t="shared" si="181"/>
        <v>Cat 2</v>
      </c>
      <c r="G1654" s="8">
        <v>4530</v>
      </c>
      <c r="H1654" t="s">
        <v>8218</v>
      </c>
      <c r="I1654" t="s">
        <v>8223</v>
      </c>
      <c r="J1654" t="s">
        <v>8245</v>
      </c>
      <c r="K1654">
        <v>1385297393</v>
      </c>
      <c r="L1654" s="12">
        <f t="shared" si="175"/>
        <v>41602.534641203703</v>
      </c>
      <c r="M1654">
        <v>1382701793</v>
      </c>
      <c r="N1654" s="12">
        <f t="shared" si="176"/>
        <v>41572.492974537039</v>
      </c>
      <c r="O1654" s="16">
        <f t="shared" si="177"/>
        <v>10</v>
      </c>
      <c r="P1654" s="16">
        <f t="shared" si="180"/>
        <v>2013</v>
      </c>
      <c r="Q1654" t="b">
        <v>0</v>
      </c>
      <c r="R1654">
        <v>70</v>
      </c>
      <c r="S1654" t="b">
        <v>1</v>
      </c>
      <c r="T1654" t="s">
        <v>8290</v>
      </c>
      <c r="U1654" t="str">
        <f t="shared" si="178"/>
        <v>music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20">
        <f t="shared" si="179"/>
        <v>5</v>
      </c>
      <c r="F1655" s="6" t="str">
        <f t="shared" si="181"/>
        <v>Cat 3</v>
      </c>
      <c r="G1655" s="8">
        <v>8711.52</v>
      </c>
      <c r="H1655" t="s">
        <v>8218</v>
      </c>
      <c r="I1655" t="s">
        <v>8223</v>
      </c>
      <c r="J1655" t="s">
        <v>8245</v>
      </c>
      <c r="K1655">
        <v>1303675296</v>
      </c>
      <c r="L1655" s="12">
        <f t="shared" si="175"/>
        <v>40657.834444444445</v>
      </c>
      <c r="M1655">
        <v>1300996896</v>
      </c>
      <c r="N1655" s="12">
        <f t="shared" si="176"/>
        <v>40626.834444444445</v>
      </c>
      <c r="O1655" s="16">
        <f t="shared" si="177"/>
        <v>3</v>
      </c>
      <c r="P1655" s="16">
        <f t="shared" si="180"/>
        <v>2011</v>
      </c>
      <c r="Q1655" t="b">
        <v>0</v>
      </c>
      <c r="R1655">
        <v>168</v>
      </c>
      <c r="S1655" t="b">
        <v>1</v>
      </c>
      <c r="T1655" t="s">
        <v>8290</v>
      </c>
      <c r="U1655" t="str">
        <f t="shared" si="178"/>
        <v>music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20">
        <f t="shared" si="179"/>
        <v>1.1000000000000001</v>
      </c>
      <c r="F1656" s="6" t="str">
        <f t="shared" si="181"/>
        <v>Cat 2</v>
      </c>
      <c r="G1656" s="8">
        <v>1319</v>
      </c>
      <c r="H1656" t="s">
        <v>8218</v>
      </c>
      <c r="I1656" t="s">
        <v>8223</v>
      </c>
      <c r="J1656" t="s">
        <v>8245</v>
      </c>
      <c r="K1656">
        <v>1334784160</v>
      </c>
      <c r="L1656" s="12">
        <f t="shared" si="175"/>
        <v>41017.890740740739</v>
      </c>
      <c r="M1656">
        <v>1332192160</v>
      </c>
      <c r="N1656" s="12">
        <f t="shared" si="176"/>
        <v>40987.890740740739</v>
      </c>
      <c r="O1656" s="16">
        <f t="shared" si="177"/>
        <v>3</v>
      </c>
      <c r="P1656" s="16">
        <f t="shared" si="180"/>
        <v>2012</v>
      </c>
      <c r="Q1656" t="b">
        <v>0</v>
      </c>
      <c r="R1656">
        <v>34</v>
      </c>
      <c r="S1656" t="b">
        <v>1</v>
      </c>
      <c r="T1656" t="s">
        <v>8290</v>
      </c>
      <c r="U1656" t="str">
        <f t="shared" si="178"/>
        <v>music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20">
        <f t="shared" si="179"/>
        <v>1.5</v>
      </c>
      <c r="F1657" s="6" t="str">
        <f t="shared" si="181"/>
        <v>Cat 2</v>
      </c>
      <c r="G1657" s="8">
        <v>2143</v>
      </c>
      <c r="H1657" t="s">
        <v>8218</v>
      </c>
      <c r="I1657" t="s">
        <v>8223</v>
      </c>
      <c r="J1657" t="s">
        <v>8245</v>
      </c>
      <c r="K1657">
        <v>1333648820</v>
      </c>
      <c r="L1657" s="12">
        <f t="shared" si="175"/>
        <v>41004.750231481477</v>
      </c>
      <c r="M1657">
        <v>1331060420</v>
      </c>
      <c r="N1657" s="12">
        <f t="shared" si="176"/>
        <v>40974.791898148149</v>
      </c>
      <c r="O1657" s="16">
        <f t="shared" si="177"/>
        <v>3</v>
      </c>
      <c r="P1657" s="16">
        <f t="shared" si="180"/>
        <v>2012</v>
      </c>
      <c r="Q1657" t="b">
        <v>0</v>
      </c>
      <c r="R1657">
        <v>48</v>
      </c>
      <c r="S1657" t="b">
        <v>1</v>
      </c>
      <c r="T1657" t="s">
        <v>8290</v>
      </c>
      <c r="U1657" t="str">
        <f t="shared" si="178"/>
        <v>music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20">
        <f t="shared" si="179"/>
        <v>7.5</v>
      </c>
      <c r="F1658" s="6" t="str">
        <f t="shared" si="181"/>
        <v>Cat 3</v>
      </c>
      <c r="G1658" s="8">
        <v>7525.12</v>
      </c>
      <c r="H1658" t="s">
        <v>8218</v>
      </c>
      <c r="I1658" t="s">
        <v>8223</v>
      </c>
      <c r="J1658" t="s">
        <v>8245</v>
      </c>
      <c r="K1658">
        <v>1355437052</v>
      </c>
      <c r="L1658" s="12">
        <f t="shared" si="175"/>
        <v>41256.928842592592</v>
      </c>
      <c r="M1658">
        <v>1352845052</v>
      </c>
      <c r="N1658" s="12">
        <f t="shared" si="176"/>
        <v>41226.928842592592</v>
      </c>
      <c r="O1658" s="16">
        <f t="shared" si="177"/>
        <v>11</v>
      </c>
      <c r="P1658" s="16">
        <f t="shared" si="180"/>
        <v>2012</v>
      </c>
      <c r="Q1658" t="b">
        <v>0</v>
      </c>
      <c r="R1658">
        <v>48</v>
      </c>
      <c r="S1658" t="b">
        <v>1</v>
      </c>
      <c r="T1658" t="s">
        <v>8290</v>
      </c>
      <c r="U1658" t="str">
        <f t="shared" si="178"/>
        <v>music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20">
        <f t="shared" si="179"/>
        <v>25</v>
      </c>
      <c r="F1659" s="6" t="str">
        <f t="shared" si="181"/>
        <v>Cat 7</v>
      </c>
      <c r="G1659" s="8">
        <v>26233.45</v>
      </c>
      <c r="H1659" t="s">
        <v>8218</v>
      </c>
      <c r="I1659" t="s">
        <v>8223</v>
      </c>
      <c r="J1659" t="s">
        <v>8245</v>
      </c>
      <c r="K1659">
        <v>1337885168</v>
      </c>
      <c r="L1659" s="12">
        <f t="shared" si="175"/>
        <v>41053.782037037039</v>
      </c>
      <c r="M1659">
        <v>1335293168</v>
      </c>
      <c r="N1659" s="12">
        <f t="shared" si="176"/>
        <v>41023.782037037039</v>
      </c>
      <c r="O1659" s="16">
        <f t="shared" si="177"/>
        <v>4</v>
      </c>
      <c r="P1659" s="16">
        <f t="shared" si="180"/>
        <v>2012</v>
      </c>
      <c r="Q1659" t="b">
        <v>0</v>
      </c>
      <c r="R1659">
        <v>221</v>
      </c>
      <c r="S1659" t="b">
        <v>1</v>
      </c>
      <c r="T1659" t="s">
        <v>8290</v>
      </c>
      <c r="U1659" t="str">
        <f t="shared" si="178"/>
        <v>music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20">
        <f t="shared" si="179"/>
        <v>6</v>
      </c>
      <c r="F1660" s="6" t="str">
        <f t="shared" si="181"/>
        <v>Cat 3</v>
      </c>
      <c r="G1660" s="8">
        <v>7934</v>
      </c>
      <c r="H1660" t="s">
        <v>8218</v>
      </c>
      <c r="I1660" t="s">
        <v>8223</v>
      </c>
      <c r="J1660" t="s">
        <v>8245</v>
      </c>
      <c r="K1660">
        <v>1355840400</v>
      </c>
      <c r="L1660" s="12">
        <f t="shared" si="175"/>
        <v>41261.597222222219</v>
      </c>
      <c r="M1660">
        <v>1352524767</v>
      </c>
      <c r="N1660" s="12">
        <f t="shared" si="176"/>
        <v>41223.22184027778</v>
      </c>
      <c r="O1660" s="16">
        <f t="shared" si="177"/>
        <v>11</v>
      </c>
      <c r="P1660" s="16">
        <f t="shared" si="180"/>
        <v>2012</v>
      </c>
      <c r="Q1660" t="b">
        <v>0</v>
      </c>
      <c r="R1660">
        <v>107</v>
      </c>
      <c r="S1660" t="b">
        <v>1</v>
      </c>
      <c r="T1660" t="s">
        <v>8290</v>
      </c>
      <c r="U1660" t="str">
        <f t="shared" si="178"/>
        <v>music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20">
        <f t="shared" si="179"/>
        <v>0.5</v>
      </c>
      <c r="F1661" s="6" t="str">
        <f t="shared" si="181"/>
        <v>Cat 1</v>
      </c>
      <c r="G1661" s="8">
        <v>564</v>
      </c>
      <c r="H1661" t="s">
        <v>8218</v>
      </c>
      <c r="I1661" t="s">
        <v>8224</v>
      </c>
      <c r="J1661" t="s">
        <v>8246</v>
      </c>
      <c r="K1661">
        <v>1387281600</v>
      </c>
      <c r="L1661" s="12">
        <f t="shared" si="175"/>
        <v>41625.5</v>
      </c>
      <c r="M1661">
        <v>1384811721</v>
      </c>
      <c r="N1661" s="12">
        <f t="shared" si="176"/>
        <v>41596.913437499999</v>
      </c>
      <c r="O1661" s="16">
        <f t="shared" si="177"/>
        <v>11</v>
      </c>
      <c r="P1661" s="16">
        <f t="shared" si="180"/>
        <v>2013</v>
      </c>
      <c r="Q1661" t="b">
        <v>0</v>
      </c>
      <c r="R1661">
        <v>45</v>
      </c>
      <c r="S1661" t="b">
        <v>1</v>
      </c>
      <c r="T1661" t="s">
        <v>8290</v>
      </c>
      <c r="U1661" t="str">
        <f t="shared" si="178"/>
        <v>music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20">
        <f t="shared" si="179"/>
        <v>0.08</v>
      </c>
      <c r="F1662" s="6" t="str">
        <f t="shared" si="181"/>
        <v>Cat 1</v>
      </c>
      <c r="G1662" s="8">
        <v>1003</v>
      </c>
      <c r="H1662" t="s">
        <v>8218</v>
      </c>
      <c r="I1662" t="s">
        <v>8236</v>
      </c>
      <c r="J1662" t="s">
        <v>8248</v>
      </c>
      <c r="K1662">
        <v>1462053540</v>
      </c>
      <c r="L1662" s="12">
        <f t="shared" si="175"/>
        <v>42490.915972222225</v>
      </c>
      <c r="M1662">
        <v>1459355950</v>
      </c>
      <c r="N1662" s="12">
        <f t="shared" si="176"/>
        <v>42459.693865740745</v>
      </c>
      <c r="O1662" s="16">
        <f t="shared" si="177"/>
        <v>3</v>
      </c>
      <c r="P1662" s="16">
        <f t="shared" si="180"/>
        <v>2016</v>
      </c>
      <c r="Q1662" t="b">
        <v>0</v>
      </c>
      <c r="R1662">
        <v>36</v>
      </c>
      <c r="S1662" t="b">
        <v>1</v>
      </c>
      <c r="T1662" t="s">
        <v>8290</v>
      </c>
      <c r="U1662" t="str">
        <f t="shared" si="178"/>
        <v>music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20">
        <f t="shared" si="179"/>
        <v>7.9</v>
      </c>
      <c r="F1663" s="6" t="str">
        <f t="shared" si="181"/>
        <v>Cat 3</v>
      </c>
      <c r="G1663" s="8">
        <v>8098</v>
      </c>
      <c r="H1663" t="s">
        <v>8218</v>
      </c>
      <c r="I1663" t="s">
        <v>8238</v>
      </c>
      <c r="J1663" t="s">
        <v>8248</v>
      </c>
      <c r="K1663">
        <v>1453064400</v>
      </c>
      <c r="L1663" s="12">
        <f t="shared" si="175"/>
        <v>42386.875</v>
      </c>
      <c r="M1663">
        <v>1449359831</v>
      </c>
      <c r="N1663" s="12">
        <f t="shared" si="176"/>
        <v>42343.998043981483</v>
      </c>
      <c r="O1663" s="16">
        <f t="shared" si="177"/>
        <v>12</v>
      </c>
      <c r="P1663" s="16">
        <f t="shared" si="180"/>
        <v>2015</v>
      </c>
      <c r="Q1663" t="b">
        <v>0</v>
      </c>
      <c r="R1663">
        <v>101</v>
      </c>
      <c r="S1663" t="b">
        <v>1</v>
      </c>
      <c r="T1663" t="s">
        <v>8290</v>
      </c>
      <c r="U1663" t="str">
        <f t="shared" si="178"/>
        <v>music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20">
        <f t="shared" si="179"/>
        <v>8</v>
      </c>
      <c r="F1664" s="6" t="str">
        <f t="shared" si="181"/>
        <v>Cat 3</v>
      </c>
      <c r="G1664" s="8">
        <v>8211</v>
      </c>
      <c r="H1664" t="s">
        <v>8218</v>
      </c>
      <c r="I1664" t="s">
        <v>8223</v>
      </c>
      <c r="J1664" t="s">
        <v>8245</v>
      </c>
      <c r="K1664">
        <v>1325310336</v>
      </c>
      <c r="L1664" s="12">
        <f t="shared" si="175"/>
        <v>40908.239999999998</v>
      </c>
      <c r="M1664">
        <v>1320122736</v>
      </c>
      <c r="N1664" s="12">
        <f t="shared" si="176"/>
        <v>40848.198333333334</v>
      </c>
      <c r="O1664" s="16">
        <f t="shared" si="177"/>
        <v>11</v>
      </c>
      <c r="P1664" s="16">
        <f t="shared" si="180"/>
        <v>2011</v>
      </c>
      <c r="Q1664" t="b">
        <v>0</v>
      </c>
      <c r="R1664">
        <v>62</v>
      </c>
      <c r="S1664" t="b">
        <v>1</v>
      </c>
      <c r="T1664" t="s">
        <v>8290</v>
      </c>
      <c r="U1664" t="str">
        <f t="shared" si="178"/>
        <v>music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20">
        <f t="shared" si="179"/>
        <v>1</v>
      </c>
      <c r="F1665" s="6" t="str">
        <f t="shared" si="181"/>
        <v>Cat 2</v>
      </c>
      <c r="G1665" s="8">
        <v>1080</v>
      </c>
      <c r="H1665" t="s">
        <v>8218</v>
      </c>
      <c r="I1665" t="s">
        <v>8223</v>
      </c>
      <c r="J1665" t="s">
        <v>8245</v>
      </c>
      <c r="K1665">
        <v>1422750707</v>
      </c>
      <c r="L1665" s="12">
        <f t="shared" si="175"/>
        <v>42036.02207175926</v>
      </c>
      <c r="M1665">
        <v>1420158707</v>
      </c>
      <c r="N1665" s="12">
        <f t="shared" si="176"/>
        <v>42006.02207175926</v>
      </c>
      <c r="O1665" s="16">
        <f t="shared" si="177"/>
        <v>1</v>
      </c>
      <c r="P1665" s="16">
        <f t="shared" si="180"/>
        <v>2015</v>
      </c>
      <c r="Q1665" t="b">
        <v>0</v>
      </c>
      <c r="R1665">
        <v>32</v>
      </c>
      <c r="S1665" t="b">
        <v>1</v>
      </c>
      <c r="T1665" t="s">
        <v>8290</v>
      </c>
      <c r="U1665" t="str">
        <f t="shared" si="178"/>
        <v>music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20">
        <f t="shared" si="179"/>
        <v>2.5</v>
      </c>
      <c r="F1666" s="6" t="str">
        <f t="shared" si="181"/>
        <v>Cat 2</v>
      </c>
      <c r="G1666" s="8">
        <v>3060.22</v>
      </c>
      <c r="H1666" t="s">
        <v>8218</v>
      </c>
      <c r="I1666" t="s">
        <v>8223</v>
      </c>
      <c r="J1666" t="s">
        <v>8245</v>
      </c>
      <c r="K1666">
        <v>1331870340</v>
      </c>
      <c r="L1666" s="12">
        <f t="shared" si="175"/>
        <v>40984.165972222225</v>
      </c>
      <c r="M1666">
        <v>1328033818</v>
      </c>
      <c r="N1666" s="12">
        <f t="shared" si="176"/>
        <v>40939.761782407404</v>
      </c>
      <c r="O1666" s="16">
        <f t="shared" si="177"/>
        <v>1</v>
      </c>
      <c r="P1666" s="16">
        <f t="shared" si="180"/>
        <v>2012</v>
      </c>
      <c r="Q1666" t="b">
        <v>0</v>
      </c>
      <c r="R1666">
        <v>89</v>
      </c>
      <c r="S1666" t="b">
        <v>1</v>
      </c>
      <c r="T1666" t="s">
        <v>8290</v>
      </c>
      <c r="U1666" t="str">
        <f t="shared" si="178"/>
        <v>music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20">
        <f t="shared" si="179"/>
        <v>3.5</v>
      </c>
      <c r="F1667" s="6" t="str">
        <f t="shared" si="181"/>
        <v>Cat 2</v>
      </c>
      <c r="G1667" s="8">
        <v>4181</v>
      </c>
      <c r="H1667" t="s">
        <v>8218</v>
      </c>
      <c r="I1667" t="s">
        <v>8223</v>
      </c>
      <c r="J1667" t="s">
        <v>8245</v>
      </c>
      <c r="K1667">
        <v>1298343600</v>
      </c>
      <c r="L1667" s="12">
        <f t="shared" ref="L1667:L1730" si="182">(((K1667/60)/60)/24)+DATE(1970,1,1)</f>
        <v>40596.125</v>
      </c>
      <c r="M1667">
        <v>1295624113</v>
      </c>
      <c r="N1667" s="12">
        <f t="shared" ref="N1667:N1730" si="183">(((M1667/60)/60)/24)+DATE(1970,1,1)</f>
        <v>40564.649456018517</v>
      </c>
      <c r="O1667" s="16">
        <f t="shared" ref="O1667:O1730" si="184">MONTH(N1667)</f>
        <v>1</v>
      </c>
      <c r="P1667" s="16">
        <f t="shared" si="180"/>
        <v>2011</v>
      </c>
      <c r="Q1667" t="b">
        <v>0</v>
      </c>
      <c r="R1667">
        <v>93</v>
      </c>
      <c r="S1667" t="b">
        <v>1</v>
      </c>
      <c r="T1667" t="s">
        <v>8290</v>
      </c>
      <c r="U1667" t="str">
        <f t="shared" ref="U1667:U1730" si="185">LEFT(T1667,5)</f>
        <v>music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20">
        <f t="shared" ref="E1668:E1731" si="186">D1668/1000</f>
        <v>2.5</v>
      </c>
      <c r="F1668" s="6" t="str">
        <f t="shared" si="181"/>
        <v>Cat 2</v>
      </c>
      <c r="G1668" s="8">
        <v>4022</v>
      </c>
      <c r="H1668" t="s">
        <v>8218</v>
      </c>
      <c r="I1668" t="s">
        <v>8223</v>
      </c>
      <c r="J1668" t="s">
        <v>8245</v>
      </c>
      <c r="K1668">
        <v>1364447073</v>
      </c>
      <c r="L1668" s="12">
        <f t="shared" si="182"/>
        <v>41361.211493055554</v>
      </c>
      <c r="M1668">
        <v>1361858673</v>
      </c>
      <c r="N1668" s="12">
        <f t="shared" si="183"/>
        <v>41331.253159722226</v>
      </c>
      <c r="O1668" s="16">
        <f t="shared" si="184"/>
        <v>2</v>
      </c>
      <c r="P1668" s="16">
        <f t="shared" ref="P1668:P1731" si="187">YEAR(N1668)</f>
        <v>2013</v>
      </c>
      <c r="Q1668" t="b">
        <v>0</v>
      </c>
      <c r="R1668">
        <v>98</v>
      </c>
      <c r="S1668" t="b">
        <v>1</v>
      </c>
      <c r="T1668" t="s">
        <v>8290</v>
      </c>
      <c r="U1668" t="str">
        <f t="shared" si="185"/>
        <v>music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20">
        <f t="shared" si="186"/>
        <v>3.4</v>
      </c>
      <c r="F1669" s="6" t="str">
        <f t="shared" ref="F1669:F1732" si="188">IF(E1669&lt;1,"Cat 1",IF(E1669&lt;5,"Cat 2",IF(E1669&lt;10,"Cat 3",IF(E1669&lt;15,"Cat 4",IF(E1669&lt;20,"Cat 5",IF(E1669&lt;25,"Cat 6",IF(E1669&lt;30,"Cat 7",IF(E1669&lt;35,"Cat 8",IF(E1669&lt;40,"Cat 9",IF(E1669&lt;45,"Cat 10",IF(E1669&lt;50,"Cat 11","Cat 12")))))))))))</f>
        <v>Cat 2</v>
      </c>
      <c r="G1669" s="8">
        <v>4313</v>
      </c>
      <c r="H1669" t="s">
        <v>8218</v>
      </c>
      <c r="I1669" t="s">
        <v>8223</v>
      </c>
      <c r="J1669" t="s">
        <v>8245</v>
      </c>
      <c r="K1669">
        <v>1394521140</v>
      </c>
      <c r="L1669" s="12">
        <f t="shared" si="182"/>
        <v>41709.290972222225</v>
      </c>
      <c r="M1669">
        <v>1392169298</v>
      </c>
      <c r="N1669" s="12">
        <f t="shared" si="183"/>
        <v>41682.0705787037</v>
      </c>
      <c r="O1669" s="16">
        <f t="shared" si="184"/>
        <v>2</v>
      </c>
      <c r="P1669" s="16">
        <f t="shared" si="187"/>
        <v>2014</v>
      </c>
      <c r="Q1669" t="b">
        <v>0</v>
      </c>
      <c r="R1669">
        <v>82</v>
      </c>
      <c r="S1669" t="b">
        <v>1</v>
      </c>
      <c r="T1669" t="s">
        <v>8290</v>
      </c>
      <c r="U1669" t="str">
        <f t="shared" si="185"/>
        <v>music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20">
        <f t="shared" si="186"/>
        <v>8</v>
      </c>
      <c r="F1670" s="6" t="str">
        <f t="shared" si="188"/>
        <v>Cat 3</v>
      </c>
      <c r="G1670" s="8">
        <v>8211</v>
      </c>
      <c r="H1670" t="s">
        <v>8218</v>
      </c>
      <c r="I1670" t="s">
        <v>8223</v>
      </c>
      <c r="J1670" t="s">
        <v>8245</v>
      </c>
      <c r="K1670">
        <v>1322454939</v>
      </c>
      <c r="L1670" s="12">
        <f t="shared" si="182"/>
        <v>40875.191423611112</v>
      </c>
      <c r="M1670">
        <v>1319859339</v>
      </c>
      <c r="N1670" s="12">
        <f t="shared" si="183"/>
        <v>40845.14975694444</v>
      </c>
      <c r="O1670" s="16">
        <f t="shared" si="184"/>
        <v>10</v>
      </c>
      <c r="P1670" s="16">
        <f t="shared" si="187"/>
        <v>2011</v>
      </c>
      <c r="Q1670" t="b">
        <v>0</v>
      </c>
      <c r="R1670">
        <v>116</v>
      </c>
      <c r="S1670" t="b">
        <v>1</v>
      </c>
      <c r="T1670" t="s">
        <v>8290</v>
      </c>
      <c r="U1670" t="str">
        <f t="shared" si="185"/>
        <v>music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20">
        <f t="shared" si="186"/>
        <v>2</v>
      </c>
      <c r="F1671" s="6" t="str">
        <f t="shared" si="188"/>
        <v>Cat 2</v>
      </c>
      <c r="G1671" s="8">
        <v>2795</v>
      </c>
      <c r="H1671" t="s">
        <v>8218</v>
      </c>
      <c r="I1671" t="s">
        <v>8223</v>
      </c>
      <c r="J1671" t="s">
        <v>8245</v>
      </c>
      <c r="K1671">
        <v>1464729276</v>
      </c>
      <c r="L1671" s="12">
        <f t="shared" si="182"/>
        <v>42521.885138888887</v>
      </c>
      <c r="M1671">
        <v>1459545276</v>
      </c>
      <c r="N1671" s="12">
        <f t="shared" si="183"/>
        <v>42461.885138888887</v>
      </c>
      <c r="O1671" s="16">
        <f t="shared" si="184"/>
        <v>4</v>
      </c>
      <c r="P1671" s="16">
        <f t="shared" si="187"/>
        <v>2016</v>
      </c>
      <c r="Q1671" t="b">
        <v>0</v>
      </c>
      <c r="R1671">
        <v>52</v>
      </c>
      <c r="S1671" t="b">
        <v>1</v>
      </c>
      <c r="T1671" t="s">
        <v>8290</v>
      </c>
      <c r="U1671" t="str">
        <f t="shared" si="185"/>
        <v>music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20">
        <f t="shared" si="186"/>
        <v>1</v>
      </c>
      <c r="F1672" s="6" t="str">
        <f t="shared" si="188"/>
        <v>Cat 2</v>
      </c>
      <c r="G1672" s="8">
        <v>1026</v>
      </c>
      <c r="H1672" t="s">
        <v>8218</v>
      </c>
      <c r="I1672" t="s">
        <v>8223</v>
      </c>
      <c r="J1672" t="s">
        <v>8245</v>
      </c>
      <c r="K1672">
        <v>1278302400</v>
      </c>
      <c r="L1672" s="12">
        <f t="shared" si="182"/>
        <v>40364.166666666664</v>
      </c>
      <c r="M1672">
        <v>1273961999</v>
      </c>
      <c r="N1672" s="12">
        <f t="shared" si="183"/>
        <v>40313.930543981485</v>
      </c>
      <c r="O1672" s="16">
        <f t="shared" si="184"/>
        <v>5</v>
      </c>
      <c r="P1672" s="16">
        <f t="shared" si="187"/>
        <v>2010</v>
      </c>
      <c r="Q1672" t="b">
        <v>0</v>
      </c>
      <c r="R1672">
        <v>23</v>
      </c>
      <c r="S1672" t="b">
        <v>1</v>
      </c>
      <c r="T1672" t="s">
        <v>8290</v>
      </c>
      <c r="U1672" t="str">
        <f t="shared" si="185"/>
        <v>music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20">
        <f t="shared" si="186"/>
        <v>2</v>
      </c>
      <c r="F1673" s="6" t="str">
        <f t="shared" si="188"/>
        <v>Cat 2</v>
      </c>
      <c r="G1673" s="8">
        <v>2013.47</v>
      </c>
      <c r="H1673" t="s">
        <v>8218</v>
      </c>
      <c r="I1673" t="s">
        <v>8223</v>
      </c>
      <c r="J1673" t="s">
        <v>8245</v>
      </c>
      <c r="K1673">
        <v>1470056614</v>
      </c>
      <c r="L1673" s="12">
        <f t="shared" si="182"/>
        <v>42583.54414351852</v>
      </c>
      <c r="M1673">
        <v>1467464614</v>
      </c>
      <c r="N1673" s="12">
        <f t="shared" si="183"/>
        <v>42553.54414351852</v>
      </c>
      <c r="O1673" s="16">
        <f t="shared" si="184"/>
        <v>7</v>
      </c>
      <c r="P1673" s="16">
        <f t="shared" si="187"/>
        <v>2016</v>
      </c>
      <c r="Q1673" t="b">
        <v>0</v>
      </c>
      <c r="R1673">
        <v>77</v>
      </c>
      <c r="S1673" t="b">
        <v>1</v>
      </c>
      <c r="T1673" t="s">
        <v>8290</v>
      </c>
      <c r="U1673" t="str">
        <f t="shared" si="185"/>
        <v>music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20">
        <f t="shared" si="186"/>
        <v>1.7</v>
      </c>
      <c r="F1674" s="6" t="str">
        <f t="shared" si="188"/>
        <v>Cat 2</v>
      </c>
      <c r="G1674" s="8">
        <v>1920</v>
      </c>
      <c r="H1674" t="s">
        <v>8218</v>
      </c>
      <c r="I1674" t="s">
        <v>8223</v>
      </c>
      <c r="J1674" t="s">
        <v>8245</v>
      </c>
      <c r="K1674">
        <v>1338824730</v>
      </c>
      <c r="L1674" s="12">
        <f t="shared" si="182"/>
        <v>41064.656597222223</v>
      </c>
      <c r="M1674">
        <v>1336232730</v>
      </c>
      <c r="N1674" s="12">
        <f t="shared" si="183"/>
        <v>41034.656597222223</v>
      </c>
      <c r="O1674" s="16">
        <f t="shared" si="184"/>
        <v>5</v>
      </c>
      <c r="P1674" s="16">
        <f t="shared" si="187"/>
        <v>2012</v>
      </c>
      <c r="Q1674" t="b">
        <v>0</v>
      </c>
      <c r="R1674">
        <v>49</v>
      </c>
      <c r="S1674" t="b">
        <v>1</v>
      </c>
      <c r="T1674" t="s">
        <v>8290</v>
      </c>
      <c r="U1674" t="str">
        <f t="shared" si="185"/>
        <v>music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20">
        <f t="shared" si="186"/>
        <v>2.1</v>
      </c>
      <c r="F1675" s="6" t="str">
        <f t="shared" si="188"/>
        <v>Cat 2</v>
      </c>
      <c r="G1675" s="8">
        <v>2690</v>
      </c>
      <c r="H1675" t="s">
        <v>8218</v>
      </c>
      <c r="I1675" t="s">
        <v>8223</v>
      </c>
      <c r="J1675" t="s">
        <v>8245</v>
      </c>
      <c r="K1675">
        <v>1425675892</v>
      </c>
      <c r="L1675" s="12">
        <f t="shared" si="182"/>
        <v>42069.878379629634</v>
      </c>
      <c r="M1675">
        <v>1423083892</v>
      </c>
      <c r="N1675" s="12">
        <f t="shared" si="183"/>
        <v>42039.878379629634</v>
      </c>
      <c r="O1675" s="16">
        <f t="shared" si="184"/>
        <v>2</v>
      </c>
      <c r="P1675" s="16">
        <f t="shared" si="187"/>
        <v>2015</v>
      </c>
      <c r="Q1675" t="b">
        <v>0</v>
      </c>
      <c r="R1675">
        <v>59</v>
      </c>
      <c r="S1675" t="b">
        <v>1</v>
      </c>
      <c r="T1675" t="s">
        <v>8290</v>
      </c>
      <c r="U1675" t="str">
        <f t="shared" si="185"/>
        <v>music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20">
        <f t="shared" si="186"/>
        <v>5</v>
      </c>
      <c r="F1676" s="6" t="str">
        <f t="shared" si="188"/>
        <v>Cat 3</v>
      </c>
      <c r="G1676" s="8">
        <v>10085</v>
      </c>
      <c r="H1676" t="s">
        <v>8218</v>
      </c>
      <c r="I1676" t="s">
        <v>8223</v>
      </c>
      <c r="J1676" t="s">
        <v>8245</v>
      </c>
      <c r="K1676">
        <v>1471503540</v>
      </c>
      <c r="L1676" s="12">
        <f t="shared" si="182"/>
        <v>42600.290972222225</v>
      </c>
      <c r="M1676">
        <v>1468852306</v>
      </c>
      <c r="N1676" s="12">
        <f t="shared" si="183"/>
        <v>42569.605393518519</v>
      </c>
      <c r="O1676" s="16">
        <f t="shared" si="184"/>
        <v>7</v>
      </c>
      <c r="P1676" s="16">
        <f t="shared" si="187"/>
        <v>2016</v>
      </c>
      <c r="Q1676" t="b">
        <v>0</v>
      </c>
      <c r="R1676">
        <v>113</v>
      </c>
      <c r="S1676" t="b">
        <v>1</v>
      </c>
      <c r="T1676" t="s">
        <v>8290</v>
      </c>
      <c r="U1676" t="str">
        <f t="shared" si="185"/>
        <v>music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20">
        <f t="shared" si="186"/>
        <v>1</v>
      </c>
      <c r="F1677" s="6" t="str">
        <f t="shared" si="188"/>
        <v>Cat 2</v>
      </c>
      <c r="G1677" s="8">
        <v>1374.16</v>
      </c>
      <c r="H1677" t="s">
        <v>8218</v>
      </c>
      <c r="I1677" t="s">
        <v>8223</v>
      </c>
      <c r="J1677" t="s">
        <v>8245</v>
      </c>
      <c r="K1677">
        <v>1318802580</v>
      </c>
      <c r="L1677" s="12">
        <f t="shared" si="182"/>
        <v>40832.918749999997</v>
      </c>
      <c r="M1677">
        <v>1316194540</v>
      </c>
      <c r="N1677" s="12">
        <f t="shared" si="183"/>
        <v>40802.733101851853</v>
      </c>
      <c r="O1677" s="16">
        <f t="shared" si="184"/>
        <v>9</v>
      </c>
      <c r="P1677" s="16">
        <f t="shared" si="187"/>
        <v>2011</v>
      </c>
      <c r="Q1677" t="b">
        <v>0</v>
      </c>
      <c r="R1677">
        <v>34</v>
      </c>
      <c r="S1677" t="b">
        <v>1</v>
      </c>
      <c r="T1677" t="s">
        <v>8290</v>
      </c>
      <c r="U1677" t="str">
        <f t="shared" si="185"/>
        <v>music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20">
        <f t="shared" si="186"/>
        <v>3</v>
      </c>
      <c r="F1678" s="6" t="str">
        <f t="shared" si="188"/>
        <v>Cat 2</v>
      </c>
      <c r="G1678" s="8">
        <v>3460</v>
      </c>
      <c r="H1678" t="s">
        <v>8218</v>
      </c>
      <c r="I1678" t="s">
        <v>8223</v>
      </c>
      <c r="J1678" t="s">
        <v>8245</v>
      </c>
      <c r="K1678">
        <v>1334980740</v>
      </c>
      <c r="L1678" s="12">
        <f t="shared" si="182"/>
        <v>41020.165972222225</v>
      </c>
      <c r="M1678">
        <v>1330968347</v>
      </c>
      <c r="N1678" s="12">
        <f t="shared" si="183"/>
        <v>40973.72623842593</v>
      </c>
      <c r="O1678" s="16">
        <f t="shared" si="184"/>
        <v>3</v>
      </c>
      <c r="P1678" s="16">
        <f t="shared" si="187"/>
        <v>2012</v>
      </c>
      <c r="Q1678" t="b">
        <v>0</v>
      </c>
      <c r="R1678">
        <v>42</v>
      </c>
      <c r="S1678" t="b">
        <v>1</v>
      </c>
      <c r="T1678" t="s">
        <v>8290</v>
      </c>
      <c r="U1678" t="str">
        <f t="shared" si="185"/>
        <v>music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20">
        <f t="shared" si="186"/>
        <v>6</v>
      </c>
      <c r="F1679" s="6" t="str">
        <f t="shared" si="188"/>
        <v>Cat 3</v>
      </c>
      <c r="G1679" s="8">
        <v>6700</v>
      </c>
      <c r="H1679" t="s">
        <v>8218</v>
      </c>
      <c r="I1679" t="s">
        <v>8226</v>
      </c>
      <c r="J1679" t="s">
        <v>8248</v>
      </c>
      <c r="K1679">
        <v>1460786340</v>
      </c>
      <c r="L1679" s="12">
        <f t="shared" si="182"/>
        <v>42476.249305555553</v>
      </c>
      <c r="M1679">
        <v>1455615976</v>
      </c>
      <c r="N1679" s="12">
        <f t="shared" si="183"/>
        <v>42416.407129629632</v>
      </c>
      <c r="O1679" s="16">
        <f t="shared" si="184"/>
        <v>2</v>
      </c>
      <c r="P1679" s="16">
        <f t="shared" si="187"/>
        <v>2016</v>
      </c>
      <c r="Q1679" t="b">
        <v>0</v>
      </c>
      <c r="R1679">
        <v>42</v>
      </c>
      <c r="S1679" t="b">
        <v>1</v>
      </c>
      <c r="T1679" t="s">
        <v>8290</v>
      </c>
      <c r="U1679" t="str">
        <f t="shared" si="185"/>
        <v>music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20">
        <f t="shared" si="186"/>
        <v>1.5</v>
      </c>
      <c r="F1680" s="6" t="str">
        <f t="shared" si="188"/>
        <v>Cat 2</v>
      </c>
      <c r="G1680" s="8">
        <v>1776</v>
      </c>
      <c r="H1680" t="s">
        <v>8218</v>
      </c>
      <c r="I1680" t="s">
        <v>8223</v>
      </c>
      <c r="J1680" t="s">
        <v>8245</v>
      </c>
      <c r="K1680">
        <v>1391718671</v>
      </c>
      <c r="L1680" s="12">
        <f t="shared" si="182"/>
        <v>41676.854988425926</v>
      </c>
      <c r="M1680">
        <v>1390509071</v>
      </c>
      <c r="N1680" s="12">
        <f t="shared" si="183"/>
        <v>41662.854988425926</v>
      </c>
      <c r="O1680" s="16">
        <f t="shared" si="184"/>
        <v>1</v>
      </c>
      <c r="P1680" s="16">
        <f t="shared" si="187"/>
        <v>2014</v>
      </c>
      <c r="Q1680" t="b">
        <v>0</v>
      </c>
      <c r="R1680">
        <v>49</v>
      </c>
      <c r="S1680" t="b">
        <v>1</v>
      </c>
      <c r="T1680" t="s">
        <v>8290</v>
      </c>
      <c r="U1680" t="str">
        <f t="shared" si="185"/>
        <v>music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20">
        <f t="shared" si="186"/>
        <v>2</v>
      </c>
      <c r="F1681" s="6" t="str">
        <f t="shared" si="188"/>
        <v>Cat 2</v>
      </c>
      <c r="G1681" s="8">
        <v>3500</v>
      </c>
      <c r="H1681" t="s">
        <v>8218</v>
      </c>
      <c r="I1681" t="s">
        <v>8223</v>
      </c>
      <c r="J1681" t="s">
        <v>8245</v>
      </c>
      <c r="K1681">
        <v>1311298745</v>
      </c>
      <c r="L1681" s="12">
        <f t="shared" si="182"/>
        <v>40746.068807870368</v>
      </c>
      <c r="M1681">
        <v>1309311545</v>
      </c>
      <c r="N1681" s="12">
        <f t="shared" si="183"/>
        <v>40723.068807870368</v>
      </c>
      <c r="O1681" s="16">
        <f t="shared" si="184"/>
        <v>6</v>
      </c>
      <c r="P1681" s="16">
        <f t="shared" si="187"/>
        <v>2011</v>
      </c>
      <c r="Q1681" t="b">
        <v>0</v>
      </c>
      <c r="R1681">
        <v>56</v>
      </c>
      <c r="S1681" t="b">
        <v>1</v>
      </c>
      <c r="T1681" t="s">
        <v>8290</v>
      </c>
      <c r="U1681" t="str">
        <f t="shared" si="185"/>
        <v>music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20">
        <f t="shared" si="186"/>
        <v>1</v>
      </c>
      <c r="F1682" s="6" t="str">
        <f t="shared" si="188"/>
        <v>Cat 2</v>
      </c>
      <c r="G1682" s="8">
        <v>1175</v>
      </c>
      <c r="H1682" t="s">
        <v>8218</v>
      </c>
      <c r="I1682" t="s">
        <v>8223</v>
      </c>
      <c r="J1682" t="s">
        <v>8245</v>
      </c>
      <c r="K1682">
        <v>1405188667</v>
      </c>
      <c r="L1682" s="12">
        <f t="shared" si="182"/>
        <v>41832.757719907408</v>
      </c>
      <c r="M1682">
        <v>1402596667</v>
      </c>
      <c r="N1682" s="12">
        <f t="shared" si="183"/>
        <v>41802.757719907408</v>
      </c>
      <c r="O1682" s="16">
        <f t="shared" si="184"/>
        <v>6</v>
      </c>
      <c r="P1682" s="16">
        <f t="shared" si="187"/>
        <v>2014</v>
      </c>
      <c r="Q1682" t="b">
        <v>0</v>
      </c>
      <c r="R1682">
        <v>25</v>
      </c>
      <c r="S1682" t="b">
        <v>1</v>
      </c>
      <c r="T1682" t="s">
        <v>8290</v>
      </c>
      <c r="U1682" t="str">
        <f t="shared" si="185"/>
        <v>music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20">
        <f t="shared" si="186"/>
        <v>65</v>
      </c>
      <c r="F1683" s="6" t="str">
        <f t="shared" si="188"/>
        <v>Cat 12</v>
      </c>
      <c r="G1683" s="8">
        <v>65924.38</v>
      </c>
      <c r="H1683" t="s">
        <v>8221</v>
      </c>
      <c r="I1683" t="s">
        <v>8223</v>
      </c>
      <c r="J1683" t="s">
        <v>8245</v>
      </c>
      <c r="K1683">
        <v>1490752800</v>
      </c>
      <c r="L1683" s="12">
        <f t="shared" si="182"/>
        <v>42823.083333333328</v>
      </c>
      <c r="M1683">
        <v>1486522484</v>
      </c>
      <c r="N1683" s="12">
        <f t="shared" si="183"/>
        <v>42774.121342592596</v>
      </c>
      <c r="O1683" s="16">
        <f t="shared" si="184"/>
        <v>2</v>
      </c>
      <c r="P1683" s="16">
        <f t="shared" si="187"/>
        <v>2017</v>
      </c>
      <c r="Q1683" t="b">
        <v>0</v>
      </c>
      <c r="R1683">
        <v>884</v>
      </c>
      <c r="S1683" t="b">
        <v>0</v>
      </c>
      <c r="T1683" t="s">
        <v>8291</v>
      </c>
      <c r="U1683" t="str">
        <f t="shared" si="185"/>
        <v>music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20">
        <f t="shared" si="186"/>
        <v>6</v>
      </c>
      <c r="F1684" s="6" t="str">
        <f t="shared" si="188"/>
        <v>Cat 3</v>
      </c>
      <c r="G1684" s="8"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12">
        <f t="shared" si="182"/>
        <v>42839.171990740739</v>
      </c>
      <c r="M1684">
        <v>1486962460</v>
      </c>
      <c r="N1684" s="12">
        <f t="shared" si="183"/>
        <v>42779.21365740741</v>
      </c>
      <c r="O1684" s="16">
        <f t="shared" si="184"/>
        <v>2</v>
      </c>
      <c r="P1684" s="16">
        <f t="shared" si="187"/>
        <v>2017</v>
      </c>
      <c r="Q1684" t="b">
        <v>0</v>
      </c>
      <c r="R1684">
        <v>0</v>
      </c>
      <c r="S1684" t="b">
        <v>0</v>
      </c>
      <c r="T1684" t="s">
        <v>8291</v>
      </c>
      <c r="U1684" t="str">
        <f t="shared" si="185"/>
        <v>music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20">
        <f t="shared" si="186"/>
        <v>3.5</v>
      </c>
      <c r="F1685" s="6" t="str">
        <f t="shared" si="188"/>
        <v>Cat 2</v>
      </c>
      <c r="G1685" s="8">
        <v>760</v>
      </c>
      <c r="H1685" t="s">
        <v>8221</v>
      </c>
      <c r="I1685" t="s">
        <v>8229</v>
      </c>
      <c r="J1685" t="s">
        <v>8248</v>
      </c>
      <c r="K1685">
        <v>1491590738</v>
      </c>
      <c r="L1685" s="12">
        <f t="shared" si="182"/>
        <v>42832.781689814816</v>
      </c>
      <c r="M1685">
        <v>1489517138</v>
      </c>
      <c r="N1685" s="12">
        <f t="shared" si="183"/>
        <v>42808.781689814816</v>
      </c>
      <c r="O1685" s="16">
        <f t="shared" si="184"/>
        <v>3</v>
      </c>
      <c r="P1685" s="16">
        <f t="shared" si="187"/>
        <v>2017</v>
      </c>
      <c r="Q1685" t="b">
        <v>0</v>
      </c>
      <c r="R1685">
        <v>10</v>
      </c>
      <c r="S1685" t="b">
        <v>0</v>
      </c>
      <c r="T1685" t="s">
        <v>8291</v>
      </c>
      <c r="U1685" t="str">
        <f t="shared" si="185"/>
        <v>music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20">
        <f t="shared" si="186"/>
        <v>8</v>
      </c>
      <c r="F1686" s="6" t="str">
        <f t="shared" si="188"/>
        <v>Cat 3</v>
      </c>
      <c r="G1686" s="8">
        <v>8730</v>
      </c>
      <c r="H1686" t="s">
        <v>8221</v>
      </c>
      <c r="I1686" t="s">
        <v>8223</v>
      </c>
      <c r="J1686" t="s">
        <v>8245</v>
      </c>
      <c r="K1686">
        <v>1489775641</v>
      </c>
      <c r="L1686" s="12">
        <f t="shared" si="182"/>
        <v>42811.773622685185</v>
      </c>
      <c r="M1686">
        <v>1487360041</v>
      </c>
      <c r="N1686" s="12">
        <f t="shared" si="183"/>
        <v>42783.815289351856</v>
      </c>
      <c r="O1686" s="16">
        <f t="shared" si="184"/>
        <v>2</v>
      </c>
      <c r="P1686" s="16">
        <f t="shared" si="187"/>
        <v>2017</v>
      </c>
      <c r="Q1686" t="b">
        <v>0</v>
      </c>
      <c r="R1686">
        <v>101</v>
      </c>
      <c r="S1686" t="b">
        <v>0</v>
      </c>
      <c r="T1686" t="s">
        <v>8291</v>
      </c>
      <c r="U1686" t="str">
        <f t="shared" si="185"/>
        <v>music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20">
        <f t="shared" si="186"/>
        <v>0.35</v>
      </c>
      <c r="F1687" s="6" t="str">
        <f t="shared" si="188"/>
        <v>Cat 1</v>
      </c>
      <c r="G1687" s="8">
        <v>360</v>
      </c>
      <c r="H1687" t="s">
        <v>8221</v>
      </c>
      <c r="I1687" t="s">
        <v>8223</v>
      </c>
      <c r="J1687" t="s">
        <v>8245</v>
      </c>
      <c r="K1687">
        <v>1490331623</v>
      </c>
      <c r="L1687" s="12">
        <f t="shared" si="182"/>
        <v>42818.208599537036</v>
      </c>
      <c r="M1687">
        <v>1487743223</v>
      </c>
      <c r="N1687" s="12">
        <f t="shared" si="183"/>
        <v>42788.2502662037</v>
      </c>
      <c r="O1687" s="16">
        <f t="shared" si="184"/>
        <v>2</v>
      </c>
      <c r="P1687" s="16">
        <f t="shared" si="187"/>
        <v>2017</v>
      </c>
      <c r="Q1687" t="b">
        <v>0</v>
      </c>
      <c r="R1687">
        <v>15</v>
      </c>
      <c r="S1687" t="b">
        <v>0</v>
      </c>
      <c r="T1687" t="s">
        <v>8291</v>
      </c>
      <c r="U1687" t="str">
        <f t="shared" si="185"/>
        <v>music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20">
        <f t="shared" si="186"/>
        <v>5</v>
      </c>
      <c r="F1688" s="6" t="str">
        <f t="shared" si="188"/>
        <v>Cat 3</v>
      </c>
      <c r="G1688" s="8"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12">
        <f t="shared" si="182"/>
        <v>42852.802303240736</v>
      </c>
      <c r="M1688">
        <v>1488140119</v>
      </c>
      <c r="N1688" s="12">
        <f t="shared" si="183"/>
        <v>42792.843969907408</v>
      </c>
      <c r="O1688" s="16">
        <f t="shared" si="184"/>
        <v>2</v>
      </c>
      <c r="P1688" s="16">
        <f t="shared" si="187"/>
        <v>2017</v>
      </c>
      <c r="Q1688" t="b">
        <v>0</v>
      </c>
      <c r="R1688">
        <v>1</v>
      </c>
      <c r="S1688" t="b">
        <v>0</v>
      </c>
      <c r="T1688" t="s">
        <v>8291</v>
      </c>
      <c r="U1688" t="str">
        <f t="shared" si="185"/>
        <v>music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20">
        <f t="shared" si="186"/>
        <v>10</v>
      </c>
      <c r="F1689" s="6" t="str">
        <f t="shared" si="188"/>
        <v>Cat 4</v>
      </c>
      <c r="G1689" s="8">
        <v>3125</v>
      </c>
      <c r="H1689" t="s">
        <v>8221</v>
      </c>
      <c r="I1689" t="s">
        <v>8223</v>
      </c>
      <c r="J1689" t="s">
        <v>8245</v>
      </c>
      <c r="K1689">
        <v>1491855300</v>
      </c>
      <c r="L1689" s="12">
        <f t="shared" si="182"/>
        <v>42835.84375</v>
      </c>
      <c r="M1689">
        <v>1488935245</v>
      </c>
      <c r="N1689" s="12">
        <f t="shared" si="183"/>
        <v>42802.046817129631</v>
      </c>
      <c r="O1689" s="16">
        <f t="shared" si="184"/>
        <v>3</v>
      </c>
      <c r="P1689" s="16">
        <f t="shared" si="187"/>
        <v>2017</v>
      </c>
      <c r="Q1689" t="b">
        <v>0</v>
      </c>
      <c r="R1689">
        <v>39</v>
      </c>
      <c r="S1689" t="b">
        <v>0</v>
      </c>
      <c r="T1689" t="s">
        <v>8291</v>
      </c>
      <c r="U1689" t="str">
        <f t="shared" si="185"/>
        <v>music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20">
        <f t="shared" si="186"/>
        <v>4</v>
      </c>
      <c r="F1690" s="6" t="str">
        <f t="shared" si="188"/>
        <v>Cat 2</v>
      </c>
      <c r="G1690" s="8">
        <v>1772</v>
      </c>
      <c r="H1690" t="s">
        <v>8221</v>
      </c>
      <c r="I1690" t="s">
        <v>8223</v>
      </c>
      <c r="J1690" t="s">
        <v>8245</v>
      </c>
      <c r="K1690">
        <v>1491738594</v>
      </c>
      <c r="L1690" s="12">
        <f t="shared" si="182"/>
        <v>42834.492986111116</v>
      </c>
      <c r="M1690">
        <v>1489150194</v>
      </c>
      <c r="N1690" s="12">
        <f t="shared" si="183"/>
        <v>42804.534652777773</v>
      </c>
      <c r="O1690" s="16">
        <f t="shared" si="184"/>
        <v>3</v>
      </c>
      <c r="P1690" s="16">
        <f t="shared" si="187"/>
        <v>2017</v>
      </c>
      <c r="Q1690" t="b">
        <v>0</v>
      </c>
      <c r="R1690">
        <v>7</v>
      </c>
      <c r="S1690" t="b">
        <v>0</v>
      </c>
      <c r="T1690" t="s">
        <v>8291</v>
      </c>
      <c r="U1690" t="str">
        <f t="shared" si="185"/>
        <v>music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20">
        <f t="shared" si="186"/>
        <v>2.4</v>
      </c>
      <c r="F1691" s="6" t="str">
        <f t="shared" si="188"/>
        <v>Cat 2</v>
      </c>
      <c r="G1691" s="8">
        <v>2400</v>
      </c>
      <c r="H1691" t="s">
        <v>8221</v>
      </c>
      <c r="I1691" t="s">
        <v>8223</v>
      </c>
      <c r="J1691" t="s">
        <v>8245</v>
      </c>
      <c r="K1691">
        <v>1489700230</v>
      </c>
      <c r="L1691" s="12">
        <f t="shared" si="182"/>
        <v>42810.900810185187</v>
      </c>
      <c r="M1691">
        <v>1487111830</v>
      </c>
      <c r="N1691" s="12">
        <f t="shared" si="183"/>
        <v>42780.942476851851</v>
      </c>
      <c r="O1691" s="16">
        <f t="shared" si="184"/>
        <v>2</v>
      </c>
      <c r="P1691" s="16">
        <f t="shared" si="187"/>
        <v>2017</v>
      </c>
      <c r="Q1691" t="b">
        <v>0</v>
      </c>
      <c r="R1691">
        <v>14</v>
      </c>
      <c r="S1691" t="b">
        <v>0</v>
      </c>
      <c r="T1691" t="s">
        <v>8291</v>
      </c>
      <c r="U1691" t="str">
        <f t="shared" si="185"/>
        <v>music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20">
        <f t="shared" si="186"/>
        <v>2.5</v>
      </c>
      <c r="F1692" s="6" t="str">
        <f t="shared" si="188"/>
        <v>Cat 2</v>
      </c>
      <c r="G1692" s="8">
        <v>635</v>
      </c>
      <c r="H1692" t="s">
        <v>8221</v>
      </c>
      <c r="I1692" t="s">
        <v>8223</v>
      </c>
      <c r="J1692" t="s">
        <v>8245</v>
      </c>
      <c r="K1692">
        <v>1491470442</v>
      </c>
      <c r="L1692" s="12">
        <f t="shared" si="182"/>
        <v>42831.389374999999</v>
      </c>
      <c r="M1692">
        <v>1488882042</v>
      </c>
      <c r="N1692" s="12">
        <f t="shared" si="183"/>
        <v>42801.43104166667</v>
      </c>
      <c r="O1692" s="16">
        <f t="shared" si="184"/>
        <v>3</v>
      </c>
      <c r="P1692" s="16">
        <f t="shared" si="187"/>
        <v>2017</v>
      </c>
      <c r="Q1692" t="b">
        <v>0</v>
      </c>
      <c r="R1692">
        <v>11</v>
      </c>
      <c r="S1692" t="b">
        <v>0</v>
      </c>
      <c r="T1692" t="s">
        <v>8291</v>
      </c>
      <c r="U1692" t="str">
        <f t="shared" si="185"/>
        <v>music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20">
        <f t="shared" si="186"/>
        <v>30</v>
      </c>
      <c r="F1693" s="6" t="str">
        <f t="shared" si="188"/>
        <v>Cat 8</v>
      </c>
      <c r="G1693" s="8">
        <v>10042</v>
      </c>
      <c r="H1693" t="s">
        <v>8221</v>
      </c>
      <c r="I1693" t="s">
        <v>8223</v>
      </c>
      <c r="J1693" t="s">
        <v>8245</v>
      </c>
      <c r="K1693">
        <v>1491181200</v>
      </c>
      <c r="L1693" s="12">
        <f t="shared" si="182"/>
        <v>42828.041666666672</v>
      </c>
      <c r="M1693">
        <v>1488387008</v>
      </c>
      <c r="N1693" s="12">
        <f t="shared" si="183"/>
        <v>42795.701481481476</v>
      </c>
      <c r="O1693" s="16">
        <f t="shared" si="184"/>
        <v>3</v>
      </c>
      <c r="P1693" s="16">
        <f t="shared" si="187"/>
        <v>2017</v>
      </c>
      <c r="Q1693" t="b">
        <v>0</v>
      </c>
      <c r="R1693">
        <v>38</v>
      </c>
      <c r="S1693" t="b">
        <v>0</v>
      </c>
      <c r="T1693" t="s">
        <v>8291</v>
      </c>
      <c r="U1693" t="str">
        <f t="shared" si="185"/>
        <v>music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20">
        <f t="shared" si="186"/>
        <v>5</v>
      </c>
      <c r="F1694" s="6" t="str">
        <f t="shared" si="188"/>
        <v>Cat 3</v>
      </c>
      <c r="G1694" s="8">
        <v>2390</v>
      </c>
      <c r="H1694" t="s">
        <v>8221</v>
      </c>
      <c r="I1694" t="s">
        <v>8223</v>
      </c>
      <c r="J1694" t="s">
        <v>8245</v>
      </c>
      <c r="K1694">
        <v>1490572740</v>
      </c>
      <c r="L1694" s="12">
        <f t="shared" si="182"/>
        <v>42820.999305555553</v>
      </c>
      <c r="M1694">
        <v>1487734667</v>
      </c>
      <c r="N1694" s="12">
        <f t="shared" si="183"/>
        <v>42788.151238425926</v>
      </c>
      <c r="O1694" s="16">
        <f t="shared" si="184"/>
        <v>2</v>
      </c>
      <c r="P1694" s="16">
        <f t="shared" si="187"/>
        <v>2017</v>
      </c>
      <c r="Q1694" t="b">
        <v>0</v>
      </c>
      <c r="R1694">
        <v>15</v>
      </c>
      <c r="S1694" t="b">
        <v>0</v>
      </c>
      <c r="T1694" t="s">
        <v>8291</v>
      </c>
      <c r="U1694" t="str">
        <f t="shared" si="185"/>
        <v>music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20">
        <f t="shared" si="186"/>
        <v>3</v>
      </c>
      <c r="F1695" s="6" t="str">
        <f t="shared" si="188"/>
        <v>Cat 2</v>
      </c>
      <c r="G1695" s="8">
        <v>280</v>
      </c>
      <c r="H1695" t="s">
        <v>8221</v>
      </c>
      <c r="I1695" t="s">
        <v>8224</v>
      </c>
      <c r="J1695" t="s">
        <v>8246</v>
      </c>
      <c r="K1695">
        <v>1491768000</v>
      </c>
      <c r="L1695" s="12">
        <f t="shared" si="182"/>
        <v>42834.833333333328</v>
      </c>
      <c r="M1695">
        <v>1489097112</v>
      </c>
      <c r="N1695" s="12">
        <f t="shared" si="183"/>
        <v>42803.920277777783</v>
      </c>
      <c r="O1695" s="16">
        <f t="shared" si="184"/>
        <v>3</v>
      </c>
      <c r="P1695" s="16">
        <f t="shared" si="187"/>
        <v>2017</v>
      </c>
      <c r="Q1695" t="b">
        <v>0</v>
      </c>
      <c r="R1695">
        <v>8</v>
      </c>
      <c r="S1695" t="b">
        <v>0</v>
      </c>
      <c r="T1695" t="s">
        <v>8291</v>
      </c>
      <c r="U1695" t="str">
        <f t="shared" si="185"/>
        <v>music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20">
        <f t="shared" si="186"/>
        <v>10</v>
      </c>
      <c r="F1696" s="6" t="str">
        <f t="shared" si="188"/>
        <v>Cat 4</v>
      </c>
      <c r="G1696" s="8"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12">
        <f t="shared" si="182"/>
        <v>42821.191666666666</v>
      </c>
      <c r="M1696">
        <v>1488038674</v>
      </c>
      <c r="N1696" s="12">
        <f t="shared" si="183"/>
        <v>42791.669837962967</v>
      </c>
      <c r="O1696" s="16">
        <f t="shared" si="184"/>
        <v>2</v>
      </c>
      <c r="P1696" s="16">
        <f t="shared" si="187"/>
        <v>2017</v>
      </c>
      <c r="Q1696" t="b">
        <v>0</v>
      </c>
      <c r="R1696">
        <v>1</v>
      </c>
      <c r="S1696" t="b">
        <v>0</v>
      </c>
      <c r="T1696" t="s">
        <v>8291</v>
      </c>
      <c r="U1696" t="str">
        <f t="shared" si="185"/>
        <v>music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20">
        <f t="shared" si="186"/>
        <v>12</v>
      </c>
      <c r="F1697" s="6" t="str">
        <f t="shared" si="188"/>
        <v>Cat 4</v>
      </c>
      <c r="G1697" s="8">
        <v>1405</v>
      </c>
      <c r="H1697" t="s">
        <v>8221</v>
      </c>
      <c r="I1697" t="s">
        <v>8223</v>
      </c>
      <c r="J1697" t="s">
        <v>8245</v>
      </c>
      <c r="K1697">
        <v>1491786000</v>
      </c>
      <c r="L1697" s="12">
        <f t="shared" si="182"/>
        <v>42835.041666666672</v>
      </c>
      <c r="M1697">
        <v>1488847514</v>
      </c>
      <c r="N1697" s="12">
        <f t="shared" si="183"/>
        <v>42801.031412037039</v>
      </c>
      <c r="O1697" s="16">
        <f t="shared" si="184"/>
        <v>3</v>
      </c>
      <c r="P1697" s="16">
        <f t="shared" si="187"/>
        <v>2017</v>
      </c>
      <c r="Q1697" t="b">
        <v>0</v>
      </c>
      <c r="R1697">
        <v>23</v>
      </c>
      <c r="S1697" t="b">
        <v>0</v>
      </c>
      <c r="T1697" t="s">
        <v>8291</v>
      </c>
      <c r="U1697" t="str">
        <f t="shared" si="185"/>
        <v>music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20">
        <f t="shared" si="186"/>
        <v>300</v>
      </c>
      <c r="F1698" s="6" t="str">
        <f t="shared" si="188"/>
        <v>Cat 12</v>
      </c>
      <c r="G1698" s="8"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12">
        <f t="shared" si="182"/>
        <v>42826.027905092589</v>
      </c>
      <c r="M1698">
        <v>1488418811</v>
      </c>
      <c r="N1698" s="12">
        <f t="shared" si="183"/>
        <v>42796.069571759261</v>
      </c>
      <c r="O1698" s="16">
        <f t="shared" si="184"/>
        <v>3</v>
      </c>
      <c r="P1698" s="16">
        <f t="shared" si="187"/>
        <v>2017</v>
      </c>
      <c r="Q1698" t="b">
        <v>0</v>
      </c>
      <c r="R1698">
        <v>0</v>
      </c>
      <c r="S1698" t="b">
        <v>0</v>
      </c>
      <c r="T1698" t="s">
        <v>8291</v>
      </c>
      <c r="U1698" t="str">
        <f t="shared" si="185"/>
        <v>music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20">
        <f t="shared" si="186"/>
        <v>12.5</v>
      </c>
      <c r="F1699" s="6" t="str">
        <f t="shared" si="188"/>
        <v>Cat 4</v>
      </c>
      <c r="G1699" s="8">
        <v>2526</v>
      </c>
      <c r="H1699" t="s">
        <v>8221</v>
      </c>
      <c r="I1699" t="s">
        <v>8223</v>
      </c>
      <c r="J1699" t="s">
        <v>8245</v>
      </c>
      <c r="K1699">
        <v>1491781648</v>
      </c>
      <c r="L1699" s="12">
        <f t="shared" si="182"/>
        <v>42834.991296296299</v>
      </c>
      <c r="M1699">
        <v>1489193248</v>
      </c>
      <c r="N1699" s="12">
        <f t="shared" si="183"/>
        <v>42805.032962962956</v>
      </c>
      <c r="O1699" s="16">
        <f t="shared" si="184"/>
        <v>3</v>
      </c>
      <c r="P1699" s="16">
        <f t="shared" si="187"/>
        <v>2017</v>
      </c>
      <c r="Q1699" t="b">
        <v>0</v>
      </c>
      <c r="R1699">
        <v>22</v>
      </c>
      <c r="S1699" t="b">
        <v>0</v>
      </c>
      <c r="T1699" t="s">
        <v>8291</v>
      </c>
      <c r="U1699" t="str">
        <f t="shared" si="185"/>
        <v>music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20">
        <f t="shared" si="186"/>
        <v>125</v>
      </c>
      <c r="F1700" s="6" t="str">
        <f t="shared" si="188"/>
        <v>Cat 12</v>
      </c>
      <c r="G1700" s="8"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12">
        <f t="shared" si="182"/>
        <v>42820.147916666669</v>
      </c>
      <c r="M1700">
        <v>1488430760</v>
      </c>
      <c r="N1700" s="12">
        <f t="shared" si="183"/>
        <v>42796.207870370374</v>
      </c>
      <c r="O1700" s="16">
        <f t="shared" si="184"/>
        <v>3</v>
      </c>
      <c r="P1700" s="16">
        <f t="shared" si="187"/>
        <v>2017</v>
      </c>
      <c r="Q1700" t="b">
        <v>0</v>
      </c>
      <c r="R1700">
        <v>0</v>
      </c>
      <c r="S1700" t="b">
        <v>0</v>
      </c>
      <c r="T1700" t="s">
        <v>8291</v>
      </c>
      <c r="U1700" t="str">
        <f t="shared" si="185"/>
        <v>music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20">
        <f t="shared" si="186"/>
        <v>5.1050000000000004</v>
      </c>
      <c r="F1701" s="6" t="str">
        <f t="shared" si="188"/>
        <v>Cat 3</v>
      </c>
      <c r="G1701" s="8">
        <v>216</v>
      </c>
      <c r="H1701" t="s">
        <v>8221</v>
      </c>
      <c r="I1701" t="s">
        <v>8223</v>
      </c>
      <c r="J1701" t="s">
        <v>8245</v>
      </c>
      <c r="K1701">
        <v>1491943445</v>
      </c>
      <c r="L1701" s="12">
        <f t="shared" si="182"/>
        <v>42836.863946759258</v>
      </c>
      <c r="M1701">
        <v>1489351445</v>
      </c>
      <c r="N1701" s="12">
        <f t="shared" si="183"/>
        <v>42806.863946759258</v>
      </c>
      <c r="O1701" s="16">
        <f t="shared" si="184"/>
        <v>3</v>
      </c>
      <c r="P1701" s="16">
        <f t="shared" si="187"/>
        <v>2017</v>
      </c>
      <c r="Q1701" t="b">
        <v>0</v>
      </c>
      <c r="R1701">
        <v>4</v>
      </c>
      <c r="S1701" t="b">
        <v>0</v>
      </c>
      <c r="T1701" t="s">
        <v>8291</v>
      </c>
      <c r="U1701" t="str">
        <f t="shared" si="185"/>
        <v>music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20">
        <f t="shared" si="186"/>
        <v>20</v>
      </c>
      <c r="F1702" s="6" t="str">
        <f t="shared" si="188"/>
        <v>Cat 6</v>
      </c>
      <c r="G1702" s="8">
        <v>5212</v>
      </c>
      <c r="H1702" t="s">
        <v>8221</v>
      </c>
      <c r="I1702" t="s">
        <v>8223</v>
      </c>
      <c r="J1702" t="s">
        <v>8245</v>
      </c>
      <c r="K1702">
        <v>1491019200</v>
      </c>
      <c r="L1702" s="12">
        <f t="shared" si="182"/>
        <v>42826.166666666672</v>
      </c>
      <c r="M1702">
        <v>1488418990</v>
      </c>
      <c r="N1702" s="12">
        <f t="shared" si="183"/>
        <v>42796.071643518517</v>
      </c>
      <c r="O1702" s="16">
        <f t="shared" si="184"/>
        <v>3</v>
      </c>
      <c r="P1702" s="16">
        <f t="shared" si="187"/>
        <v>2017</v>
      </c>
      <c r="Q1702" t="b">
        <v>0</v>
      </c>
      <c r="R1702">
        <v>79</v>
      </c>
      <c r="S1702" t="b">
        <v>0</v>
      </c>
      <c r="T1702" t="s">
        <v>8291</v>
      </c>
      <c r="U1702" t="str">
        <f t="shared" si="185"/>
        <v>music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20">
        <f t="shared" si="186"/>
        <v>5.05</v>
      </c>
      <c r="F1703" s="6" t="str">
        <f t="shared" si="188"/>
        <v>Cat 3</v>
      </c>
      <c r="G1703" s="8">
        <v>10</v>
      </c>
      <c r="H1703" t="s">
        <v>8220</v>
      </c>
      <c r="I1703" t="s">
        <v>8223</v>
      </c>
      <c r="J1703" t="s">
        <v>8245</v>
      </c>
      <c r="K1703">
        <v>1421337405</v>
      </c>
      <c r="L1703" s="12">
        <f t="shared" si="182"/>
        <v>42019.664409722223</v>
      </c>
      <c r="M1703">
        <v>1418745405</v>
      </c>
      <c r="N1703" s="12">
        <f t="shared" si="183"/>
        <v>41989.664409722223</v>
      </c>
      <c r="O1703" s="16">
        <f t="shared" si="184"/>
        <v>12</v>
      </c>
      <c r="P1703" s="16">
        <f t="shared" si="187"/>
        <v>2014</v>
      </c>
      <c r="Q1703" t="b">
        <v>0</v>
      </c>
      <c r="R1703">
        <v>2</v>
      </c>
      <c r="S1703" t="b">
        <v>0</v>
      </c>
      <c r="T1703" t="s">
        <v>8291</v>
      </c>
      <c r="U1703" t="str">
        <f t="shared" si="185"/>
        <v>music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20">
        <f t="shared" si="186"/>
        <v>16.5</v>
      </c>
      <c r="F1704" s="6" t="str">
        <f t="shared" si="188"/>
        <v>Cat 5</v>
      </c>
      <c r="G1704" s="8"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12">
        <f t="shared" si="182"/>
        <v>42093.828125</v>
      </c>
      <c r="M1704">
        <v>1425156750</v>
      </c>
      <c r="N1704" s="12">
        <f t="shared" si="183"/>
        <v>42063.869791666672</v>
      </c>
      <c r="O1704" s="16">
        <f t="shared" si="184"/>
        <v>2</v>
      </c>
      <c r="P1704" s="16">
        <f t="shared" si="187"/>
        <v>2015</v>
      </c>
      <c r="Q1704" t="b">
        <v>0</v>
      </c>
      <c r="R1704">
        <v>1</v>
      </c>
      <c r="S1704" t="b">
        <v>0</v>
      </c>
      <c r="T1704" t="s">
        <v>8291</v>
      </c>
      <c r="U1704" t="str">
        <f t="shared" si="185"/>
        <v>music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20">
        <f t="shared" si="186"/>
        <v>5</v>
      </c>
      <c r="F1705" s="6" t="str">
        <f t="shared" si="188"/>
        <v>Cat 3</v>
      </c>
      <c r="G1705" s="8">
        <v>51</v>
      </c>
      <c r="H1705" t="s">
        <v>8220</v>
      </c>
      <c r="I1705" t="s">
        <v>8223</v>
      </c>
      <c r="J1705" t="s">
        <v>8245</v>
      </c>
      <c r="K1705">
        <v>1441003537</v>
      </c>
      <c r="L1705" s="12">
        <f t="shared" si="182"/>
        <v>42247.281678240746</v>
      </c>
      <c r="M1705">
        <v>1435819537</v>
      </c>
      <c r="N1705" s="12">
        <f t="shared" si="183"/>
        <v>42187.281678240746</v>
      </c>
      <c r="O1705" s="16">
        <f t="shared" si="184"/>
        <v>7</v>
      </c>
      <c r="P1705" s="16">
        <f t="shared" si="187"/>
        <v>2015</v>
      </c>
      <c r="Q1705" t="b">
        <v>0</v>
      </c>
      <c r="R1705">
        <v>2</v>
      </c>
      <c r="S1705" t="b">
        <v>0</v>
      </c>
      <c r="T1705" t="s">
        <v>8291</v>
      </c>
      <c r="U1705" t="str">
        <f t="shared" si="185"/>
        <v>music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20">
        <f t="shared" si="186"/>
        <v>2</v>
      </c>
      <c r="F1706" s="6" t="str">
        <f t="shared" si="188"/>
        <v>Cat 2</v>
      </c>
      <c r="G1706" s="8">
        <v>1302</v>
      </c>
      <c r="H1706" t="s">
        <v>8220</v>
      </c>
      <c r="I1706" t="s">
        <v>8223</v>
      </c>
      <c r="J1706" t="s">
        <v>8245</v>
      </c>
      <c r="K1706">
        <v>1424056873</v>
      </c>
      <c r="L1706" s="12">
        <f t="shared" si="182"/>
        <v>42051.139733796299</v>
      </c>
      <c r="M1706">
        <v>1421464873</v>
      </c>
      <c r="N1706" s="12">
        <f t="shared" si="183"/>
        <v>42021.139733796299</v>
      </c>
      <c r="O1706" s="16">
        <f t="shared" si="184"/>
        <v>1</v>
      </c>
      <c r="P1706" s="16">
        <f t="shared" si="187"/>
        <v>2015</v>
      </c>
      <c r="Q1706" t="b">
        <v>0</v>
      </c>
      <c r="R1706">
        <v>11</v>
      </c>
      <c r="S1706" t="b">
        <v>0</v>
      </c>
      <c r="T1706" t="s">
        <v>8291</v>
      </c>
      <c r="U1706" t="str">
        <f t="shared" si="185"/>
        <v>music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20">
        <f t="shared" si="186"/>
        <v>2</v>
      </c>
      <c r="F1707" s="6" t="str">
        <f t="shared" si="188"/>
        <v>Cat 2</v>
      </c>
      <c r="G1707" s="8"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12">
        <f t="shared" si="182"/>
        <v>42256.666666666672</v>
      </c>
      <c r="M1707">
        <v>1440807846</v>
      </c>
      <c r="N1707" s="12">
        <f t="shared" si="183"/>
        <v>42245.016736111109</v>
      </c>
      <c r="O1707" s="16">
        <f t="shared" si="184"/>
        <v>8</v>
      </c>
      <c r="P1707" s="16">
        <f t="shared" si="187"/>
        <v>2015</v>
      </c>
      <c r="Q1707" t="b">
        <v>0</v>
      </c>
      <c r="R1707">
        <v>0</v>
      </c>
      <c r="S1707" t="b">
        <v>0</v>
      </c>
      <c r="T1707" t="s">
        <v>8291</v>
      </c>
      <c r="U1707" t="str">
        <f t="shared" si="185"/>
        <v>music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20">
        <f t="shared" si="186"/>
        <v>5.5</v>
      </c>
      <c r="F1708" s="6" t="str">
        <f t="shared" si="188"/>
        <v>Cat 3</v>
      </c>
      <c r="G1708" s="8"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12">
        <f t="shared" si="182"/>
        <v>42239.306388888886</v>
      </c>
      <c r="M1708">
        <v>1435130472</v>
      </c>
      <c r="N1708" s="12">
        <f t="shared" si="183"/>
        <v>42179.306388888886</v>
      </c>
      <c r="O1708" s="16">
        <f t="shared" si="184"/>
        <v>6</v>
      </c>
      <c r="P1708" s="16">
        <f t="shared" si="187"/>
        <v>2015</v>
      </c>
      <c r="Q1708" t="b">
        <v>0</v>
      </c>
      <c r="R1708">
        <v>0</v>
      </c>
      <c r="S1708" t="b">
        <v>0</v>
      </c>
      <c r="T1708" t="s">
        <v>8291</v>
      </c>
      <c r="U1708" t="str">
        <f t="shared" si="185"/>
        <v>music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20">
        <f t="shared" si="186"/>
        <v>5</v>
      </c>
      <c r="F1709" s="6" t="str">
        <f t="shared" si="188"/>
        <v>Cat 3</v>
      </c>
      <c r="G1709" s="8">
        <v>487</v>
      </c>
      <c r="H1709" t="s">
        <v>8220</v>
      </c>
      <c r="I1709" t="s">
        <v>8223</v>
      </c>
      <c r="J1709" t="s">
        <v>8245</v>
      </c>
      <c r="K1709">
        <v>1459181895</v>
      </c>
      <c r="L1709" s="12">
        <f t="shared" si="182"/>
        <v>42457.679340277777</v>
      </c>
      <c r="M1709">
        <v>1456593495</v>
      </c>
      <c r="N1709" s="12">
        <f t="shared" si="183"/>
        <v>42427.721006944441</v>
      </c>
      <c r="O1709" s="16">
        <f t="shared" si="184"/>
        <v>2</v>
      </c>
      <c r="P1709" s="16">
        <f t="shared" si="187"/>
        <v>2016</v>
      </c>
      <c r="Q1709" t="b">
        <v>0</v>
      </c>
      <c r="R1709">
        <v>9</v>
      </c>
      <c r="S1709" t="b">
        <v>0</v>
      </c>
      <c r="T1709" t="s">
        <v>8291</v>
      </c>
      <c r="U1709" t="str">
        <f t="shared" si="185"/>
        <v>music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20">
        <f t="shared" si="186"/>
        <v>7</v>
      </c>
      <c r="F1710" s="6" t="str">
        <f t="shared" si="188"/>
        <v>Cat 3</v>
      </c>
      <c r="G1710" s="8"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12">
        <f t="shared" si="182"/>
        <v>42491.866967592592</v>
      </c>
      <c r="M1710">
        <v>1458679706</v>
      </c>
      <c r="N1710" s="12">
        <f t="shared" si="183"/>
        <v>42451.866967592592</v>
      </c>
      <c r="O1710" s="16">
        <f t="shared" si="184"/>
        <v>3</v>
      </c>
      <c r="P1710" s="16">
        <f t="shared" si="187"/>
        <v>2016</v>
      </c>
      <c r="Q1710" t="b">
        <v>0</v>
      </c>
      <c r="R1710">
        <v>0</v>
      </c>
      <c r="S1710" t="b">
        <v>0</v>
      </c>
      <c r="T1710" t="s">
        <v>8291</v>
      </c>
      <c r="U1710" t="str">
        <f t="shared" si="185"/>
        <v>music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20">
        <f t="shared" si="186"/>
        <v>1.75</v>
      </c>
      <c r="F1711" s="6" t="str">
        <f t="shared" si="188"/>
        <v>Cat 2</v>
      </c>
      <c r="G1711" s="8">
        <v>85</v>
      </c>
      <c r="H1711" t="s">
        <v>8220</v>
      </c>
      <c r="I1711" t="s">
        <v>8223</v>
      </c>
      <c r="J1711" t="s">
        <v>8245</v>
      </c>
      <c r="K1711">
        <v>1409513940</v>
      </c>
      <c r="L1711" s="12">
        <f t="shared" si="182"/>
        <v>41882.818749999999</v>
      </c>
      <c r="M1711">
        <v>1405949514</v>
      </c>
      <c r="N1711" s="12">
        <f t="shared" si="183"/>
        <v>41841.56381944444</v>
      </c>
      <c r="O1711" s="16">
        <f t="shared" si="184"/>
        <v>7</v>
      </c>
      <c r="P1711" s="16">
        <f t="shared" si="187"/>
        <v>2014</v>
      </c>
      <c r="Q1711" t="b">
        <v>0</v>
      </c>
      <c r="R1711">
        <v>4</v>
      </c>
      <c r="S1711" t="b">
        <v>0</v>
      </c>
      <c r="T1711" t="s">
        <v>8291</v>
      </c>
      <c r="U1711" t="str">
        <f t="shared" si="185"/>
        <v>music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20">
        <f t="shared" si="186"/>
        <v>5</v>
      </c>
      <c r="F1712" s="6" t="str">
        <f t="shared" si="188"/>
        <v>Cat 3</v>
      </c>
      <c r="G1712" s="8"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12">
        <f t="shared" si="182"/>
        <v>42387.541666666672</v>
      </c>
      <c r="M1712">
        <v>1449151888</v>
      </c>
      <c r="N1712" s="12">
        <f t="shared" si="183"/>
        <v>42341.59129629629</v>
      </c>
      <c r="O1712" s="16">
        <f t="shared" si="184"/>
        <v>12</v>
      </c>
      <c r="P1712" s="16">
        <f t="shared" si="187"/>
        <v>2015</v>
      </c>
      <c r="Q1712" t="b">
        <v>0</v>
      </c>
      <c r="R1712">
        <v>1</v>
      </c>
      <c r="S1712" t="b">
        <v>0</v>
      </c>
      <c r="T1712" t="s">
        <v>8291</v>
      </c>
      <c r="U1712" t="str">
        <f t="shared" si="185"/>
        <v>music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20">
        <f t="shared" si="186"/>
        <v>10</v>
      </c>
      <c r="F1713" s="6" t="str">
        <f t="shared" si="188"/>
        <v>Cat 4</v>
      </c>
      <c r="G1713" s="8">
        <v>1050</v>
      </c>
      <c r="H1713" t="s">
        <v>8220</v>
      </c>
      <c r="I1713" t="s">
        <v>8223</v>
      </c>
      <c r="J1713" t="s">
        <v>8245</v>
      </c>
      <c r="K1713">
        <v>1409585434</v>
      </c>
      <c r="L1713" s="12">
        <f t="shared" si="182"/>
        <v>41883.646226851852</v>
      </c>
      <c r="M1713">
        <v>1406907034</v>
      </c>
      <c r="N1713" s="12">
        <f t="shared" si="183"/>
        <v>41852.646226851852</v>
      </c>
      <c r="O1713" s="16">
        <f t="shared" si="184"/>
        <v>8</v>
      </c>
      <c r="P1713" s="16">
        <f t="shared" si="187"/>
        <v>2014</v>
      </c>
      <c r="Q1713" t="b">
        <v>0</v>
      </c>
      <c r="R1713">
        <v>2</v>
      </c>
      <c r="S1713" t="b">
        <v>0</v>
      </c>
      <c r="T1713" t="s">
        <v>8291</v>
      </c>
      <c r="U1713" t="str">
        <f t="shared" si="185"/>
        <v>music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20">
        <f t="shared" si="186"/>
        <v>5</v>
      </c>
      <c r="F1714" s="6" t="str">
        <f t="shared" si="188"/>
        <v>Cat 3</v>
      </c>
      <c r="G1714" s="8"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12">
        <f t="shared" si="182"/>
        <v>42185.913807870369</v>
      </c>
      <c r="M1714">
        <v>1430517353</v>
      </c>
      <c r="N1714" s="12">
        <f t="shared" si="183"/>
        <v>42125.913807870369</v>
      </c>
      <c r="O1714" s="16">
        <f t="shared" si="184"/>
        <v>5</v>
      </c>
      <c r="P1714" s="16">
        <f t="shared" si="187"/>
        <v>2015</v>
      </c>
      <c r="Q1714" t="b">
        <v>0</v>
      </c>
      <c r="R1714">
        <v>0</v>
      </c>
      <c r="S1714" t="b">
        <v>0</v>
      </c>
      <c r="T1714" t="s">
        <v>8291</v>
      </c>
      <c r="U1714" t="str">
        <f t="shared" si="185"/>
        <v>music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20">
        <f t="shared" si="186"/>
        <v>3</v>
      </c>
      <c r="F1715" s="6" t="str">
        <f t="shared" si="188"/>
        <v>Cat 2</v>
      </c>
      <c r="G1715" s="8"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12">
        <f t="shared" si="182"/>
        <v>41917.801064814819</v>
      </c>
      <c r="M1715">
        <v>1409944412</v>
      </c>
      <c r="N1715" s="12">
        <f t="shared" si="183"/>
        <v>41887.801064814819</v>
      </c>
      <c r="O1715" s="16">
        <f t="shared" si="184"/>
        <v>9</v>
      </c>
      <c r="P1715" s="16">
        <f t="shared" si="187"/>
        <v>2014</v>
      </c>
      <c r="Q1715" t="b">
        <v>0</v>
      </c>
      <c r="R1715">
        <v>1</v>
      </c>
      <c r="S1715" t="b">
        <v>0</v>
      </c>
      <c r="T1715" t="s">
        <v>8291</v>
      </c>
      <c r="U1715" t="str">
        <f t="shared" si="185"/>
        <v>music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20">
        <f t="shared" si="186"/>
        <v>25</v>
      </c>
      <c r="F1716" s="6" t="str">
        <f t="shared" si="188"/>
        <v>Cat 7</v>
      </c>
      <c r="G1716" s="8">
        <v>1967</v>
      </c>
      <c r="H1716" t="s">
        <v>8220</v>
      </c>
      <c r="I1716" t="s">
        <v>8223</v>
      </c>
      <c r="J1716" t="s">
        <v>8245</v>
      </c>
      <c r="K1716">
        <v>1430517761</v>
      </c>
      <c r="L1716" s="12">
        <f t="shared" si="182"/>
        <v>42125.918530092589</v>
      </c>
      <c r="M1716">
        <v>1427925761</v>
      </c>
      <c r="N1716" s="12">
        <f t="shared" si="183"/>
        <v>42095.918530092589</v>
      </c>
      <c r="O1716" s="16">
        <f t="shared" si="184"/>
        <v>4</v>
      </c>
      <c r="P1716" s="16">
        <f t="shared" si="187"/>
        <v>2015</v>
      </c>
      <c r="Q1716" t="b">
        <v>0</v>
      </c>
      <c r="R1716">
        <v>17</v>
      </c>
      <c r="S1716" t="b">
        <v>0</v>
      </c>
      <c r="T1716" t="s">
        <v>8291</v>
      </c>
      <c r="U1716" t="str">
        <f t="shared" si="185"/>
        <v>music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20">
        <f t="shared" si="186"/>
        <v>5</v>
      </c>
      <c r="F1717" s="6" t="str">
        <f t="shared" si="188"/>
        <v>Cat 3</v>
      </c>
      <c r="G1717" s="8">
        <v>11</v>
      </c>
      <c r="H1717" t="s">
        <v>8220</v>
      </c>
      <c r="I1717" t="s">
        <v>8223</v>
      </c>
      <c r="J1717" t="s">
        <v>8245</v>
      </c>
      <c r="K1717">
        <v>1427772120</v>
      </c>
      <c r="L1717" s="12">
        <f t="shared" si="182"/>
        <v>42094.140277777777</v>
      </c>
      <c r="M1717">
        <v>1425186785</v>
      </c>
      <c r="N1717" s="12">
        <f t="shared" si="183"/>
        <v>42064.217418981483</v>
      </c>
      <c r="O1717" s="16">
        <f t="shared" si="184"/>
        <v>3</v>
      </c>
      <c r="P1717" s="16">
        <f t="shared" si="187"/>
        <v>2015</v>
      </c>
      <c r="Q1717" t="b">
        <v>0</v>
      </c>
      <c r="R1717">
        <v>2</v>
      </c>
      <c r="S1717" t="b">
        <v>0</v>
      </c>
      <c r="T1717" t="s">
        <v>8291</v>
      </c>
      <c r="U1717" t="str">
        <f t="shared" si="185"/>
        <v>music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20">
        <f t="shared" si="186"/>
        <v>2</v>
      </c>
      <c r="F1718" s="6" t="str">
        <f t="shared" si="188"/>
        <v>Cat 2</v>
      </c>
      <c r="G1718" s="8">
        <v>150</v>
      </c>
      <c r="H1718" t="s">
        <v>8220</v>
      </c>
      <c r="I1718" t="s">
        <v>8223</v>
      </c>
      <c r="J1718" t="s">
        <v>8245</v>
      </c>
      <c r="K1718">
        <v>1481295099</v>
      </c>
      <c r="L1718" s="12">
        <f t="shared" si="182"/>
        <v>42713.619201388887</v>
      </c>
      <c r="M1718">
        <v>1477835499</v>
      </c>
      <c r="N1718" s="12">
        <f t="shared" si="183"/>
        <v>42673.577534722222</v>
      </c>
      <c r="O1718" s="16">
        <f t="shared" si="184"/>
        <v>10</v>
      </c>
      <c r="P1718" s="16">
        <f t="shared" si="187"/>
        <v>2016</v>
      </c>
      <c r="Q1718" t="b">
        <v>0</v>
      </c>
      <c r="R1718">
        <v>3</v>
      </c>
      <c r="S1718" t="b">
        <v>0</v>
      </c>
      <c r="T1718" t="s">
        <v>8291</v>
      </c>
      <c r="U1718" t="str">
        <f t="shared" si="185"/>
        <v>music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20">
        <f t="shared" si="186"/>
        <v>3.2650000000000001</v>
      </c>
      <c r="F1719" s="6" t="str">
        <f t="shared" si="188"/>
        <v>Cat 2</v>
      </c>
      <c r="G1719" s="8">
        <v>1395</v>
      </c>
      <c r="H1719" t="s">
        <v>8220</v>
      </c>
      <c r="I1719" t="s">
        <v>8223</v>
      </c>
      <c r="J1719" t="s">
        <v>8245</v>
      </c>
      <c r="K1719">
        <v>1461211200</v>
      </c>
      <c r="L1719" s="12">
        <f t="shared" si="182"/>
        <v>42481.166666666672</v>
      </c>
      <c r="M1719">
        <v>1459467238</v>
      </c>
      <c r="N1719" s="12">
        <f t="shared" si="183"/>
        <v>42460.98192129629</v>
      </c>
      <c r="O1719" s="16">
        <f t="shared" si="184"/>
        <v>3</v>
      </c>
      <c r="P1719" s="16">
        <f t="shared" si="187"/>
        <v>2016</v>
      </c>
      <c r="Q1719" t="b">
        <v>0</v>
      </c>
      <c r="R1719">
        <v>41</v>
      </c>
      <c r="S1719" t="b">
        <v>0</v>
      </c>
      <c r="T1719" t="s">
        <v>8291</v>
      </c>
      <c r="U1719" t="str">
        <f t="shared" si="185"/>
        <v>music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20">
        <f t="shared" si="186"/>
        <v>35</v>
      </c>
      <c r="F1720" s="6" t="str">
        <f t="shared" si="188"/>
        <v>Cat 9</v>
      </c>
      <c r="G1720" s="8">
        <v>75</v>
      </c>
      <c r="H1720" t="s">
        <v>8220</v>
      </c>
      <c r="I1720" t="s">
        <v>8223</v>
      </c>
      <c r="J1720" t="s">
        <v>8245</v>
      </c>
      <c r="K1720">
        <v>1463201940</v>
      </c>
      <c r="L1720" s="12">
        <f t="shared" si="182"/>
        <v>42504.207638888889</v>
      </c>
      <c r="M1720">
        <v>1459435149</v>
      </c>
      <c r="N1720" s="12">
        <f t="shared" si="183"/>
        <v>42460.610520833332</v>
      </c>
      <c r="O1720" s="16">
        <f t="shared" si="184"/>
        <v>3</v>
      </c>
      <c r="P1720" s="16">
        <f t="shared" si="187"/>
        <v>2016</v>
      </c>
      <c r="Q1720" t="b">
        <v>0</v>
      </c>
      <c r="R1720">
        <v>2</v>
      </c>
      <c r="S1720" t="b">
        <v>0</v>
      </c>
      <c r="T1720" t="s">
        <v>8291</v>
      </c>
      <c r="U1720" t="str">
        <f t="shared" si="185"/>
        <v>music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20">
        <f t="shared" si="186"/>
        <v>4</v>
      </c>
      <c r="F1721" s="6" t="str">
        <f t="shared" si="188"/>
        <v>Cat 2</v>
      </c>
      <c r="G1721" s="8">
        <v>35</v>
      </c>
      <c r="H1721" t="s">
        <v>8220</v>
      </c>
      <c r="I1721" t="s">
        <v>8223</v>
      </c>
      <c r="J1721" t="s">
        <v>8245</v>
      </c>
      <c r="K1721">
        <v>1410958191</v>
      </c>
      <c r="L1721" s="12">
        <f t="shared" si="182"/>
        <v>41899.534618055557</v>
      </c>
      <c r="M1721">
        <v>1408366191</v>
      </c>
      <c r="N1721" s="12">
        <f t="shared" si="183"/>
        <v>41869.534618055557</v>
      </c>
      <c r="O1721" s="16">
        <f t="shared" si="184"/>
        <v>8</v>
      </c>
      <c r="P1721" s="16">
        <f t="shared" si="187"/>
        <v>2014</v>
      </c>
      <c r="Q1721" t="b">
        <v>0</v>
      </c>
      <c r="R1721">
        <v>3</v>
      </c>
      <c r="S1721" t="b">
        <v>0</v>
      </c>
      <c r="T1721" t="s">
        <v>8291</v>
      </c>
      <c r="U1721" t="str">
        <f t="shared" si="185"/>
        <v>music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20">
        <f t="shared" si="186"/>
        <v>4</v>
      </c>
      <c r="F1722" s="6" t="str">
        <f t="shared" si="188"/>
        <v>Cat 2</v>
      </c>
      <c r="G1722" s="8">
        <v>225</v>
      </c>
      <c r="H1722" t="s">
        <v>8220</v>
      </c>
      <c r="I1722" t="s">
        <v>8223</v>
      </c>
      <c r="J1722" t="s">
        <v>8245</v>
      </c>
      <c r="K1722">
        <v>1415562471</v>
      </c>
      <c r="L1722" s="12">
        <f t="shared" si="182"/>
        <v>41952.824895833335</v>
      </c>
      <c r="M1722">
        <v>1412966871</v>
      </c>
      <c r="N1722" s="12">
        <f t="shared" si="183"/>
        <v>41922.783229166671</v>
      </c>
      <c r="O1722" s="16">
        <f t="shared" si="184"/>
        <v>10</v>
      </c>
      <c r="P1722" s="16">
        <f t="shared" si="187"/>
        <v>2014</v>
      </c>
      <c r="Q1722" t="b">
        <v>0</v>
      </c>
      <c r="R1722">
        <v>8</v>
      </c>
      <c r="S1722" t="b">
        <v>0</v>
      </c>
      <c r="T1722" t="s">
        <v>8291</v>
      </c>
      <c r="U1722" t="str">
        <f t="shared" si="185"/>
        <v>music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20">
        <f t="shared" si="186"/>
        <v>5</v>
      </c>
      <c r="F1723" s="6" t="str">
        <f t="shared" si="188"/>
        <v>Cat 3</v>
      </c>
      <c r="G1723" s="8"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12">
        <f t="shared" si="182"/>
        <v>42349.461377314816</v>
      </c>
      <c r="M1723">
        <v>1447239863</v>
      </c>
      <c r="N1723" s="12">
        <f t="shared" si="183"/>
        <v>42319.461377314816</v>
      </c>
      <c r="O1723" s="16">
        <f t="shared" si="184"/>
        <v>11</v>
      </c>
      <c r="P1723" s="16">
        <f t="shared" si="187"/>
        <v>2015</v>
      </c>
      <c r="Q1723" t="b">
        <v>0</v>
      </c>
      <c r="R1723">
        <v>0</v>
      </c>
      <c r="S1723" t="b">
        <v>0</v>
      </c>
      <c r="T1723" t="s">
        <v>8291</v>
      </c>
      <c r="U1723" t="str">
        <f t="shared" si="185"/>
        <v>music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20">
        <f t="shared" si="186"/>
        <v>2.88</v>
      </c>
      <c r="F1724" s="6" t="str">
        <f t="shared" si="188"/>
        <v>Cat 2</v>
      </c>
      <c r="G1724" s="8"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12">
        <f t="shared" si="182"/>
        <v>42463.006944444445</v>
      </c>
      <c r="M1724">
        <v>1456441429</v>
      </c>
      <c r="N1724" s="12">
        <f t="shared" si="183"/>
        <v>42425.960983796293</v>
      </c>
      <c r="O1724" s="16">
        <f t="shared" si="184"/>
        <v>2</v>
      </c>
      <c r="P1724" s="16">
        <f t="shared" si="187"/>
        <v>2016</v>
      </c>
      <c r="Q1724" t="b">
        <v>0</v>
      </c>
      <c r="R1724">
        <v>1</v>
      </c>
      <c r="S1724" t="b">
        <v>0</v>
      </c>
      <c r="T1724" t="s">
        <v>8291</v>
      </c>
      <c r="U1724" t="str">
        <f t="shared" si="185"/>
        <v>music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20">
        <f t="shared" si="186"/>
        <v>10</v>
      </c>
      <c r="F1725" s="6" t="str">
        <f t="shared" si="188"/>
        <v>Cat 4</v>
      </c>
      <c r="G1725" s="8">
        <v>650</v>
      </c>
      <c r="H1725" t="s">
        <v>8220</v>
      </c>
      <c r="I1725" t="s">
        <v>8223</v>
      </c>
      <c r="J1725" t="s">
        <v>8245</v>
      </c>
      <c r="K1725">
        <v>1435730400</v>
      </c>
      <c r="L1725" s="12">
        <f t="shared" si="182"/>
        <v>42186.25</v>
      </c>
      <c r="M1725">
        <v>1430855315</v>
      </c>
      <c r="N1725" s="12">
        <f t="shared" si="183"/>
        <v>42129.82540509259</v>
      </c>
      <c r="O1725" s="16">
        <f t="shared" si="184"/>
        <v>5</v>
      </c>
      <c r="P1725" s="16">
        <f t="shared" si="187"/>
        <v>2015</v>
      </c>
      <c r="Q1725" t="b">
        <v>0</v>
      </c>
      <c r="R1725">
        <v>3</v>
      </c>
      <c r="S1725" t="b">
        <v>0</v>
      </c>
      <c r="T1725" t="s">
        <v>8291</v>
      </c>
      <c r="U1725" t="str">
        <f t="shared" si="185"/>
        <v>music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20">
        <f t="shared" si="186"/>
        <v>6</v>
      </c>
      <c r="F1726" s="6" t="str">
        <f t="shared" si="188"/>
        <v>Cat 3</v>
      </c>
      <c r="G1726" s="8">
        <v>35</v>
      </c>
      <c r="H1726" t="s">
        <v>8220</v>
      </c>
      <c r="I1726" t="s">
        <v>8223</v>
      </c>
      <c r="J1726" t="s">
        <v>8245</v>
      </c>
      <c r="K1726">
        <v>1414707762</v>
      </c>
      <c r="L1726" s="12">
        <f t="shared" si="182"/>
        <v>41942.932430555556</v>
      </c>
      <c r="M1726">
        <v>1412115762</v>
      </c>
      <c r="N1726" s="12">
        <f t="shared" si="183"/>
        <v>41912.932430555556</v>
      </c>
      <c r="O1726" s="16">
        <f t="shared" si="184"/>
        <v>9</v>
      </c>
      <c r="P1726" s="16">
        <f t="shared" si="187"/>
        <v>2014</v>
      </c>
      <c r="Q1726" t="b">
        <v>0</v>
      </c>
      <c r="R1726">
        <v>4</v>
      </c>
      <c r="S1726" t="b">
        <v>0</v>
      </c>
      <c r="T1726" t="s">
        <v>8291</v>
      </c>
      <c r="U1726" t="str">
        <f t="shared" si="185"/>
        <v>music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20">
        <f t="shared" si="186"/>
        <v>5.5</v>
      </c>
      <c r="F1727" s="6" t="str">
        <f t="shared" si="188"/>
        <v>Cat 3</v>
      </c>
      <c r="G1727" s="8">
        <v>560</v>
      </c>
      <c r="H1727" t="s">
        <v>8220</v>
      </c>
      <c r="I1727" t="s">
        <v>8223</v>
      </c>
      <c r="J1727" t="s">
        <v>8245</v>
      </c>
      <c r="K1727">
        <v>1408922049</v>
      </c>
      <c r="L1727" s="12">
        <f t="shared" si="182"/>
        <v>41875.968159722222</v>
      </c>
      <c r="M1727">
        <v>1406330049</v>
      </c>
      <c r="N1727" s="12">
        <f t="shared" si="183"/>
        <v>41845.968159722222</v>
      </c>
      <c r="O1727" s="16">
        <f t="shared" si="184"/>
        <v>7</v>
      </c>
      <c r="P1727" s="16">
        <f t="shared" si="187"/>
        <v>2014</v>
      </c>
      <c r="Q1727" t="b">
        <v>0</v>
      </c>
      <c r="R1727">
        <v>9</v>
      </c>
      <c r="S1727" t="b">
        <v>0</v>
      </c>
      <c r="T1727" t="s">
        <v>8291</v>
      </c>
      <c r="U1727" t="str">
        <f t="shared" si="185"/>
        <v>music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20">
        <f t="shared" si="186"/>
        <v>6.5</v>
      </c>
      <c r="F1728" s="6" t="str">
        <f t="shared" si="188"/>
        <v>Cat 3</v>
      </c>
      <c r="G1728" s="8">
        <v>2196</v>
      </c>
      <c r="H1728" t="s">
        <v>8220</v>
      </c>
      <c r="I1728" t="s">
        <v>8223</v>
      </c>
      <c r="J1728" t="s">
        <v>8245</v>
      </c>
      <c r="K1728">
        <v>1403906664</v>
      </c>
      <c r="L1728" s="12">
        <f t="shared" si="182"/>
        <v>41817.919722222221</v>
      </c>
      <c r="M1728">
        <v>1401401064</v>
      </c>
      <c r="N1728" s="12">
        <f t="shared" si="183"/>
        <v>41788.919722222221</v>
      </c>
      <c r="O1728" s="16">
        <f t="shared" si="184"/>
        <v>5</v>
      </c>
      <c r="P1728" s="16">
        <f t="shared" si="187"/>
        <v>2014</v>
      </c>
      <c r="Q1728" t="b">
        <v>0</v>
      </c>
      <c r="R1728">
        <v>16</v>
      </c>
      <c r="S1728" t="b">
        <v>0</v>
      </c>
      <c r="T1728" t="s">
        <v>8291</v>
      </c>
      <c r="U1728" t="str">
        <f t="shared" si="185"/>
        <v>music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20">
        <f t="shared" si="186"/>
        <v>3</v>
      </c>
      <c r="F1729" s="6" t="str">
        <f t="shared" si="188"/>
        <v>Cat 2</v>
      </c>
      <c r="G1729" s="8"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12">
        <f t="shared" si="182"/>
        <v>42099.458333333328</v>
      </c>
      <c r="M1729">
        <v>1423520177</v>
      </c>
      <c r="N1729" s="12">
        <f t="shared" si="183"/>
        <v>42044.927974537044</v>
      </c>
      <c r="O1729" s="16">
        <f t="shared" si="184"/>
        <v>2</v>
      </c>
      <c r="P1729" s="16">
        <f t="shared" si="187"/>
        <v>2015</v>
      </c>
      <c r="Q1729" t="b">
        <v>0</v>
      </c>
      <c r="R1729">
        <v>1</v>
      </c>
      <c r="S1729" t="b">
        <v>0</v>
      </c>
      <c r="T1729" t="s">
        <v>8291</v>
      </c>
      <c r="U1729" t="str">
        <f t="shared" si="185"/>
        <v>music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20">
        <f t="shared" si="186"/>
        <v>1.25</v>
      </c>
      <c r="F1730" s="6" t="str">
        <f t="shared" si="188"/>
        <v>Cat 2</v>
      </c>
      <c r="G1730" s="8">
        <v>855</v>
      </c>
      <c r="H1730" t="s">
        <v>8220</v>
      </c>
      <c r="I1730" t="s">
        <v>8223</v>
      </c>
      <c r="J1730" t="s">
        <v>8245</v>
      </c>
      <c r="K1730">
        <v>1445439674</v>
      </c>
      <c r="L1730" s="12">
        <f t="shared" si="182"/>
        <v>42298.625856481478</v>
      </c>
      <c r="M1730">
        <v>1442847674</v>
      </c>
      <c r="N1730" s="12">
        <f t="shared" si="183"/>
        <v>42268.625856481478</v>
      </c>
      <c r="O1730" s="16">
        <f t="shared" si="184"/>
        <v>9</v>
      </c>
      <c r="P1730" s="16">
        <f t="shared" si="187"/>
        <v>2015</v>
      </c>
      <c r="Q1730" t="b">
        <v>0</v>
      </c>
      <c r="R1730">
        <v>7</v>
      </c>
      <c r="S1730" t="b">
        <v>0</v>
      </c>
      <c r="T1730" t="s">
        <v>8291</v>
      </c>
      <c r="U1730" t="str">
        <f t="shared" si="185"/>
        <v>music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20">
        <f t="shared" si="186"/>
        <v>10</v>
      </c>
      <c r="F1731" s="6" t="str">
        <f t="shared" si="188"/>
        <v>Cat 4</v>
      </c>
      <c r="G1731" s="8"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12">
        <f t="shared" ref="L1731:L1794" si="189">(((K1731/60)/60)/24)+DATE(1970,1,1)</f>
        <v>42531.052152777775</v>
      </c>
      <c r="M1731">
        <v>1460337306</v>
      </c>
      <c r="N1731" s="12">
        <f t="shared" ref="N1731:N1794" si="190">(((M1731/60)/60)/24)+DATE(1970,1,1)</f>
        <v>42471.052152777775</v>
      </c>
      <c r="O1731" s="16">
        <f t="shared" ref="O1731:O1794" si="191">MONTH(N1731)</f>
        <v>4</v>
      </c>
      <c r="P1731" s="16">
        <f t="shared" si="187"/>
        <v>2016</v>
      </c>
      <c r="Q1731" t="b">
        <v>0</v>
      </c>
      <c r="R1731">
        <v>0</v>
      </c>
      <c r="S1731" t="b">
        <v>0</v>
      </c>
      <c r="T1731" t="s">
        <v>8291</v>
      </c>
      <c r="U1731" t="str">
        <f t="shared" ref="U1731:U1794" si="192">LEFT(T1731,5)</f>
        <v>music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20">
        <f t="shared" ref="E1732:E1795" si="193">D1732/1000</f>
        <v>3</v>
      </c>
      <c r="F1732" s="6" t="str">
        <f t="shared" si="188"/>
        <v>Cat 2</v>
      </c>
      <c r="G1732" s="8"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12">
        <f t="shared" si="189"/>
        <v>42302.087766203709</v>
      </c>
      <c r="M1732">
        <v>1443146783</v>
      </c>
      <c r="N1732" s="12">
        <f t="shared" si="190"/>
        <v>42272.087766203709</v>
      </c>
      <c r="O1732" s="16">
        <f t="shared" si="191"/>
        <v>9</v>
      </c>
      <c r="P1732" s="16">
        <f t="shared" ref="P1732:P1795" si="194">YEAR(N1732)</f>
        <v>2015</v>
      </c>
      <c r="Q1732" t="b">
        <v>0</v>
      </c>
      <c r="R1732">
        <v>0</v>
      </c>
      <c r="S1732" t="b">
        <v>0</v>
      </c>
      <c r="T1732" t="s">
        <v>8291</v>
      </c>
      <c r="U1732" t="str">
        <f t="shared" si="192"/>
        <v>music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20">
        <f t="shared" si="193"/>
        <v>1</v>
      </c>
      <c r="F1733" s="6" t="str">
        <f t="shared" ref="F1733:F1796" si="195">IF(E1733&lt;1,"Cat 1",IF(E1733&lt;5,"Cat 2",IF(E1733&lt;10,"Cat 3",IF(E1733&lt;15,"Cat 4",IF(E1733&lt;20,"Cat 5",IF(E1733&lt;25,"Cat 6",IF(E1733&lt;30,"Cat 7",IF(E1733&lt;35,"Cat 8",IF(E1733&lt;40,"Cat 9",IF(E1733&lt;45,"Cat 10",IF(E1733&lt;50,"Cat 11","Cat 12")))))))))))</f>
        <v>Cat 2</v>
      </c>
      <c r="G1733" s="8"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12">
        <f t="shared" si="189"/>
        <v>42166.625</v>
      </c>
      <c r="M1733">
        <v>1432849552</v>
      </c>
      <c r="N1733" s="12">
        <f t="shared" si="190"/>
        <v>42152.906851851847</v>
      </c>
      <c r="O1733" s="16">
        <f t="shared" si="191"/>
        <v>5</v>
      </c>
      <c r="P1733" s="16">
        <f t="shared" si="194"/>
        <v>2015</v>
      </c>
      <c r="Q1733" t="b">
        <v>0</v>
      </c>
      <c r="R1733">
        <v>0</v>
      </c>
      <c r="S1733" t="b">
        <v>0</v>
      </c>
      <c r="T1733" t="s">
        <v>8291</v>
      </c>
      <c r="U1733" t="str">
        <f t="shared" si="192"/>
        <v>music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20">
        <f t="shared" si="193"/>
        <v>4</v>
      </c>
      <c r="F1734" s="6" t="str">
        <f t="shared" si="195"/>
        <v>Cat 2</v>
      </c>
      <c r="G1734" s="8"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12">
        <f t="shared" si="189"/>
        <v>42385.208333333328</v>
      </c>
      <c r="M1734">
        <v>1447777481</v>
      </c>
      <c r="N1734" s="12">
        <f t="shared" si="190"/>
        <v>42325.683807870373</v>
      </c>
      <c r="O1734" s="16">
        <f t="shared" si="191"/>
        <v>11</v>
      </c>
      <c r="P1734" s="16">
        <f t="shared" si="194"/>
        <v>2015</v>
      </c>
      <c r="Q1734" t="b">
        <v>0</v>
      </c>
      <c r="R1734">
        <v>0</v>
      </c>
      <c r="S1734" t="b">
        <v>0</v>
      </c>
      <c r="T1734" t="s">
        <v>8291</v>
      </c>
      <c r="U1734" t="str">
        <f t="shared" si="192"/>
        <v>music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20">
        <f t="shared" si="193"/>
        <v>10</v>
      </c>
      <c r="F1735" s="6" t="str">
        <f t="shared" si="195"/>
        <v>Cat 4</v>
      </c>
      <c r="G1735" s="8"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12">
        <f t="shared" si="189"/>
        <v>42626.895833333328</v>
      </c>
      <c r="M1735">
        <v>1472746374</v>
      </c>
      <c r="N1735" s="12">
        <f t="shared" si="190"/>
        <v>42614.675625000003</v>
      </c>
      <c r="O1735" s="16">
        <f t="shared" si="191"/>
        <v>9</v>
      </c>
      <c r="P1735" s="16">
        <f t="shared" si="194"/>
        <v>2016</v>
      </c>
      <c r="Q1735" t="b">
        <v>0</v>
      </c>
      <c r="R1735">
        <v>0</v>
      </c>
      <c r="S1735" t="b">
        <v>0</v>
      </c>
      <c r="T1735" t="s">
        <v>8291</v>
      </c>
      <c r="U1735" t="str">
        <f t="shared" si="192"/>
        <v>music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20">
        <f t="shared" si="193"/>
        <v>4.5</v>
      </c>
      <c r="F1736" s="6" t="str">
        <f t="shared" si="195"/>
        <v>Cat 2</v>
      </c>
      <c r="G1736" s="8"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12">
        <f t="shared" si="189"/>
        <v>42132.036527777775</v>
      </c>
      <c r="M1736">
        <v>1428454356</v>
      </c>
      <c r="N1736" s="12">
        <f t="shared" si="190"/>
        <v>42102.036527777775</v>
      </c>
      <c r="O1736" s="16">
        <f t="shared" si="191"/>
        <v>4</v>
      </c>
      <c r="P1736" s="16">
        <f t="shared" si="194"/>
        <v>2015</v>
      </c>
      <c r="Q1736" t="b">
        <v>0</v>
      </c>
      <c r="R1736">
        <v>1</v>
      </c>
      <c r="S1736" t="b">
        <v>0</v>
      </c>
      <c r="T1736" t="s">
        <v>8291</v>
      </c>
      <c r="U1736" t="str">
        <f t="shared" si="192"/>
        <v>music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20">
        <f t="shared" si="193"/>
        <v>1</v>
      </c>
      <c r="F1737" s="6" t="str">
        <f t="shared" si="195"/>
        <v>Cat 2</v>
      </c>
      <c r="G1737" s="8">
        <v>110</v>
      </c>
      <c r="H1737" t="s">
        <v>8220</v>
      </c>
      <c r="I1737" t="s">
        <v>8223</v>
      </c>
      <c r="J1737" t="s">
        <v>8245</v>
      </c>
      <c r="K1737">
        <v>1470598345</v>
      </c>
      <c r="L1737" s="12">
        <f t="shared" si="189"/>
        <v>42589.814178240747</v>
      </c>
      <c r="M1737">
        <v>1468006345</v>
      </c>
      <c r="N1737" s="12">
        <f t="shared" si="190"/>
        <v>42559.814178240747</v>
      </c>
      <c r="O1737" s="16">
        <f t="shared" si="191"/>
        <v>7</v>
      </c>
      <c r="P1737" s="16">
        <f t="shared" si="194"/>
        <v>2016</v>
      </c>
      <c r="Q1737" t="b">
        <v>0</v>
      </c>
      <c r="R1737">
        <v>2</v>
      </c>
      <c r="S1737" t="b">
        <v>0</v>
      </c>
      <c r="T1737" t="s">
        <v>8291</v>
      </c>
      <c r="U1737" t="str">
        <f t="shared" si="192"/>
        <v>music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20">
        <f t="shared" si="193"/>
        <v>3</v>
      </c>
      <c r="F1738" s="6" t="str">
        <f t="shared" si="195"/>
        <v>Cat 2</v>
      </c>
      <c r="G1738" s="8"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12">
        <f t="shared" si="189"/>
        <v>42316.90315972222</v>
      </c>
      <c r="M1738">
        <v>1444423233</v>
      </c>
      <c r="N1738" s="12">
        <f t="shared" si="190"/>
        <v>42286.861493055556</v>
      </c>
      <c r="O1738" s="16">
        <f t="shared" si="191"/>
        <v>10</v>
      </c>
      <c r="P1738" s="16">
        <f t="shared" si="194"/>
        <v>2015</v>
      </c>
      <c r="Q1738" t="b">
        <v>0</v>
      </c>
      <c r="R1738">
        <v>1</v>
      </c>
      <c r="S1738" t="b">
        <v>0</v>
      </c>
      <c r="T1738" t="s">
        <v>8291</v>
      </c>
      <c r="U1738" t="str">
        <f t="shared" si="192"/>
        <v>music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20">
        <f t="shared" si="193"/>
        <v>4</v>
      </c>
      <c r="F1739" s="6" t="str">
        <f t="shared" si="195"/>
        <v>Cat 2</v>
      </c>
      <c r="G1739" s="8">
        <v>850</v>
      </c>
      <c r="H1739" t="s">
        <v>8220</v>
      </c>
      <c r="I1739" t="s">
        <v>8223</v>
      </c>
      <c r="J1739" t="s">
        <v>8245</v>
      </c>
      <c r="K1739">
        <v>1437432392</v>
      </c>
      <c r="L1739" s="12">
        <f t="shared" si="189"/>
        <v>42205.948981481488</v>
      </c>
      <c r="M1739">
        <v>1434840392</v>
      </c>
      <c r="N1739" s="12">
        <f t="shared" si="190"/>
        <v>42175.948981481488</v>
      </c>
      <c r="O1739" s="16">
        <f t="shared" si="191"/>
        <v>6</v>
      </c>
      <c r="P1739" s="16">
        <f t="shared" si="194"/>
        <v>2015</v>
      </c>
      <c r="Q1739" t="b">
        <v>0</v>
      </c>
      <c r="R1739">
        <v>15</v>
      </c>
      <c r="S1739" t="b">
        <v>0</v>
      </c>
      <c r="T1739" t="s">
        <v>8291</v>
      </c>
      <c r="U1739" t="str">
        <f t="shared" si="192"/>
        <v>music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20">
        <f t="shared" si="193"/>
        <v>5</v>
      </c>
      <c r="F1740" s="6" t="str">
        <f t="shared" si="195"/>
        <v>Cat 3</v>
      </c>
      <c r="G1740" s="8"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12">
        <f t="shared" si="189"/>
        <v>41914.874328703707</v>
      </c>
      <c r="M1740">
        <v>1409691542</v>
      </c>
      <c r="N1740" s="12">
        <f t="shared" si="190"/>
        <v>41884.874328703707</v>
      </c>
      <c r="O1740" s="16">
        <f t="shared" si="191"/>
        <v>9</v>
      </c>
      <c r="P1740" s="16">
        <f t="shared" si="194"/>
        <v>2014</v>
      </c>
      <c r="Q1740" t="b">
        <v>0</v>
      </c>
      <c r="R1740">
        <v>1</v>
      </c>
      <c r="S1740" t="b">
        <v>0</v>
      </c>
      <c r="T1740" t="s">
        <v>8291</v>
      </c>
      <c r="U1740" t="str">
        <f t="shared" si="192"/>
        <v>music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20">
        <f t="shared" si="193"/>
        <v>1</v>
      </c>
      <c r="F1741" s="6" t="str">
        <f t="shared" si="195"/>
        <v>Cat 2</v>
      </c>
      <c r="G1741" s="8"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12">
        <f t="shared" si="189"/>
        <v>42494.832546296297</v>
      </c>
      <c r="M1741">
        <v>1457297932</v>
      </c>
      <c r="N1741" s="12">
        <f t="shared" si="190"/>
        <v>42435.874212962968</v>
      </c>
      <c r="O1741" s="16">
        <f t="shared" si="191"/>
        <v>3</v>
      </c>
      <c r="P1741" s="16">
        <f t="shared" si="194"/>
        <v>2016</v>
      </c>
      <c r="Q1741" t="b">
        <v>0</v>
      </c>
      <c r="R1741">
        <v>1</v>
      </c>
      <c r="S1741" t="b">
        <v>0</v>
      </c>
      <c r="T1741" t="s">
        <v>8291</v>
      </c>
      <c r="U1741" t="str">
        <f t="shared" si="192"/>
        <v>music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20">
        <f t="shared" si="193"/>
        <v>3</v>
      </c>
      <c r="F1742" s="6" t="str">
        <f t="shared" si="195"/>
        <v>Cat 2</v>
      </c>
      <c r="G1742" s="8"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12">
        <f t="shared" si="189"/>
        <v>42201.817384259266</v>
      </c>
      <c r="M1742">
        <v>1434483422</v>
      </c>
      <c r="N1742" s="12">
        <f t="shared" si="190"/>
        <v>42171.817384259266</v>
      </c>
      <c r="O1742" s="16">
        <f t="shared" si="191"/>
        <v>6</v>
      </c>
      <c r="P1742" s="16">
        <f t="shared" si="194"/>
        <v>2015</v>
      </c>
      <c r="Q1742" t="b">
        <v>0</v>
      </c>
      <c r="R1742">
        <v>0</v>
      </c>
      <c r="S1742" t="b">
        <v>0</v>
      </c>
      <c r="T1742" t="s">
        <v>8291</v>
      </c>
      <c r="U1742" t="str">
        <f t="shared" si="192"/>
        <v>music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20">
        <f t="shared" si="193"/>
        <v>1.2</v>
      </c>
      <c r="F1743" s="6" t="str">
        <f t="shared" si="195"/>
        <v>Cat 2</v>
      </c>
      <c r="G1743" s="8">
        <v>1330</v>
      </c>
      <c r="H1743" t="s">
        <v>8218</v>
      </c>
      <c r="I1743" t="s">
        <v>8224</v>
      </c>
      <c r="J1743" t="s">
        <v>8246</v>
      </c>
      <c r="K1743">
        <v>1433948671</v>
      </c>
      <c r="L1743" s="12">
        <f t="shared" si="189"/>
        <v>42165.628136574072</v>
      </c>
      <c r="M1743">
        <v>1430060671</v>
      </c>
      <c r="N1743" s="12">
        <f t="shared" si="190"/>
        <v>42120.628136574072</v>
      </c>
      <c r="O1743" s="16">
        <f t="shared" si="191"/>
        <v>4</v>
      </c>
      <c r="P1743" s="16">
        <f t="shared" si="194"/>
        <v>2015</v>
      </c>
      <c r="Q1743" t="b">
        <v>0</v>
      </c>
      <c r="R1743">
        <v>52</v>
      </c>
      <c r="S1743" t="b">
        <v>1</v>
      </c>
      <c r="T1743" t="s">
        <v>8283</v>
      </c>
      <c r="U1743" t="str">
        <f t="shared" si="192"/>
        <v>photo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20">
        <f t="shared" si="193"/>
        <v>2</v>
      </c>
      <c r="F1744" s="6" t="str">
        <f t="shared" si="195"/>
        <v>Cat 2</v>
      </c>
      <c r="G1744" s="8">
        <v>2175</v>
      </c>
      <c r="H1744" t="s">
        <v>8218</v>
      </c>
      <c r="I1744" t="s">
        <v>8223</v>
      </c>
      <c r="J1744" t="s">
        <v>8245</v>
      </c>
      <c r="K1744">
        <v>1483822800</v>
      </c>
      <c r="L1744" s="12">
        <f t="shared" si="189"/>
        <v>42742.875</v>
      </c>
      <c r="M1744">
        <v>1481058170</v>
      </c>
      <c r="N1744" s="12">
        <f t="shared" si="190"/>
        <v>42710.876967592587</v>
      </c>
      <c r="O1744" s="16">
        <f t="shared" si="191"/>
        <v>12</v>
      </c>
      <c r="P1744" s="16">
        <f t="shared" si="194"/>
        <v>2016</v>
      </c>
      <c r="Q1744" t="b">
        <v>0</v>
      </c>
      <c r="R1744">
        <v>34</v>
      </c>
      <c r="S1744" t="b">
        <v>1</v>
      </c>
      <c r="T1744" t="s">
        <v>8283</v>
      </c>
      <c r="U1744" t="str">
        <f t="shared" si="192"/>
        <v>photo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20">
        <f t="shared" si="193"/>
        <v>6</v>
      </c>
      <c r="F1745" s="6" t="str">
        <f t="shared" si="195"/>
        <v>Cat 3</v>
      </c>
      <c r="G1745" s="8">
        <v>6025</v>
      </c>
      <c r="H1745" t="s">
        <v>8218</v>
      </c>
      <c r="I1745" t="s">
        <v>8223</v>
      </c>
      <c r="J1745" t="s">
        <v>8245</v>
      </c>
      <c r="K1745">
        <v>1472270340</v>
      </c>
      <c r="L1745" s="12">
        <f t="shared" si="189"/>
        <v>42609.165972222225</v>
      </c>
      <c r="M1745">
        <v>1470348775</v>
      </c>
      <c r="N1745" s="12">
        <f t="shared" si="190"/>
        <v>42586.925636574073</v>
      </c>
      <c r="O1745" s="16">
        <f t="shared" si="191"/>
        <v>8</v>
      </c>
      <c r="P1745" s="16">
        <f t="shared" si="194"/>
        <v>2016</v>
      </c>
      <c r="Q1745" t="b">
        <v>0</v>
      </c>
      <c r="R1745">
        <v>67</v>
      </c>
      <c r="S1745" t="b">
        <v>1</v>
      </c>
      <c r="T1745" t="s">
        <v>8283</v>
      </c>
      <c r="U1745" t="str">
        <f t="shared" si="192"/>
        <v>photo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20">
        <f t="shared" si="193"/>
        <v>5.5</v>
      </c>
      <c r="F1746" s="6" t="str">
        <f t="shared" si="195"/>
        <v>Cat 3</v>
      </c>
      <c r="G1746" s="8">
        <v>6515</v>
      </c>
      <c r="H1746" t="s">
        <v>8218</v>
      </c>
      <c r="I1746" t="s">
        <v>8224</v>
      </c>
      <c r="J1746" t="s">
        <v>8246</v>
      </c>
      <c r="K1746">
        <v>1425821477</v>
      </c>
      <c r="L1746" s="12">
        <f t="shared" si="189"/>
        <v>42071.563391203701</v>
      </c>
      <c r="M1746">
        <v>1421937077</v>
      </c>
      <c r="N1746" s="12">
        <f t="shared" si="190"/>
        <v>42026.605057870373</v>
      </c>
      <c r="O1746" s="16">
        <f t="shared" si="191"/>
        <v>1</v>
      </c>
      <c r="P1746" s="16">
        <f t="shared" si="194"/>
        <v>2015</v>
      </c>
      <c r="Q1746" t="b">
        <v>0</v>
      </c>
      <c r="R1746">
        <v>70</v>
      </c>
      <c r="S1746" t="b">
        <v>1</v>
      </c>
      <c r="T1746" t="s">
        <v>8283</v>
      </c>
      <c r="U1746" t="str">
        <f t="shared" si="192"/>
        <v>photo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20">
        <f t="shared" si="193"/>
        <v>7</v>
      </c>
      <c r="F1747" s="6" t="str">
        <f t="shared" si="195"/>
        <v>Cat 3</v>
      </c>
      <c r="G1747" s="8">
        <v>7981</v>
      </c>
      <c r="H1747" t="s">
        <v>8218</v>
      </c>
      <c r="I1747" t="s">
        <v>8223</v>
      </c>
      <c r="J1747" t="s">
        <v>8245</v>
      </c>
      <c r="K1747">
        <v>1482372000</v>
      </c>
      <c r="L1747" s="12">
        <f t="shared" si="189"/>
        <v>42726.083333333328</v>
      </c>
      <c r="M1747">
        <v>1479276838</v>
      </c>
      <c r="N1747" s="12">
        <f t="shared" si="190"/>
        <v>42690.259699074071</v>
      </c>
      <c r="O1747" s="16">
        <f t="shared" si="191"/>
        <v>11</v>
      </c>
      <c r="P1747" s="16">
        <f t="shared" si="194"/>
        <v>2016</v>
      </c>
      <c r="Q1747" t="b">
        <v>0</v>
      </c>
      <c r="R1747">
        <v>89</v>
      </c>
      <c r="S1747" t="b">
        <v>1</v>
      </c>
      <c r="T1747" t="s">
        <v>8283</v>
      </c>
      <c r="U1747" t="str">
        <f t="shared" si="192"/>
        <v>photo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20">
        <f t="shared" si="193"/>
        <v>15</v>
      </c>
      <c r="F1748" s="6" t="str">
        <f t="shared" si="195"/>
        <v>Cat 5</v>
      </c>
      <c r="G1748" s="8">
        <v>22215</v>
      </c>
      <c r="H1748" t="s">
        <v>8218</v>
      </c>
      <c r="I1748" t="s">
        <v>8223</v>
      </c>
      <c r="J1748" t="s">
        <v>8245</v>
      </c>
      <c r="K1748">
        <v>1479952800</v>
      </c>
      <c r="L1748" s="12">
        <f t="shared" si="189"/>
        <v>42698.083333333328</v>
      </c>
      <c r="M1748">
        <v>1477368867</v>
      </c>
      <c r="N1748" s="12">
        <f t="shared" si="190"/>
        <v>42668.176701388889</v>
      </c>
      <c r="O1748" s="16">
        <f t="shared" si="191"/>
        <v>10</v>
      </c>
      <c r="P1748" s="16">
        <f t="shared" si="194"/>
        <v>2016</v>
      </c>
      <c r="Q1748" t="b">
        <v>0</v>
      </c>
      <c r="R1748">
        <v>107</v>
      </c>
      <c r="S1748" t="b">
        <v>1</v>
      </c>
      <c r="T1748" t="s">
        <v>8283</v>
      </c>
      <c r="U1748" t="str">
        <f t="shared" si="192"/>
        <v>photo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20">
        <f t="shared" si="193"/>
        <v>9</v>
      </c>
      <c r="F1749" s="6" t="str">
        <f t="shared" si="195"/>
        <v>Cat 3</v>
      </c>
      <c r="G1749" s="8">
        <v>9446</v>
      </c>
      <c r="H1749" t="s">
        <v>8218</v>
      </c>
      <c r="I1749" t="s">
        <v>8224</v>
      </c>
      <c r="J1749" t="s">
        <v>8246</v>
      </c>
      <c r="K1749">
        <v>1447426800</v>
      </c>
      <c r="L1749" s="12">
        <f t="shared" si="189"/>
        <v>42321.625</v>
      </c>
      <c r="M1749">
        <v>1444904830</v>
      </c>
      <c r="N1749" s="12">
        <f t="shared" si="190"/>
        <v>42292.435532407413</v>
      </c>
      <c r="O1749" s="16">
        <f t="shared" si="191"/>
        <v>10</v>
      </c>
      <c r="P1749" s="16">
        <f t="shared" si="194"/>
        <v>2015</v>
      </c>
      <c r="Q1749" t="b">
        <v>0</v>
      </c>
      <c r="R1749">
        <v>159</v>
      </c>
      <c r="S1749" t="b">
        <v>1</v>
      </c>
      <c r="T1749" t="s">
        <v>8283</v>
      </c>
      <c r="U1749" t="str">
        <f t="shared" si="192"/>
        <v>photo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20">
        <f t="shared" si="193"/>
        <v>50</v>
      </c>
      <c r="F1750" s="6" t="str">
        <f t="shared" si="195"/>
        <v>Cat 12</v>
      </c>
      <c r="G1750" s="8">
        <v>64974</v>
      </c>
      <c r="H1750" t="s">
        <v>8218</v>
      </c>
      <c r="I1750" t="s">
        <v>8228</v>
      </c>
      <c r="J1750" t="s">
        <v>8250</v>
      </c>
      <c r="K1750">
        <v>1441234143</v>
      </c>
      <c r="L1750" s="12">
        <f t="shared" si="189"/>
        <v>42249.950729166667</v>
      </c>
      <c r="M1750">
        <v>1438642143</v>
      </c>
      <c r="N1750" s="12">
        <f t="shared" si="190"/>
        <v>42219.950729166667</v>
      </c>
      <c r="O1750" s="16">
        <f t="shared" si="191"/>
        <v>8</v>
      </c>
      <c r="P1750" s="16">
        <f t="shared" si="194"/>
        <v>2015</v>
      </c>
      <c r="Q1750" t="b">
        <v>0</v>
      </c>
      <c r="R1750">
        <v>181</v>
      </c>
      <c r="S1750" t="b">
        <v>1</v>
      </c>
      <c r="T1750" t="s">
        <v>8283</v>
      </c>
      <c r="U1750" t="str">
        <f t="shared" si="192"/>
        <v>photo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20">
        <f t="shared" si="193"/>
        <v>10.050000000000001</v>
      </c>
      <c r="F1751" s="6" t="str">
        <f t="shared" si="195"/>
        <v>Cat 4</v>
      </c>
      <c r="G1751" s="8">
        <v>12410.5</v>
      </c>
      <c r="H1751" t="s">
        <v>8218</v>
      </c>
      <c r="I1751" t="s">
        <v>8242</v>
      </c>
      <c r="J1751" t="s">
        <v>8248</v>
      </c>
      <c r="K1751">
        <v>1488394800</v>
      </c>
      <c r="L1751" s="12">
        <f t="shared" si="189"/>
        <v>42795.791666666672</v>
      </c>
      <c r="M1751">
        <v>1485213921</v>
      </c>
      <c r="N1751" s="12">
        <f t="shared" si="190"/>
        <v>42758.975937499999</v>
      </c>
      <c r="O1751" s="16">
        <f t="shared" si="191"/>
        <v>1</v>
      </c>
      <c r="P1751" s="16">
        <f t="shared" si="194"/>
        <v>2017</v>
      </c>
      <c r="Q1751" t="b">
        <v>0</v>
      </c>
      <c r="R1751">
        <v>131</v>
      </c>
      <c r="S1751" t="b">
        <v>1</v>
      </c>
      <c r="T1751" t="s">
        <v>8283</v>
      </c>
      <c r="U1751" t="str">
        <f t="shared" si="192"/>
        <v>photo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20">
        <f t="shared" si="193"/>
        <v>5</v>
      </c>
      <c r="F1752" s="6" t="str">
        <f t="shared" si="195"/>
        <v>Cat 3</v>
      </c>
      <c r="G1752" s="8">
        <v>10081</v>
      </c>
      <c r="H1752" t="s">
        <v>8218</v>
      </c>
      <c r="I1752" t="s">
        <v>8223</v>
      </c>
      <c r="J1752" t="s">
        <v>8245</v>
      </c>
      <c r="K1752">
        <v>1461096304</v>
      </c>
      <c r="L1752" s="12">
        <f t="shared" si="189"/>
        <v>42479.836851851855</v>
      </c>
      <c r="M1752">
        <v>1458936304</v>
      </c>
      <c r="N1752" s="12">
        <f t="shared" si="190"/>
        <v>42454.836851851855</v>
      </c>
      <c r="O1752" s="16">
        <f t="shared" si="191"/>
        <v>3</v>
      </c>
      <c r="P1752" s="16">
        <f t="shared" si="194"/>
        <v>2016</v>
      </c>
      <c r="Q1752" t="b">
        <v>0</v>
      </c>
      <c r="R1752">
        <v>125</v>
      </c>
      <c r="S1752" t="b">
        <v>1</v>
      </c>
      <c r="T1752" t="s">
        <v>8283</v>
      </c>
      <c r="U1752" t="str">
        <f t="shared" si="192"/>
        <v>photo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20">
        <f t="shared" si="193"/>
        <v>10</v>
      </c>
      <c r="F1753" s="6" t="str">
        <f t="shared" si="195"/>
        <v>Cat 4</v>
      </c>
      <c r="G1753" s="8">
        <v>10290</v>
      </c>
      <c r="H1753" t="s">
        <v>8218</v>
      </c>
      <c r="I1753" t="s">
        <v>8223</v>
      </c>
      <c r="J1753" t="s">
        <v>8245</v>
      </c>
      <c r="K1753">
        <v>1426787123</v>
      </c>
      <c r="L1753" s="12">
        <f t="shared" si="189"/>
        <v>42082.739849537036</v>
      </c>
      <c r="M1753">
        <v>1424198723</v>
      </c>
      <c r="N1753" s="12">
        <f t="shared" si="190"/>
        <v>42052.7815162037</v>
      </c>
      <c r="O1753" s="16">
        <f t="shared" si="191"/>
        <v>2</v>
      </c>
      <c r="P1753" s="16">
        <f t="shared" si="194"/>
        <v>2015</v>
      </c>
      <c r="Q1753" t="b">
        <v>0</v>
      </c>
      <c r="R1753">
        <v>61</v>
      </c>
      <c r="S1753" t="b">
        <v>1</v>
      </c>
      <c r="T1753" t="s">
        <v>8283</v>
      </c>
      <c r="U1753" t="str">
        <f t="shared" si="192"/>
        <v>photo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20">
        <f t="shared" si="193"/>
        <v>1.2</v>
      </c>
      <c r="F1754" s="6" t="str">
        <f t="shared" si="195"/>
        <v>Cat 2</v>
      </c>
      <c r="G1754" s="8">
        <v>3122</v>
      </c>
      <c r="H1754" t="s">
        <v>8218</v>
      </c>
      <c r="I1754" t="s">
        <v>8224</v>
      </c>
      <c r="J1754" t="s">
        <v>8246</v>
      </c>
      <c r="K1754">
        <v>1476425082</v>
      </c>
      <c r="L1754" s="12">
        <f t="shared" si="189"/>
        <v>42657.253263888888</v>
      </c>
      <c r="M1754">
        <v>1473833082</v>
      </c>
      <c r="N1754" s="12">
        <f t="shared" si="190"/>
        <v>42627.253263888888</v>
      </c>
      <c r="O1754" s="16">
        <f t="shared" si="191"/>
        <v>9</v>
      </c>
      <c r="P1754" s="16">
        <f t="shared" si="194"/>
        <v>2016</v>
      </c>
      <c r="Q1754" t="b">
        <v>0</v>
      </c>
      <c r="R1754">
        <v>90</v>
      </c>
      <c r="S1754" t="b">
        <v>1</v>
      </c>
      <c r="T1754" t="s">
        <v>8283</v>
      </c>
      <c r="U1754" t="str">
        <f t="shared" si="192"/>
        <v>photo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20">
        <f t="shared" si="193"/>
        <v>15</v>
      </c>
      <c r="F1755" s="6" t="str">
        <f t="shared" si="195"/>
        <v>Cat 5</v>
      </c>
      <c r="G1755" s="8">
        <v>16200</v>
      </c>
      <c r="H1755" t="s">
        <v>8218</v>
      </c>
      <c r="I1755" t="s">
        <v>8231</v>
      </c>
      <c r="J1755" t="s">
        <v>8252</v>
      </c>
      <c r="K1755">
        <v>1458579568</v>
      </c>
      <c r="L1755" s="12">
        <f t="shared" si="189"/>
        <v>42450.707962962959</v>
      </c>
      <c r="M1755">
        <v>1455991168</v>
      </c>
      <c r="N1755" s="12">
        <f t="shared" si="190"/>
        <v>42420.74962962963</v>
      </c>
      <c r="O1755" s="16">
        <f t="shared" si="191"/>
        <v>2</v>
      </c>
      <c r="P1755" s="16">
        <f t="shared" si="194"/>
        <v>2016</v>
      </c>
      <c r="Q1755" t="b">
        <v>0</v>
      </c>
      <c r="R1755">
        <v>35</v>
      </c>
      <c r="S1755" t="b">
        <v>1</v>
      </c>
      <c r="T1755" t="s">
        <v>8283</v>
      </c>
      <c r="U1755" t="str">
        <f t="shared" si="192"/>
        <v>photo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20">
        <f t="shared" si="193"/>
        <v>8.5</v>
      </c>
      <c r="F1756" s="6" t="str">
        <f t="shared" si="195"/>
        <v>Cat 3</v>
      </c>
      <c r="G1756" s="8">
        <v>9395</v>
      </c>
      <c r="H1756" t="s">
        <v>8218</v>
      </c>
      <c r="I1756" t="s">
        <v>8228</v>
      </c>
      <c r="J1756" t="s">
        <v>8250</v>
      </c>
      <c r="K1756">
        <v>1428091353</v>
      </c>
      <c r="L1756" s="12">
        <f t="shared" si="189"/>
        <v>42097.835104166668</v>
      </c>
      <c r="M1756">
        <v>1425502953</v>
      </c>
      <c r="N1756" s="12">
        <f t="shared" si="190"/>
        <v>42067.876770833333</v>
      </c>
      <c r="O1756" s="16">
        <f t="shared" si="191"/>
        <v>3</v>
      </c>
      <c r="P1756" s="16">
        <f t="shared" si="194"/>
        <v>2015</v>
      </c>
      <c r="Q1756" t="b">
        <v>0</v>
      </c>
      <c r="R1756">
        <v>90</v>
      </c>
      <c r="S1756" t="b">
        <v>1</v>
      </c>
      <c r="T1756" t="s">
        <v>8283</v>
      </c>
      <c r="U1756" t="str">
        <f t="shared" si="192"/>
        <v>photo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20">
        <f t="shared" si="193"/>
        <v>2.5000000000000001E-2</v>
      </c>
      <c r="F1757" s="6" t="str">
        <f t="shared" si="195"/>
        <v>Cat 1</v>
      </c>
      <c r="G1757" s="8">
        <v>30</v>
      </c>
      <c r="H1757" t="s">
        <v>8218</v>
      </c>
      <c r="I1757" t="s">
        <v>8223</v>
      </c>
      <c r="J1757" t="s">
        <v>8245</v>
      </c>
      <c r="K1757">
        <v>1444071361</v>
      </c>
      <c r="L1757" s="12">
        <f t="shared" si="189"/>
        <v>42282.788900462961</v>
      </c>
      <c r="M1757">
        <v>1441479361</v>
      </c>
      <c r="N1757" s="12">
        <f t="shared" si="190"/>
        <v>42252.788900462961</v>
      </c>
      <c r="O1757" s="16">
        <f t="shared" si="191"/>
        <v>9</v>
      </c>
      <c r="P1757" s="16">
        <f t="shared" si="194"/>
        <v>2015</v>
      </c>
      <c r="Q1757" t="b">
        <v>0</v>
      </c>
      <c r="R1757">
        <v>4</v>
      </c>
      <c r="S1757" t="b">
        <v>1</v>
      </c>
      <c r="T1757" t="s">
        <v>8283</v>
      </c>
      <c r="U1757" t="str">
        <f t="shared" si="192"/>
        <v>photo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20">
        <f t="shared" si="193"/>
        <v>5.5</v>
      </c>
      <c r="F1758" s="6" t="str">
        <f t="shared" si="195"/>
        <v>Cat 3</v>
      </c>
      <c r="G1758" s="8">
        <v>5655.6</v>
      </c>
      <c r="H1758" t="s">
        <v>8218</v>
      </c>
      <c r="I1758" t="s">
        <v>8223</v>
      </c>
      <c r="J1758" t="s">
        <v>8245</v>
      </c>
      <c r="K1758">
        <v>1472443269</v>
      </c>
      <c r="L1758" s="12">
        <f t="shared" si="189"/>
        <v>42611.167465277773</v>
      </c>
      <c r="M1758">
        <v>1468987269</v>
      </c>
      <c r="N1758" s="12">
        <f t="shared" si="190"/>
        <v>42571.167465277773</v>
      </c>
      <c r="O1758" s="16">
        <f t="shared" si="191"/>
        <v>7</v>
      </c>
      <c r="P1758" s="16">
        <f t="shared" si="194"/>
        <v>2016</v>
      </c>
      <c r="Q1758" t="b">
        <v>0</v>
      </c>
      <c r="R1758">
        <v>120</v>
      </c>
      <c r="S1758" t="b">
        <v>1</v>
      </c>
      <c r="T1758" t="s">
        <v>8283</v>
      </c>
      <c r="U1758" t="str">
        <f t="shared" si="192"/>
        <v>photo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20">
        <f t="shared" si="193"/>
        <v>5</v>
      </c>
      <c r="F1759" s="6" t="str">
        <f t="shared" si="195"/>
        <v>Cat 3</v>
      </c>
      <c r="G1759" s="8">
        <v>5800</v>
      </c>
      <c r="H1759" t="s">
        <v>8218</v>
      </c>
      <c r="I1759" t="s">
        <v>8223</v>
      </c>
      <c r="J1759" t="s">
        <v>8245</v>
      </c>
      <c r="K1759">
        <v>1485631740</v>
      </c>
      <c r="L1759" s="12">
        <f t="shared" si="189"/>
        <v>42763.811805555553</v>
      </c>
      <c r="M1759">
        <v>1483041083</v>
      </c>
      <c r="N1759" s="12">
        <f t="shared" si="190"/>
        <v>42733.827349537038</v>
      </c>
      <c r="O1759" s="16">
        <f t="shared" si="191"/>
        <v>12</v>
      </c>
      <c r="P1759" s="16">
        <f t="shared" si="194"/>
        <v>2016</v>
      </c>
      <c r="Q1759" t="b">
        <v>0</v>
      </c>
      <c r="R1759">
        <v>14</v>
      </c>
      <c r="S1759" t="b">
        <v>1</v>
      </c>
      <c r="T1759" t="s">
        <v>8283</v>
      </c>
      <c r="U1759" t="str">
        <f t="shared" si="192"/>
        <v>photo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20">
        <f t="shared" si="193"/>
        <v>1</v>
      </c>
      <c r="F1760" s="6" t="str">
        <f t="shared" si="195"/>
        <v>Cat 2</v>
      </c>
      <c r="G1760" s="8">
        <v>1147</v>
      </c>
      <c r="H1760" t="s">
        <v>8218</v>
      </c>
      <c r="I1760" t="s">
        <v>8223</v>
      </c>
      <c r="J1760" t="s">
        <v>8245</v>
      </c>
      <c r="K1760">
        <v>1468536992</v>
      </c>
      <c r="L1760" s="12">
        <f t="shared" si="189"/>
        <v>42565.955925925926</v>
      </c>
      <c r="M1760">
        <v>1463352992</v>
      </c>
      <c r="N1760" s="12">
        <f t="shared" si="190"/>
        <v>42505.955925925926</v>
      </c>
      <c r="O1760" s="16">
        <f t="shared" si="191"/>
        <v>5</v>
      </c>
      <c r="P1760" s="16">
        <f t="shared" si="194"/>
        <v>2016</v>
      </c>
      <c r="Q1760" t="b">
        <v>0</v>
      </c>
      <c r="R1760">
        <v>27</v>
      </c>
      <c r="S1760" t="b">
        <v>1</v>
      </c>
      <c r="T1760" t="s">
        <v>8283</v>
      </c>
      <c r="U1760" t="str">
        <f t="shared" si="192"/>
        <v>photo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20">
        <f t="shared" si="193"/>
        <v>5</v>
      </c>
      <c r="F1761" s="6" t="str">
        <f t="shared" si="195"/>
        <v>Cat 3</v>
      </c>
      <c r="G1761" s="8">
        <v>5330</v>
      </c>
      <c r="H1761" t="s">
        <v>8218</v>
      </c>
      <c r="I1761" t="s">
        <v>8223</v>
      </c>
      <c r="J1761" t="s">
        <v>8245</v>
      </c>
      <c r="K1761">
        <v>1427309629</v>
      </c>
      <c r="L1761" s="12">
        <f t="shared" si="189"/>
        <v>42088.787372685183</v>
      </c>
      <c r="M1761">
        <v>1425585229</v>
      </c>
      <c r="N1761" s="12">
        <f t="shared" si="190"/>
        <v>42068.829039351855</v>
      </c>
      <c r="O1761" s="16">
        <f t="shared" si="191"/>
        <v>3</v>
      </c>
      <c r="P1761" s="16">
        <f t="shared" si="194"/>
        <v>2015</v>
      </c>
      <c r="Q1761" t="b">
        <v>0</v>
      </c>
      <c r="R1761">
        <v>49</v>
      </c>
      <c r="S1761" t="b">
        <v>1</v>
      </c>
      <c r="T1761" t="s">
        <v>8283</v>
      </c>
      <c r="U1761" t="str">
        <f t="shared" si="192"/>
        <v>photo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20">
        <f t="shared" si="193"/>
        <v>5</v>
      </c>
      <c r="F1762" s="6" t="str">
        <f t="shared" si="195"/>
        <v>Cat 3</v>
      </c>
      <c r="G1762" s="8">
        <v>8272</v>
      </c>
      <c r="H1762" t="s">
        <v>8218</v>
      </c>
      <c r="I1762" t="s">
        <v>8223</v>
      </c>
      <c r="J1762" t="s">
        <v>8245</v>
      </c>
      <c r="K1762">
        <v>1456416513</v>
      </c>
      <c r="L1762" s="12">
        <f t="shared" si="189"/>
        <v>42425.67260416667</v>
      </c>
      <c r="M1762">
        <v>1454688513</v>
      </c>
      <c r="N1762" s="12">
        <f t="shared" si="190"/>
        <v>42405.67260416667</v>
      </c>
      <c r="O1762" s="16">
        <f t="shared" si="191"/>
        <v>2</v>
      </c>
      <c r="P1762" s="16">
        <f t="shared" si="194"/>
        <v>2016</v>
      </c>
      <c r="Q1762" t="b">
        <v>0</v>
      </c>
      <c r="R1762">
        <v>102</v>
      </c>
      <c r="S1762" t="b">
        <v>1</v>
      </c>
      <c r="T1762" t="s">
        <v>8283</v>
      </c>
      <c r="U1762" t="str">
        <f t="shared" si="192"/>
        <v>photo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20">
        <f t="shared" si="193"/>
        <v>0.1</v>
      </c>
      <c r="F1763" s="6" t="str">
        <f t="shared" si="195"/>
        <v>Cat 1</v>
      </c>
      <c r="G1763" s="8">
        <v>155</v>
      </c>
      <c r="H1763" t="s">
        <v>8218</v>
      </c>
      <c r="I1763" t="s">
        <v>8224</v>
      </c>
      <c r="J1763" t="s">
        <v>8246</v>
      </c>
      <c r="K1763">
        <v>1442065060</v>
      </c>
      <c r="L1763" s="12">
        <f t="shared" si="189"/>
        <v>42259.567824074074</v>
      </c>
      <c r="M1763">
        <v>1437745060</v>
      </c>
      <c r="N1763" s="12">
        <f t="shared" si="190"/>
        <v>42209.567824074074</v>
      </c>
      <c r="O1763" s="16">
        <f t="shared" si="191"/>
        <v>7</v>
      </c>
      <c r="P1763" s="16">
        <f t="shared" si="194"/>
        <v>2015</v>
      </c>
      <c r="Q1763" t="b">
        <v>0</v>
      </c>
      <c r="R1763">
        <v>3</v>
      </c>
      <c r="S1763" t="b">
        <v>1</v>
      </c>
      <c r="T1763" t="s">
        <v>8283</v>
      </c>
      <c r="U1763" t="str">
        <f t="shared" si="192"/>
        <v>photo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20">
        <f t="shared" si="193"/>
        <v>0.1</v>
      </c>
      <c r="F1764" s="6" t="str">
        <f t="shared" si="195"/>
        <v>Cat 1</v>
      </c>
      <c r="G1764" s="8">
        <v>885</v>
      </c>
      <c r="H1764" t="s">
        <v>8218</v>
      </c>
      <c r="I1764" t="s">
        <v>8223</v>
      </c>
      <c r="J1764" t="s">
        <v>8245</v>
      </c>
      <c r="K1764">
        <v>1457739245</v>
      </c>
      <c r="L1764" s="12">
        <f t="shared" si="189"/>
        <v>42440.982002314813</v>
      </c>
      <c r="M1764">
        <v>1455147245</v>
      </c>
      <c r="N1764" s="12">
        <f t="shared" si="190"/>
        <v>42410.982002314813</v>
      </c>
      <c r="O1764" s="16">
        <f t="shared" si="191"/>
        <v>2</v>
      </c>
      <c r="P1764" s="16">
        <f t="shared" si="194"/>
        <v>2016</v>
      </c>
      <c r="Q1764" t="b">
        <v>0</v>
      </c>
      <c r="R1764">
        <v>25</v>
      </c>
      <c r="S1764" t="b">
        <v>1</v>
      </c>
      <c r="T1764" t="s">
        <v>8283</v>
      </c>
      <c r="U1764" t="str">
        <f t="shared" si="192"/>
        <v>photo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20">
        <f t="shared" si="193"/>
        <v>12</v>
      </c>
      <c r="F1765" s="6" t="str">
        <f t="shared" si="195"/>
        <v>Cat 4</v>
      </c>
      <c r="G1765" s="8">
        <v>12229</v>
      </c>
      <c r="H1765" t="s">
        <v>8218</v>
      </c>
      <c r="I1765" t="s">
        <v>8223</v>
      </c>
      <c r="J1765" t="s">
        <v>8245</v>
      </c>
      <c r="K1765">
        <v>1477255840</v>
      </c>
      <c r="L1765" s="12">
        <f t="shared" si="189"/>
        <v>42666.868518518517</v>
      </c>
      <c r="M1765">
        <v>1474663840</v>
      </c>
      <c r="N1765" s="12">
        <f t="shared" si="190"/>
        <v>42636.868518518517</v>
      </c>
      <c r="O1765" s="16">
        <f t="shared" si="191"/>
        <v>9</v>
      </c>
      <c r="P1765" s="16">
        <f t="shared" si="194"/>
        <v>2016</v>
      </c>
      <c r="Q1765" t="b">
        <v>0</v>
      </c>
      <c r="R1765">
        <v>118</v>
      </c>
      <c r="S1765" t="b">
        <v>1</v>
      </c>
      <c r="T1765" t="s">
        <v>8283</v>
      </c>
      <c r="U1765" t="str">
        <f t="shared" si="192"/>
        <v>photo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20">
        <f t="shared" si="193"/>
        <v>11</v>
      </c>
      <c r="F1766" s="6" t="str">
        <f t="shared" si="195"/>
        <v>Cat 4</v>
      </c>
      <c r="G1766" s="8">
        <v>2156</v>
      </c>
      <c r="H1766" t="s">
        <v>8220</v>
      </c>
      <c r="I1766" t="s">
        <v>8224</v>
      </c>
      <c r="J1766" t="s">
        <v>8246</v>
      </c>
      <c r="K1766">
        <v>1407065979</v>
      </c>
      <c r="L1766" s="12">
        <f t="shared" si="189"/>
        <v>41854.485868055555</v>
      </c>
      <c r="M1766">
        <v>1404560379</v>
      </c>
      <c r="N1766" s="12">
        <f t="shared" si="190"/>
        <v>41825.485868055555</v>
      </c>
      <c r="O1766" s="16">
        <f t="shared" si="191"/>
        <v>7</v>
      </c>
      <c r="P1766" s="16">
        <f t="shared" si="194"/>
        <v>2014</v>
      </c>
      <c r="Q1766" t="b">
        <v>1</v>
      </c>
      <c r="R1766">
        <v>39</v>
      </c>
      <c r="S1766" t="b">
        <v>0</v>
      </c>
      <c r="T1766" t="s">
        <v>8283</v>
      </c>
      <c r="U1766" t="str">
        <f t="shared" si="192"/>
        <v>photo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20">
        <f t="shared" si="193"/>
        <v>12.5</v>
      </c>
      <c r="F1767" s="6" t="str">
        <f t="shared" si="195"/>
        <v>Cat 4</v>
      </c>
      <c r="G1767" s="8">
        <v>7433.48</v>
      </c>
      <c r="H1767" t="s">
        <v>8220</v>
      </c>
      <c r="I1767" t="s">
        <v>8223</v>
      </c>
      <c r="J1767" t="s">
        <v>8245</v>
      </c>
      <c r="K1767">
        <v>1407972712</v>
      </c>
      <c r="L1767" s="12">
        <f t="shared" si="189"/>
        <v>41864.980462962965</v>
      </c>
      <c r="M1767">
        <v>1405380712</v>
      </c>
      <c r="N1767" s="12">
        <f t="shared" si="190"/>
        <v>41834.980462962965</v>
      </c>
      <c r="O1767" s="16">
        <f t="shared" si="191"/>
        <v>7</v>
      </c>
      <c r="P1767" s="16">
        <f t="shared" si="194"/>
        <v>2014</v>
      </c>
      <c r="Q1767" t="b">
        <v>1</v>
      </c>
      <c r="R1767">
        <v>103</v>
      </c>
      <c r="S1767" t="b">
        <v>0</v>
      </c>
      <c r="T1767" t="s">
        <v>8283</v>
      </c>
      <c r="U1767" t="str">
        <f t="shared" si="192"/>
        <v>photo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20">
        <f t="shared" si="193"/>
        <v>1.5</v>
      </c>
      <c r="F1768" s="6" t="str">
        <f t="shared" si="195"/>
        <v>Cat 2</v>
      </c>
      <c r="G1768" s="8"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12">
        <f t="shared" si="189"/>
        <v>41876.859814814816</v>
      </c>
      <c r="M1768">
        <v>1407184688</v>
      </c>
      <c r="N1768" s="12">
        <f t="shared" si="190"/>
        <v>41855.859814814816</v>
      </c>
      <c r="O1768" s="16">
        <f t="shared" si="191"/>
        <v>8</v>
      </c>
      <c r="P1768" s="16">
        <f t="shared" si="194"/>
        <v>2014</v>
      </c>
      <c r="Q1768" t="b">
        <v>1</v>
      </c>
      <c r="R1768">
        <v>0</v>
      </c>
      <c r="S1768" t="b">
        <v>0</v>
      </c>
      <c r="T1768" t="s">
        <v>8283</v>
      </c>
      <c r="U1768" t="str">
        <f t="shared" si="192"/>
        <v>photo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20">
        <f t="shared" si="193"/>
        <v>5</v>
      </c>
      <c r="F1769" s="6" t="str">
        <f t="shared" si="195"/>
        <v>Cat 3</v>
      </c>
      <c r="G1769" s="8">
        <v>2286</v>
      </c>
      <c r="H1769" t="s">
        <v>8220</v>
      </c>
      <c r="I1769" t="s">
        <v>8223</v>
      </c>
      <c r="J1769" t="s">
        <v>8245</v>
      </c>
      <c r="K1769">
        <v>1407080884</v>
      </c>
      <c r="L1769" s="12">
        <f t="shared" si="189"/>
        <v>41854.658379629633</v>
      </c>
      <c r="M1769">
        <v>1404488884</v>
      </c>
      <c r="N1769" s="12">
        <f t="shared" si="190"/>
        <v>41824.658379629633</v>
      </c>
      <c r="O1769" s="16">
        <f t="shared" si="191"/>
        <v>7</v>
      </c>
      <c r="P1769" s="16">
        <f t="shared" si="194"/>
        <v>2014</v>
      </c>
      <c r="Q1769" t="b">
        <v>1</v>
      </c>
      <c r="R1769">
        <v>39</v>
      </c>
      <c r="S1769" t="b">
        <v>0</v>
      </c>
      <c r="T1769" t="s">
        <v>8283</v>
      </c>
      <c r="U1769" t="str">
        <f t="shared" si="192"/>
        <v>photo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20">
        <f t="shared" si="193"/>
        <v>5</v>
      </c>
      <c r="F1770" s="6" t="str">
        <f t="shared" si="195"/>
        <v>Cat 3</v>
      </c>
      <c r="G1770" s="8">
        <v>187</v>
      </c>
      <c r="H1770" t="s">
        <v>8220</v>
      </c>
      <c r="I1770" t="s">
        <v>8223</v>
      </c>
      <c r="J1770" t="s">
        <v>8245</v>
      </c>
      <c r="K1770">
        <v>1411824444</v>
      </c>
      <c r="L1770" s="12">
        <f t="shared" si="189"/>
        <v>41909.560694444444</v>
      </c>
      <c r="M1770">
        <v>1406640444</v>
      </c>
      <c r="N1770" s="12">
        <f t="shared" si="190"/>
        <v>41849.560694444444</v>
      </c>
      <c r="O1770" s="16">
        <f t="shared" si="191"/>
        <v>7</v>
      </c>
      <c r="P1770" s="16">
        <f t="shared" si="194"/>
        <v>2014</v>
      </c>
      <c r="Q1770" t="b">
        <v>1</v>
      </c>
      <c r="R1770">
        <v>15</v>
      </c>
      <c r="S1770" t="b">
        <v>0</v>
      </c>
      <c r="T1770" t="s">
        <v>8283</v>
      </c>
      <c r="U1770" t="str">
        <f t="shared" si="192"/>
        <v>photo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20">
        <f t="shared" si="193"/>
        <v>40</v>
      </c>
      <c r="F1771" s="6" t="str">
        <f t="shared" si="195"/>
        <v>Cat 10</v>
      </c>
      <c r="G1771" s="8">
        <v>1081</v>
      </c>
      <c r="H1771" t="s">
        <v>8220</v>
      </c>
      <c r="I1771" t="s">
        <v>8223</v>
      </c>
      <c r="J1771" t="s">
        <v>8245</v>
      </c>
      <c r="K1771">
        <v>1421177959</v>
      </c>
      <c r="L1771" s="12">
        <f t="shared" si="189"/>
        <v>42017.818969907406</v>
      </c>
      <c r="M1771">
        <v>1418585959</v>
      </c>
      <c r="N1771" s="12">
        <f t="shared" si="190"/>
        <v>41987.818969907406</v>
      </c>
      <c r="O1771" s="16">
        <f t="shared" si="191"/>
        <v>12</v>
      </c>
      <c r="P1771" s="16">
        <f t="shared" si="194"/>
        <v>2014</v>
      </c>
      <c r="Q1771" t="b">
        <v>1</v>
      </c>
      <c r="R1771">
        <v>22</v>
      </c>
      <c r="S1771" t="b">
        <v>0</v>
      </c>
      <c r="T1771" t="s">
        <v>8283</v>
      </c>
      <c r="U1771" t="str">
        <f t="shared" si="192"/>
        <v>photo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20">
        <f t="shared" si="193"/>
        <v>24.5</v>
      </c>
      <c r="F1772" s="6" t="str">
        <f t="shared" si="195"/>
        <v>Cat 6</v>
      </c>
      <c r="G1772" s="8">
        <v>13846</v>
      </c>
      <c r="H1772" t="s">
        <v>8220</v>
      </c>
      <c r="I1772" t="s">
        <v>8223</v>
      </c>
      <c r="J1772" t="s">
        <v>8245</v>
      </c>
      <c r="K1772">
        <v>1413312194</v>
      </c>
      <c r="L1772" s="12">
        <f t="shared" si="189"/>
        <v>41926.780023148152</v>
      </c>
      <c r="M1772">
        <v>1410288194</v>
      </c>
      <c r="N1772" s="12">
        <f t="shared" si="190"/>
        <v>41891.780023148152</v>
      </c>
      <c r="O1772" s="16">
        <f t="shared" si="191"/>
        <v>9</v>
      </c>
      <c r="P1772" s="16">
        <f t="shared" si="194"/>
        <v>2014</v>
      </c>
      <c r="Q1772" t="b">
        <v>1</v>
      </c>
      <c r="R1772">
        <v>92</v>
      </c>
      <c r="S1772" t="b">
        <v>0</v>
      </c>
      <c r="T1772" t="s">
        <v>8283</v>
      </c>
      <c r="U1772" t="str">
        <f t="shared" si="192"/>
        <v>photo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20">
        <f t="shared" si="193"/>
        <v>4.2</v>
      </c>
      <c r="F1773" s="6" t="str">
        <f t="shared" si="195"/>
        <v>Cat 2</v>
      </c>
      <c r="G1773" s="8">
        <v>895</v>
      </c>
      <c r="H1773" t="s">
        <v>8220</v>
      </c>
      <c r="I1773" t="s">
        <v>8224</v>
      </c>
      <c r="J1773" t="s">
        <v>8246</v>
      </c>
      <c r="K1773">
        <v>1414107040</v>
      </c>
      <c r="L1773" s="12">
        <f t="shared" si="189"/>
        <v>41935.979629629634</v>
      </c>
      <c r="M1773">
        <v>1411515040</v>
      </c>
      <c r="N1773" s="12">
        <f t="shared" si="190"/>
        <v>41905.979629629634</v>
      </c>
      <c r="O1773" s="16">
        <f t="shared" si="191"/>
        <v>9</v>
      </c>
      <c r="P1773" s="16">
        <f t="shared" si="194"/>
        <v>2014</v>
      </c>
      <c r="Q1773" t="b">
        <v>1</v>
      </c>
      <c r="R1773">
        <v>25</v>
      </c>
      <c r="S1773" t="b">
        <v>0</v>
      </c>
      <c r="T1773" t="s">
        <v>8283</v>
      </c>
      <c r="U1773" t="str">
        <f t="shared" si="192"/>
        <v>photo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20">
        <f t="shared" si="193"/>
        <v>5.5</v>
      </c>
      <c r="F1774" s="6" t="str">
        <f t="shared" si="195"/>
        <v>Cat 3</v>
      </c>
      <c r="G1774" s="8">
        <v>858</v>
      </c>
      <c r="H1774" t="s">
        <v>8220</v>
      </c>
      <c r="I1774" t="s">
        <v>8224</v>
      </c>
      <c r="J1774" t="s">
        <v>8246</v>
      </c>
      <c r="K1774">
        <v>1404666836</v>
      </c>
      <c r="L1774" s="12">
        <f t="shared" si="189"/>
        <v>41826.718009259261</v>
      </c>
      <c r="M1774">
        <v>1399482836</v>
      </c>
      <c r="N1774" s="12">
        <f t="shared" si="190"/>
        <v>41766.718009259261</v>
      </c>
      <c r="O1774" s="16">
        <f t="shared" si="191"/>
        <v>5</v>
      </c>
      <c r="P1774" s="16">
        <f t="shared" si="194"/>
        <v>2014</v>
      </c>
      <c r="Q1774" t="b">
        <v>1</v>
      </c>
      <c r="R1774">
        <v>19</v>
      </c>
      <c r="S1774" t="b">
        <v>0</v>
      </c>
      <c r="T1774" t="s">
        <v>8283</v>
      </c>
      <c r="U1774" t="str">
        <f t="shared" si="192"/>
        <v>photo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20">
        <f t="shared" si="193"/>
        <v>30</v>
      </c>
      <c r="F1775" s="6" t="str">
        <f t="shared" si="195"/>
        <v>Cat 8</v>
      </c>
      <c r="G1775" s="8">
        <v>1877</v>
      </c>
      <c r="H1775" t="s">
        <v>8220</v>
      </c>
      <c r="I1775" t="s">
        <v>8223</v>
      </c>
      <c r="J1775" t="s">
        <v>8245</v>
      </c>
      <c r="K1775">
        <v>1421691298</v>
      </c>
      <c r="L1775" s="12">
        <f t="shared" si="189"/>
        <v>42023.760393518518</v>
      </c>
      <c r="M1775">
        <v>1417803298</v>
      </c>
      <c r="N1775" s="12">
        <f t="shared" si="190"/>
        <v>41978.760393518518</v>
      </c>
      <c r="O1775" s="16">
        <f t="shared" si="191"/>
        <v>12</v>
      </c>
      <c r="P1775" s="16">
        <f t="shared" si="194"/>
        <v>2014</v>
      </c>
      <c r="Q1775" t="b">
        <v>1</v>
      </c>
      <c r="R1775">
        <v>19</v>
      </c>
      <c r="S1775" t="b">
        <v>0</v>
      </c>
      <c r="T1775" t="s">
        <v>8283</v>
      </c>
      <c r="U1775" t="str">
        <f t="shared" si="192"/>
        <v>photo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20">
        <f t="shared" si="193"/>
        <v>2.5</v>
      </c>
      <c r="F1776" s="6" t="str">
        <f t="shared" si="195"/>
        <v>Cat 2</v>
      </c>
      <c r="G1776" s="8">
        <v>1148</v>
      </c>
      <c r="H1776" t="s">
        <v>8220</v>
      </c>
      <c r="I1776" t="s">
        <v>8223</v>
      </c>
      <c r="J1776" t="s">
        <v>8245</v>
      </c>
      <c r="K1776">
        <v>1417273140</v>
      </c>
      <c r="L1776" s="12">
        <f t="shared" si="189"/>
        <v>41972.624305555553</v>
      </c>
      <c r="M1776">
        <v>1413609292</v>
      </c>
      <c r="N1776" s="12">
        <f t="shared" si="190"/>
        <v>41930.218657407408</v>
      </c>
      <c r="O1776" s="16">
        <f t="shared" si="191"/>
        <v>10</v>
      </c>
      <c r="P1776" s="16">
        <f t="shared" si="194"/>
        <v>2014</v>
      </c>
      <c r="Q1776" t="b">
        <v>1</v>
      </c>
      <c r="R1776">
        <v>13</v>
      </c>
      <c r="S1776" t="b">
        <v>0</v>
      </c>
      <c r="T1776" t="s">
        <v>8283</v>
      </c>
      <c r="U1776" t="str">
        <f t="shared" si="192"/>
        <v>photo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20">
        <f t="shared" si="193"/>
        <v>32.5</v>
      </c>
      <c r="F1777" s="6" t="str">
        <f t="shared" si="195"/>
        <v>Cat 8</v>
      </c>
      <c r="G1777" s="8">
        <v>21158</v>
      </c>
      <c r="H1777" t="s">
        <v>8220</v>
      </c>
      <c r="I1777" t="s">
        <v>8223</v>
      </c>
      <c r="J1777" t="s">
        <v>8245</v>
      </c>
      <c r="K1777">
        <v>1414193160</v>
      </c>
      <c r="L1777" s="12">
        <f t="shared" si="189"/>
        <v>41936.976388888892</v>
      </c>
      <c r="M1777">
        <v>1410305160</v>
      </c>
      <c r="N1777" s="12">
        <f t="shared" si="190"/>
        <v>41891.976388888892</v>
      </c>
      <c r="O1777" s="16">
        <f t="shared" si="191"/>
        <v>9</v>
      </c>
      <c r="P1777" s="16">
        <f t="shared" si="194"/>
        <v>2014</v>
      </c>
      <c r="Q1777" t="b">
        <v>1</v>
      </c>
      <c r="R1777">
        <v>124</v>
      </c>
      <c r="S1777" t="b">
        <v>0</v>
      </c>
      <c r="T1777" t="s">
        <v>8283</v>
      </c>
      <c r="U1777" t="str">
        <f t="shared" si="192"/>
        <v>photo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20">
        <f t="shared" si="193"/>
        <v>5</v>
      </c>
      <c r="F1778" s="6" t="str">
        <f t="shared" si="195"/>
        <v>Cat 3</v>
      </c>
      <c r="G1778" s="8">
        <v>335</v>
      </c>
      <c r="H1778" t="s">
        <v>8220</v>
      </c>
      <c r="I1778" t="s">
        <v>8224</v>
      </c>
      <c r="J1778" t="s">
        <v>8246</v>
      </c>
      <c r="K1778">
        <v>1414623471</v>
      </c>
      <c r="L1778" s="12">
        <f t="shared" si="189"/>
        <v>41941.95684027778</v>
      </c>
      <c r="M1778">
        <v>1411513071</v>
      </c>
      <c r="N1778" s="12">
        <f t="shared" si="190"/>
        <v>41905.95684027778</v>
      </c>
      <c r="O1778" s="16">
        <f t="shared" si="191"/>
        <v>9</v>
      </c>
      <c r="P1778" s="16">
        <f t="shared" si="194"/>
        <v>2014</v>
      </c>
      <c r="Q1778" t="b">
        <v>1</v>
      </c>
      <c r="R1778">
        <v>4</v>
      </c>
      <c r="S1778" t="b">
        <v>0</v>
      </c>
      <c r="T1778" t="s">
        <v>8283</v>
      </c>
      <c r="U1778" t="str">
        <f t="shared" si="192"/>
        <v>photo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20">
        <f t="shared" si="193"/>
        <v>4.8</v>
      </c>
      <c r="F1779" s="6" t="str">
        <f t="shared" si="195"/>
        <v>Cat 2</v>
      </c>
      <c r="G1779" s="8">
        <v>651</v>
      </c>
      <c r="H1779" t="s">
        <v>8220</v>
      </c>
      <c r="I1779" t="s">
        <v>8232</v>
      </c>
      <c r="J1779" t="s">
        <v>8248</v>
      </c>
      <c r="K1779">
        <v>1424421253</v>
      </c>
      <c r="L1779" s="12">
        <f t="shared" si="189"/>
        <v>42055.357094907406</v>
      </c>
      <c r="M1779">
        <v>1421829253</v>
      </c>
      <c r="N1779" s="12">
        <f t="shared" si="190"/>
        <v>42025.357094907406</v>
      </c>
      <c r="O1779" s="16">
        <f t="shared" si="191"/>
        <v>1</v>
      </c>
      <c r="P1779" s="16">
        <f t="shared" si="194"/>
        <v>2015</v>
      </c>
      <c r="Q1779" t="b">
        <v>1</v>
      </c>
      <c r="R1779">
        <v>10</v>
      </c>
      <c r="S1779" t="b">
        <v>0</v>
      </c>
      <c r="T1779" t="s">
        <v>8283</v>
      </c>
      <c r="U1779" t="str">
        <f t="shared" si="192"/>
        <v>photo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20">
        <f t="shared" si="193"/>
        <v>50</v>
      </c>
      <c r="F1780" s="6" t="str">
        <f t="shared" si="195"/>
        <v>Cat 12</v>
      </c>
      <c r="G1780" s="8">
        <v>995</v>
      </c>
      <c r="H1780" t="s">
        <v>8220</v>
      </c>
      <c r="I1780" t="s">
        <v>8223</v>
      </c>
      <c r="J1780" t="s">
        <v>8245</v>
      </c>
      <c r="K1780">
        <v>1427485395</v>
      </c>
      <c r="L1780" s="12">
        <f t="shared" si="189"/>
        <v>42090.821701388893</v>
      </c>
      <c r="M1780">
        <v>1423600995</v>
      </c>
      <c r="N1780" s="12">
        <f t="shared" si="190"/>
        <v>42045.86336805555</v>
      </c>
      <c r="O1780" s="16">
        <f t="shared" si="191"/>
        <v>2</v>
      </c>
      <c r="P1780" s="16">
        <f t="shared" si="194"/>
        <v>2015</v>
      </c>
      <c r="Q1780" t="b">
        <v>1</v>
      </c>
      <c r="R1780">
        <v>15</v>
      </c>
      <c r="S1780" t="b">
        <v>0</v>
      </c>
      <c r="T1780" t="s">
        <v>8283</v>
      </c>
      <c r="U1780" t="str">
        <f t="shared" si="192"/>
        <v>photo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20">
        <f t="shared" si="193"/>
        <v>11</v>
      </c>
      <c r="F1781" s="6" t="str">
        <f t="shared" si="195"/>
        <v>Cat 4</v>
      </c>
      <c r="G1781" s="8">
        <v>3986</v>
      </c>
      <c r="H1781" t="s">
        <v>8220</v>
      </c>
      <c r="I1781" t="s">
        <v>8223</v>
      </c>
      <c r="J1781" t="s">
        <v>8245</v>
      </c>
      <c r="K1781">
        <v>1472834180</v>
      </c>
      <c r="L1781" s="12">
        <f t="shared" si="189"/>
        <v>42615.691898148143</v>
      </c>
      <c r="M1781">
        <v>1470242180</v>
      </c>
      <c r="N1781" s="12">
        <f t="shared" si="190"/>
        <v>42585.691898148143</v>
      </c>
      <c r="O1781" s="16">
        <f t="shared" si="191"/>
        <v>8</v>
      </c>
      <c r="P1781" s="16">
        <f t="shared" si="194"/>
        <v>2016</v>
      </c>
      <c r="Q1781" t="b">
        <v>1</v>
      </c>
      <c r="R1781">
        <v>38</v>
      </c>
      <c r="S1781" t="b">
        <v>0</v>
      </c>
      <c r="T1781" t="s">
        <v>8283</v>
      </c>
      <c r="U1781" t="str">
        <f t="shared" si="192"/>
        <v>photo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20">
        <f t="shared" si="193"/>
        <v>30</v>
      </c>
      <c r="F1782" s="6" t="str">
        <f t="shared" si="195"/>
        <v>Cat 8</v>
      </c>
      <c r="G1782" s="8">
        <v>11923</v>
      </c>
      <c r="H1782" t="s">
        <v>8220</v>
      </c>
      <c r="I1782" t="s">
        <v>8223</v>
      </c>
      <c r="J1782" t="s">
        <v>8245</v>
      </c>
      <c r="K1782">
        <v>1467469510</v>
      </c>
      <c r="L1782" s="12">
        <f t="shared" si="189"/>
        <v>42553.600810185191</v>
      </c>
      <c r="M1782">
        <v>1462285510</v>
      </c>
      <c r="N1782" s="12">
        <f t="shared" si="190"/>
        <v>42493.600810185191</v>
      </c>
      <c r="O1782" s="16">
        <f t="shared" si="191"/>
        <v>5</v>
      </c>
      <c r="P1782" s="16">
        <f t="shared" si="194"/>
        <v>2016</v>
      </c>
      <c r="Q1782" t="b">
        <v>1</v>
      </c>
      <c r="R1782">
        <v>152</v>
      </c>
      <c r="S1782" t="b">
        <v>0</v>
      </c>
      <c r="T1782" t="s">
        <v>8283</v>
      </c>
      <c r="U1782" t="str">
        <f t="shared" si="192"/>
        <v>photo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20">
        <f t="shared" si="193"/>
        <v>5.5</v>
      </c>
      <c r="F1783" s="6" t="str">
        <f t="shared" si="195"/>
        <v>Cat 3</v>
      </c>
      <c r="G1783" s="8">
        <v>1417</v>
      </c>
      <c r="H1783" t="s">
        <v>8220</v>
      </c>
      <c r="I1783" t="s">
        <v>8223</v>
      </c>
      <c r="J1783" t="s">
        <v>8245</v>
      </c>
      <c r="K1783">
        <v>1473950945</v>
      </c>
      <c r="L1783" s="12">
        <f t="shared" si="189"/>
        <v>42628.617418981477</v>
      </c>
      <c r="M1783">
        <v>1471272545</v>
      </c>
      <c r="N1783" s="12">
        <f t="shared" si="190"/>
        <v>42597.617418981477</v>
      </c>
      <c r="O1783" s="16">
        <f t="shared" si="191"/>
        <v>8</v>
      </c>
      <c r="P1783" s="16">
        <f t="shared" si="194"/>
        <v>2016</v>
      </c>
      <c r="Q1783" t="b">
        <v>1</v>
      </c>
      <c r="R1783">
        <v>24</v>
      </c>
      <c r="S1783" t="b">
        <v>0</v>
      </c>
      <c r="T1783" t="s">
        <v>8283</v>
      </c>
      <c r="U1783" t="str">
        <f t="shared" si="192"/>
        <v>photo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20">
        <f t="shared" si="193"/>
        <v>35</v>
      </c>
      <c r="F1784" s="6" t="str">
        <f t="shared" si="195"/>
        <v>Cat 9</v>
      </c>
      <c r="G1784" s="8">
        <v>5422</v>
      </c>
      <c r="H1784" t="s">
        <v>8220</v>
      </c>
      <c r="I1784" t="s">
        <v>8223</v>
      </c>
      <c r="J1784" t="s">
        <v>8245</v>
      </c>
      <c r="K1784">
        <v>1456062489</v>
      </c>
      <c r="L1784" s="12">
        <f t="shared" si="189"/>
        <v>42421.575104166666</v>
      </c>
      <c r="M1784">
        <v>1453211289</v>
      </c>
      <c r="N1784" s="12">
        <f t="shared" si="190"/>
        <v>42388.575104166666</v>
      </c>
      <c r="O1784" s="16">
        <f t="shared" si="191"/>
        <v>1</v>
      </c>
      <c r="P1784" s="16">
        <f t="shared" si="194"/>
        <v>2016</v>
      </c>
      <c r="Q1784" t="b">
        <v>1</v>
      </c>
      <c r="R1784">
        <v>76</v>
      </c>
      <c r="S1784" t="b">
        <v>0</v>
      </c>
      <c r="T1784" t="s">
        <v>8283</v>
      </c>
      <c r="U1784" t="str">
        <f t="shared" si="192"/>
        <v>photo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20">
        <f t="shared" si="193"/>
        <v>40</v>
      </c>
      <c r="F1785" s="6" t="str">
        <f t="shared" si="195"/>
        <v>Cat 10</v>
      </c>
      <c r="G1785" s="8">
        <v>9477</v>
      </c>
      <c r="H1785" t="s">
        <v>8220</v>
      </c>
      <c r="I1785" t="s">
        <v>8223</v>
      </c>
      <c r="J1785" t="s">
        <v>8245</v>
      </c>
      <c r="K1785">
        <v>1432248478</v>
      </c>
      <c r="L1785" s="12">
        <f t="shared" si="189"/>
        <v>42145.949976851851</v>
      </c>
      <c r="M1785">
        <v>1429656478</v>
      </c>
      <c r="N1785" s="12">
        <f t="shared" si="190"/>
        <v>42115.949976851851</v>
      </c>
      <c r="O1785" s="16">
        <f t="shared" si="191"/>
        <v>4</v>
      </c>
      <c r="P1785" s="16">
        <f t="shared" si="194"/>
        <v>2015</v>
      </c>
      <c r="Q1785" t="b">
        <v>1</v>
      </c>
      <c r="R1785">
        <v>185</v>
      </c>
      <c r="S1785" t="b">
        <v>0</v>
      </c>
      <c r="T1785" t="s">
        <v>8283</v>
      </c>
      <c r="U1785" t="str">
        <f t="shared" si="192"/>
        <v>photo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20">
        <f t="shared" si="193"/>
        <v>5</v>
      </c>
      <c r="F1786" s="6" t="str">
        <f t="shared" si="195"/>
        <v>Cat 3</v>
      </c>
      <c r="G1786" s="8">
        <v>1988</v>
      </c>
      <c r="H1786" t="s">
        <v>8220</v>
      </c>
      <c r="I1786" t="s">
        <v>8223</v>
      </c>
      <c r="J1786" t="s">
        <v>8245</v>
      </c>
      <c r="K1786">
        <v>1422674700</v>
      </c>
      <c r="L1786" s="12">
        <f t="shared" si="189"/>
        <v>42035.142361111109</v>
      </c>
      <c r="M1786">
        <v>1419954240</v>
      </c>
      <c r="N1786" s="12">
        <f t="shared" si="190"/>
        <v>42003.655555555553</v>
      </c>
      <c r="O1786" s="16">
        <f t="shared" si="191"/>
        <v>12</v>
      </c>
      <c r="P1786" s="16">
        <f t="shared" si="194"/>
        <v>2014</v>
      </c>
      <c r="Q1786" t="b">
        <v>1</v>
      </c>
      <c r="R1786">
        <v>33</v>
      </c>
      <c r="S1786" t="b">
        <v>0</v>
      </c>
      <c r="T1786" t="s">
        <v>8283</v>
      </c>
      <c r="U1786" t="str">
        <f t="shared" si="192"/>
        <v>photo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20">
        <f t="shared" si="193"/>
        <v>24</v>
      </c>
      <c r="F1787" s="6" t="str">
        <f t="shared" si="195"/>
        <v>Cat 6</v>
      </c>
      <c r="G1787" s="8">
        <v>4853</v>
      </c>
      <c r="H1787" t="s">
        <v>8220</v>
      </c>
      <c r="I1787" t="s">
        <v>8223</v>
      </c>
      <c r="J1787" t="s">
        <v>8245</v>
      </c>
      <c r="K1787">
        <v>1413417600</v>
      </c>
      <c r="L1787" s="12">
        <f t="shared" si="189"/>
        <v>41928</v>
      </c>
      <c r="M1787">
        <v>1410750855</v>
      </c>
      <c r="N1787" s="12">
        <f t="shared" si="190"/>
        <v>41897.134895833333</v>
      </c>
      <c r="O1787" s="16">
        <f t="shared" si="191"/>
        <v>9</v>
      </c>
      <c r="P1787" s="16">
        <f t="shared" si="194"/>
        <v>2014</v>
      </c>
      <c r="Q1787" t="b">
        <v>1</v>
      </c>
      <c r="R1787">
        <v>108</v>
      </c>
      <c r="S1787" t="b">
        <v>0</v>
      </c>
      <c r="T1787" t="s">
        <v>8283</v>
      </c>
      <c r="U1787" t="str">
        <f t="shared" si="192"/>
        <v>photo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20">
        <f t="shared" si="193"/>
        <v>1.9</v>
      </c>
      <c r="F1788" s="6" t="str">
        <f t="shared" si="195"/>
        <v>Cat 2</v>
      </c>
      <c r="G1788" s="8">
        <v>905</v>
      </c>
      <c r="H1788" t="s">
        <v>8220</v>
      </c>
      <c r="I1788" t="s">
        <v>8232</v>
      </c>
      <c r="J1788" t="s">
        <v>8248</v>
      </c>
      <c r="K1788">
        <v>1418649177</v>
      </c>
      <c r="L1788" s="12">
        <f t="shared" si="189"/>
        <v>41988.550659722227</v>
      </c>
      <c r="M1788">
        <v>1416057177</v>
      </c>
      <c r="N1788" s="12">
        <f t="shared" si="190"/>
        <v>41958.550659722227</v>
      </c>
      <c r="O1788" s="16">
        <f t="shared" si="191"/>
        <v>11</v>
      </c>
      <c r="P1788" s="16">
        <f t="shared" si="194"/>
        <v>2014</v>
      </c>
      <c r="Q1788" t="b">
        <v>1</v>
      </c>
      <c r="R1788">
        <v>29</v>
      </c>
      <c r="S1788" t="b">
        <v>0</v>
      </c>
      <c r="T1788" t="s">
        <v>8283</v>
      </c>
      <c r="U1788" t="str">
        <f t="shared" si="192"/>
        <v>photo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20">
        <f t="shared" si="193"/>
        <v>10</v>
      </c>
      <c r="F1789" s="6" t="str">
        <f t="shared" si="195"/>
        <v>Cat 4</v>
      </c>
      <c r="G1789" s="8">
        <v>1533</v>
      </c>
      <c r="H1789" t="s">
        <v>8220</v>
      </c>
      <c r="I1789" t="s">
        <v>8223</v>
      </c>
      <c r="J1789" t="s">
        <v>8245</v>
      </c>
      <c r="K1789">
        <v>1428158637</v>
      </c>
      <c r="L1789" s="12">
        <f t="shared" si="189"/>
        <v>42098.613854166666</v>
      </c>
      <c r="M1789">
        <v>1425570237</v>
      </c>
      <c r="N1789" s="12">
        <f t="shared" si="190"/>
        <v>42068.65552083333</v>
      </c>
      <c r="O1789" s="16">
        <f t="shared" si="191"/>
        <v>3</v>
      </c>
      <c r="P1789" s="16">
        <f t="shared" si="194"/>
        <v>2015</v>
      </c>
      <c r="Q1789" t="b">
        <v>1</v>
      </c>
      <c r="R1789">
        <v>24</v>
      </c>
      <c r="S1789" t="b">
        <v>0</v>
      </c>
      <c r="T1789" t="s">
        <v>8283</v>
      </c>
      <c r="U1789" t="str">
        <f t="shared" si="192"/>
        <v>photo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20">
        <f t="shared" si="193"/>
        <v>5.5</v>
      </c>
      <c r="F1790" s="6" t="str">
        <f t="shared" si="195"/>
        <v>Cat 3</v>
      </c>
      <c r="G1790" s="8">
        <v>76</v>
      </c>
      <c r="H1790" t="s">
        <v>8220</v>
      </c>
      <c r="I1790" t="s">
        <v>8224</v>
      </c>
      <c r="J1790" t="s">
        <v>8246</v>
      </c>
      <c r="K1790">
        <v>1414795542</v>
      </c>
      <c r="L1790" s="12">
        <f t="shared" si="189"/>
        <v>41943.94840277778</v>
      </c>
      <c r="M1790">
        <v>1412203542</v>
      </c>
      <c r="N1790" s="12">
        <f t="shared" si="190"/>
        <v>41913.94840277778</v>
      </c>
      <c r="O1790" s="16">
        <f t="shared" si="191"/>
        <v>10</v>
      </c>
      <c r="P1790" s="16">
        <f t="shared" si="194"/>
        <v>2014</v>
      </c>
      <c r="Q1790" t="b">
        <v>1</v>
      </c>
      <c r="R1790">
        <v>4</v>
      </c>
      <c r="S1790" t="b">
        <v>0</v>
      </c>
      <c r="T1790" t="s">
        <v>8283</v>
      </c>
      <c r="U1790" t="str">
        <f t="shared" si="192"/>
        <v>photo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20">
        <f t="shared" si="193"/>
        <v>8</v>
      </c>
      <c r="F1791" s="6" t="str">
        <f t="shared" si="195"/>
        <v>Cat 3</v>
      </c>
      <c r="G1791" s="8">
        <v>40</v>
      </c>
      <c r="H1791" t="s">
        <v>8220</v>
      </c>
      <c r="I1791" t="s">
        <v>8223</v>
      </c>
      <c r="J1791" t="s">
        <v>8245</v>
      </c>
      <c r="K1791">
        <v>1421042403</v>
      </c>
      <c r="L1791" s="12">
        <f t="shared" si="189"/>
        <v>42016.250034722223</v>
      </c>
      <c r="M1791">
        <v>1415858403</v>
      </c>
      <c r="N1791" s="12">
        <f t="shared" si="190"/>
        <v>41956.250034722223</v>
      </c>
      <c r="O1791" s="16">
        <f t="shared" si="191"/>
        <v>11</v>
      </c>
      <c r="P1791" s="16">
        <f t="shared" si="194"/>
        <v>2014</v>
      </c>
      <c r="Q1791" t="b">
        <v>1</v>
      </c>
      <c r="R1791">
        <v>4</v>
      </c>
      <c r="S1791" t="b">
        <v>0</v>
      </c>
      <c r="T1791" t="s">
        <v>8283</v>
      </c>
      <c r="U1791" t="str">
        <f t="shared" si="192"/>
        <v>photo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20">
        <f t="shared" si="193"/>
        <v>33</v>
      </c>
      <c r="F1792" s="6" t="str">
        <f t="shared" si="195"/>
        <v>Cat 8</v>
      </c>
      <c r="G1792" s="8">
        <v>1636</v>
      </c>
      <c r="H1792" t="s">
        <v>8220</v>
      </c>
      <c r="I1792" t="s">
        <v>8223</v>
      </c>
      <c r="J1792" t="s">
        <v>8245</v>
      </c>
      <c r="K1792">
        <v>1423152678</v>
      </c>
      <c r="L1792" s="12">
        <f t="shared" si="189"/>
        <v>42040.674513888895</v>
      </c>
      <c r="M1792">
        <v>1420560678</v>
      </c>
      <c r="N1792" s="12">
        <f t="shared" si="190"/>
        <v>42010.674513888895</v>
      </c>
      <c r="O1792" s="16">
        <f t="shared" si="191"/>
        <v>1</v>
      </c>
      <c r="P1792" s="16">
        <f t="shared" si="194"/>
        <v>2015</v>
      </c>
      <c r="Q1792" t="b">
        <v>1</v>
      </c>
      <c r="R1792">
        <v>15</v>
      </c>
      <c r="S1792" t="b">
        <v>0</v>
      </c>
      <c r="T1792" t="s">
        <v>8283</v>
      </c>
      <c r="U1792" t="str">
        <f t="shared" si="192"/>
        <v>photo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20">
        <f t="shared" si="193"/>
        <v>3</v>
      </c>
      <c r="F1793" s="6" t="str">
        <f t="shared" si="195"/>
        <v>Cat 2</v>
      </c>
      <c r="G1793" s="8">
        <v>107</v>
      </c>
      <c r="H1793" t="s">
        <v>8220</v>
      </c>
      <c r="I1793" t="s">
        <v>8224</v>
      </c>
      <c r="J1793" t="s">
        <v>8246</v>
      </c>
      <c r="K1793">
        <v>1422553565</v>
      </c>
      <c r="L1793" s="12">
        <f t="shared" si="189"/>
        <v>42033.740335648152</v>
      </c>
      <c r="M1793">
        <v>1417369565</v>
      </c>
      <c r="N1793" s="12">
        <f t="shared" si="190"/>
        <v>41973.740335648152</v>
      </c>
      <c r="O1793" s="16">
        <f t="shared" si="191"/>
        <v>11</v>
      </c>
      <c r="P1793" s="16">
        <f t="shared" si="194"/>
        <v>2014</v>
      </c>
      <c r="Q1793" t="b">
        <v>1</v>
      </c>
      <c r="R1793">
        <v>4</v>
      </c>
      <c r="S1793" t="b">
        <v>0</v>
      </c>
      <c r="T1793" t="s">
        <v>8283</v>
      </c>
      <c r="U1793" t="str">
        <f t="shared" si="192"/>
        <v>photo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20">
        <f t="shared" si="193"/>
        <v>25</v>
      </c>
      <c r="F1794" s="6" t="str">
        <f t="shared" si="195"/>
        <v>Cat 7</v>
      </c>
      <c r="G1794" s="8">
        <v>15281</v>
      </c>
      <c r="H1794" t="s">
        <v>8220</v>
      </c>
      <c r="I1794" t="s">
        <v>8223</v>
      </c>
      <c r="J1794" t="s">
        <v>8245</v>
      </c>
      <c r="K1794">
        <v>1439189940</v>
      </c>
      <c r="L1794" s="12">
        <f t="shared" si="189"/>
        <v>42226.290972222225</v>
      </c>
      <c r="M1794">
        <v>1435970682</v>
      </c>
      <c r="N1794" s="12">
        <f t="shared" si="190"/>
        <v>42189.031041666662</v>
      </c>
      <c r="O1794" s="16">
        <f t="shared" si="191"/>
        <v>7</v>
      </c>
      <c r="P1794" s="16">
        <f t="shared" si="194"/>
        <v>2015</v>
      </c>
      <c r="Q1794" t="b">
        <v>1</v>
      </c>
      <c r="R1794">
        <v>139</v>
      </c>
      <c r="S1794" t="b">
        <v>0</v>
      </c>
      <c r="T1794" t="s">
        <v>8283</v>
      </c>
      <c r="U1794" t="str">
        <f t="shared" si="192"/>
        <v>photo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20">
        <f t="shared" si="193"/>
        <v>3</v>
      </c>
      <c r="F1795" s="6" t="str">
        <f t="shared" si="195"/>
        <v>Cat 2</v>
      </c>
      <c r="G1795" s="8">
        <v>40</v>
      </c>
      <c r="H1795" t="s">
        <v>8220</v>
      </c>
      <c r="I1795" t="s">
        <v>8225</v>
      </c>
      <c r="J1795" t="s">
        <v>8247</v>
      </c>
      <c r="K1795">
        <v>1417127040</v>
      </c>
      <c r="L1795" s="12">
        <f t="shared" ref="L1795:L1858" si="196">(((K1795/60)/60)/24)+DATE(1970,1,1)</f>
        <v>41970.933333333334</v>
      </c>
      <c r="M1795">
        <v>1414531440</v>
      </c>
      <c r="N1795" s="12">
        <f t="shared" ref="N1795:N1858" si="197">(((M1795/60)/60)/24)+DATE(1970,1,1)</f>
        <v>41940.89166666667</v>
      </c>
      <c r="O1795" s="16">
        <f t="shared" ref="O1795:O1858" si="198">MONTH(N1795)</f>
        <v>10</v>
      </c>
      <c r="P1795" s="16">
        <f t="shared" si="194"/>
        <v>2014</v>
      </c>
      <c r="Q1795" t="b">
        <v>1</v>
      </c>
      <c r="R1795">
        <v>2</v>
      </c>
      <c r="S1795" t="b">
        <v>0</v>
      </c>
      <c r="T1795" t="s">
        <v>8283</v>
      </c>
      <c r="U1795" t="str">
        <f t="shared" ref="U1795:U1858" si="199">LEFT(T1795,5)</f>
        <v>photo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20">
        <f t="shared" ref="E1796:E1859" si="200">D1796/1000</f>
        <v>9</v>
      </c>
      <c r="F1796" s="6" t="str">
        <f t="shared" si="195"/>
        <v>Cat 3</v>
      </c>
      <c r="G1796" s="8">
        <v>997</v>
      </c>
      <c r="H1796" t="s">
        <v>8220</v>
      </c>
      <c r="I1796" t="s">
        <v>8223</v>
      </c>
      <c r="J1796" t="s">
        <v>8245</v>
      </c>
      <c r="K1796">
        <v>1423660422</v>
      </c>
      <c r="L1796" s="12">
        <f t="shared" si="196"/>
        <v>42046.551180555558</v>
      </c>
      <c r="M1796">
        <v>1420636422</v>
      </c>
      <c r="N1796" s="12">
        <f t="shared" si="197"/>
        <v>42011.551180555558</v>
      </c>
      <c r="O1796" s="16">
        <f t="shared" si="198"/>
        <v>1</v>
      </c>
      <c r="P1796" s="16">
        <f t="shared" ref="P1796:P1859" si="201">YEAR(N1796)</f>
        <v>2015</v>
      </c>
      <c r="Q1796" t="b">
        <v>1</v>
      </c>
      <c r="R1796">
        <v>18</v>
      </c>
      <c r="S1796" t="b">
        <v>0</v>
      </c>
      <c r="T1796" t="s">
        <v>8283</v>
      </c>
      <c r="U1796" t="str">
        <f t="shared" si="199"/>
        <v>photo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20">
        <f t="shared" si="200"/>
        <v>28</v>
      </c>
      <c r="F1797" s="6" t="str">
        <f t="shared" ref="F1797:F1860" si="202">IF(E1797&lt;1,"Cat 1",IF(E1797&lt;5,"Cat 2",IF(E1797&lt;10,"Cat 3",IF(E1797&lt;15,"Cat 4",IF(E1797&lt;20,"Cat 5",IF(E1797&lt;25,"Cat 6",IF(E1797&lt;30,"Cat 7",IF(E1797&lt;35,"Cat 8",IF(E1797&lt;40,"Cat 9",IF(E1797&lt;45,"Cat 10",IF(E1797&lt;50,"Cat 11","Cat 12")))))))))))</f>
        <v>Cat 7</v>
      </c>
      <c r="G1797" s="8">
        <v>10846</v>
      </c>
      <c r="H1797" t="s">
        <v>8220</v>
      </c>
      <c r="I1797" t="s">
        <v>8235</v>
      </c>
      <c r="J1797" t="s">
        <v>8248</v>
      </c>
      <c r="K1797">
        <v>1476460800</v>
      </c>
      <c r="L1797" s="12">
        <f t="shared" si="196"/>
        <v>42657.666666666672</v>
      </c>
      <c r="M1797">
        <v>1473922541</v>
      </c>
      <c r="N1797" s="12">
        <f t="shared" si="197"/>
        <v>42628.288668981477</v>
      </c>
      <c r="O1797" s="16">
        <f t="shared" si="198"/>
        <v>9</v>
      </c>
      <c r="P1797" s="16">
        <f t="shared" si="201"/>
        <v>2016</v>
      </c>
      <c r="Q1797" t="b">
        <v>1</v>
      </c>
      <c r="R1797">
        <v>81</v>
      </c>
      <c r="S1797" t="b">
        <v>0</v>
      </c>
      <c r="T1797" t="s">
        <v>8283</v>
      </c>
      <c r="U1797" t="str">
        <f t="shared" si="199"/>
        <v>photo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20">
        <f t="shared" si="200"/>
        <v>19</v>
      </c>
      <c r="F1798" s="6" t="str">
        <f t="shared" si="202"/>
        <v>Cat 5</v>
      </c>
      <c r="G1798" s="8">
        <v>4190</v>
      </c>
      <c r="H1798" t="s">
        <v>8220</v>
      </c>
      <c r="I1798" t="s">
        <v>8224</v>
      </c>
      <c r="J1798" t="s">
        <v>8246</v>
      </c>
      <c r="K1798">
        <v>1469356366</v>
      </c>
      <c r="L1798" s="12">
        <f t="shared" si="196"/>
        <v>42575.439421296294</v>
      </c>
      <c r="M1798">
        <v>1464172366</v>
      </c>
      <c r="N1798" s="12">
        <f t="shared" si="197"/>
        <v>42515.439421296294</v>
      </c>
      <c r="O1798" s="16">
        <f t="shared" si="198"/>
        <v>5</v>
      </c>
      <c r="P1798" s="16">
        <f t="shared" si="201"/>
        <v>2016</v>
      </c>
      <c r="Q1798" t="b">
        <v>1</v>
      </c>
      <c r="R1798">
        <v>86</v>
      </c>
      <c r="S1798" t="b">
        <v>0</v>
      </c>
      <c r="T1798" t="s">
        <v>8283</v>
      </c>
      <c r="U1798" t="str">
        <f t="shared" si="199"/>
        <v>photo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20">
        <f t="shared" si="200"/>
        <v>10</v>
      </c>
      <c r="F1799" s="6" t="str">
        <f t="shared" si="202"/>
        <v>Cat 4</v>
      </c>
      <c r="G1799" s="8">
        <v>6755</v>
      </c>
      <c r="H1799" t="s">
        <v>8220</v>
      </c>
      <c r="I1799" t="s">
        <v>8223</v>
      </c>
      <c r="J1799" t="s">
        <v>8245</v>
      </c>
      <c r="K1799">
        <v>1481809189</v>
      </c>
      <c r="L1799" s="12">
        <f t="shared" si="196"/>
        <v>42719.56931712963</v>
      </c>
      <c r="M1799">
        <v>1479217189</v>
      </c>
      <c r="N1799" s="12">
        <f t="shared" si="197"/>
        <v>42689.56931712963</v>
      </c>
      <c r="O1799" s="16">
        <f t="shared" si="198"/>
        <v>11</v>
      </c>
      <c r="P1799" s="16">
        <f t="shared" si="201"/>
        <v>2016</v>
      </c>
      <c r="Q1799" t="b">
        <v>1</v>
      </c>
      <c r="R1799">
        <v>140</v>
      </c>
      <c r="S1799" t="b">
        <v>0</v>
      </c>
      <c r="T1799" t="s">
        <v>8283</v>
      </c>
      <c r="U1799" t="str">
        <f t="shared" si="199"/>
        <v>photo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20">
        <f t="shared" si="200"/>
        <v>16</v>
      </c>
      <c r="F1800" s="6" t="str">
        <f t="shared" si="202"/>
        <v>Cat 5</v>
      </c>
      <c r="G1800" s="8">
        <v>2182</v>
      </c>
      <c r="H1800" t="s">
        <v>8220</v>
      </c>
      <c r="I1800" t="s">
        <v>8223</v>
      </c>
      <c r="J1800" t="s">
        <v>8245</v>
      </c>
      <c r="K1800">
        <v>1454572233</v>
      </c>
      <c r="L1800" s="12">
        <f t="shared" si="196"/>
        <v>42404.32677083333</v>
      </c>
      <c r="M1800">
        <v>1449388233</v>
      </c>
      <c r="N1800" s="12">
        <f t="shared" si="197"/>
        <v>42344.32677083333</v>
      </c>
      <c r="O1800" s="16">
        <f t="shared" si="198"/>
        <v>12</v>
      </c>
      <c r="P1800" s="16">
        <f t="shared" si="201"/>
        <v>2015</v>
      </c>
      <c r="Q1800" t="b">
        <v>1</v>
      </c>
      <c r="R1800">
        <v>37</v>
      </c>
      <c r="S1800" t="b">
        <v>0</v>
      </c>
      <c r="T1800" t="s">
        <v>8283</v>
      </c>
      <c r="U1800" t="str">
        <f t="shared" si="199"/>
        <v>photo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20">
        <f t="shared" si="200"/>
        <v>4</v>
      </c>
      <c r="F1801" s="6" t="str">
        <f t="shared" si="202"/>
        <v>Cat 2</v>
      </c>
      <c r="G1801" s="8">
        <v>69.83</v>
      </c>
      <c r="H1801" t="s">
        <v>8220</v>
      </c>
      <c r="I1801" t="s">
        <v>8224</v>
      </c>
      <c r="J1801" t="s">
        <v>8246</v>
      </c>
      <c r="K1801">
        <v>1415740408</v>
      </c>
      <c r="L1801" s="12">
        <f t="shared" si="196"/>
        <v>41954.884351851855</v>
      </c>
      <c r="M1801">
        <v>1414008808</v>
      </c>
      <c r="N1801" s="12">
        <f t="shared" si="197"/>
        <v>41934.842685185184</v>
      </c>
      <c r="O1801" s="16">
        <f t="shared" si="198"/>
        <v>10</v>
      </c>
      <c r="P1801" s="16">
        <f t="shared" si="201"/>
        <v>2014</v>
      </c>
      <c r="Q1801" t="b">
        <v>1</v>
      </c>
      <c r="R1801">
        <v>6</v>
      </c>
      <c r="S1801" t="b">
        <v>0</v>
      </c>
      <c r="T1801" t="s">
        <v>8283</v>
      </c>
      <c r="U1801" t="str">
        <f t="shared" si="199"/>
        <v>photo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20">
        <f t="shared" si="200"/>
        <v>46.26</v>
      </c>
      <c r="F1802" s="6" t="str">
        <f t="shared" si="202"/>
        <v>Cat 11</v>
      </c>
      <c r="G1802" s="8">
        <v>9460</v>
      </c>
      <c r="H1802" t="s">
        <v>8220</v>
      </c>
      <c r="I1802" t="s">
        <v>8224</v>
      </c>
      <c r="J1802" t="s">
        <v>8246</v>
      </c>
      <c r="K1802">
        <v>1476109970</v>
      </c>
      <c r="L1802" s="12">
        <f t="shared" si="196"/>
        <v>42653.606134259258</v>
      </c>
      <c r="M1802">
        <v>1473517970</v>
      </c>
      <c r="N1802" s="12">
        <f t="shared" si="197"/>
        <v>42623.606134259258</v>
      </c>
      <c r="O1802" s="16">
        <f t="shared" si="198"/>
        <v>9</v>
      </c>
      <c r="P1802" s="16">
        <f t="shared" si="201"/>
        <v>2016</v>
      </c>
      <c r="Q1802" t="b">
        <v>1</v>
      </c>
      <c r="R1802">
        <v>113</v>
      </c>
      <c r="S1802" t="b">
        <v>0</v>
      </c>
      <c r="T1802" t="s">
        <v>8283</v>
      </c>
      <c r="U1802" t="str">
        <f t="shared" si="199"/>
        <v>photo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20">
        <f t="shared" si="200"/>
        <v>17</v>
      </c>
      <c r="F1803" s="6" t="str">
        <f t="shared" si="202"/>
        <v>Cat 5</v>
      </c>
      <c r="G1803" s="8">
        <v>2355</v>
      </c>
      <c r="H1803" t="s">
        <v>8220</v>
      </c>
      <c r="I1803" t="s">
        <v>8224</v>
      </c>
      <c r="J1803" t="s">
        <v>8246</v>
      </c>
      <c r="K1803">
        <v>1450181400</v>
      </c>
      <c r="L1803" s="12">
        <f t="shared" si="196"/>
        <v>42353.506944444445</v>
      </c>
      <c r="M1803">
        <v>1447429868</v>
      </c>
      <c r="N1803" s="12">
        <f t="shared" si="197"/>
        <v>42321.660509259258</v>
      </c>
      <c r="O1803" s="16">
        <f t="shared" si="198"/>
        <v>11</v>
      </c>
      <c r="P1803" s="16">
        <f t="shared" si="201"/>
        <v>2015</v>
      </c>
      <c r="Q1803" t="b">
        <v>1</v>
      </c>
      <c r="R1803">
        <v>37</v>
      </c>
      <c r="S1803" t="b">
        <v>0</v>
      </c>
      <c r="T1803" t="s">
        <v>8283</v>
      </c>
      <c r="U1803" t="str">
        <f t="shared" si="199"/>
        <v>photo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20">
        <f t="shared" si="200"/>
        <v>3.5</v>
      </c>
      <c r="F1804" s="6" t="str">
        <f t="shared" si="202"/>
        <v>Cat 2</v>
      </c>
      <c r="G1804" s="8">
        <v>1697</v>
      </c>
      <c r="H1804" t="s">
        <v>8220</v>
      </c>
      <c r="I1804" t="s">
        <v>8235</v>
      </c>
      <c r="J1804" t="s">
        <v>8248</v>
      </c>
      <c r="K1804">
        <v>1435442340</v>
      </c>
      <c r="L1804" s="12">
        <f t="shared" si="196"/>
        <v>42182.915972222225</v>
      </c>
      <c r="M1804">
        <v>1433416830</v>
      </c>
      <c r="N1804" s="12">
        <f t="shared" si="197"/>
        <v>42159.47256944445</v>
      </c>
      <c r="O1804" s="16">
        <f t="shared" si="198"/>
        <v>6</v>
      </c>
      <c r="P1804" s="16">
        <f t="shared" si="201"/>
        <v>2015</v>
      </c>
      <c r="Q1804" t="b">
        <v>1</v>
      </c>
      <c r="R1804">
        <v>18</v>
      </c>
      <c r="S1804" t="b">
        <v>0</v>
      </c>
      <c r="T1804" t="s">
        <v>8283</v>
      </c>
      <c r="U1804" t="str">
        <f t="shared" si="199"/>
        <v>photo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20">
        <f t="shared" si="200"/>
        <v>17.5</v>
      </c>
      <c r="F1805" s="6" t="str">
        <f t="shared" si="202"/>
        <v>Cat 5</v>
      </c>
      <c r="G1805" s="8">
        <v>5390</v>
      </c>
      <c r="H1805" t="s">
        <v>8220</v>
      </c>
      <c r="I1805" t="s">
        <v>8223</v>
      </c>
      <c r="J1805" t="s">
        <v>8245</v>
      </c>
      <c r="K1805">
        <v>1423878182</v>
      </c>
      <c r="L1805" s="12">
        <f t="shared" si="196"/>
        <v>42049.071550925932</v>
      </c>
      <c r="M1805">
        <v>1421199782</v>
      </c>
      <c r="N1805" s="12">
        <f t="shared" si="197"/>
        <v>42018.071550925932</v>
      </c>
      <c r="O1805" s="16">
        <f t="shared" si="198"/>
        <v>1</v>
      </c>
      <c r="P1805" s="16">
        <f t="shared" si="201"/>
        <v>2015</v>
      </c>
      <c r="Q1805" t="b">
        <v>1</v>
      </c>
      <c r="R1805">
        <v>75</v>
      </c>
      <c r="S1805" t="b">
        <v>0</v>
      </c>
      <c r="T1805" t="s">
        <v>8283</v>
      </c>
      <c r="U1805" t="str">
        <f t="shared" si="199"/>
        <v>photo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20">
        <f t="shared" si="200"/>
        <v>15.5</v>
      </c>
      <c r="F1806" s="6" t="str">
        <f t="shared" si="202"/>
        <v>Cat 5</v>
      </c>
      <c r="G1806" s="8">
        <v>5452</v>
      </c>
      <c r="H1806" t="s">
        <v>8220</v>
      </c>
      <c r="I1806" t="s">
        <v>8223</v>
      </c>
      <c r="J1806" t="s">
        <v>8245</v>
      </c>
      <c r="K1806">
        <v>1447521404</v>
      </c>
      <c r="L1806" s="12">
        <f t="shared" si="196"/>
        <v>42322.719953703709</v>
      </c>
      <c r="M1806">
        <v>1444061804</v>
      </c>
      <c r="N1806" s="12">
        <f t="shared" si="197"/>
        <v>42282.678287037037</v>
      </c>
      <c r="O1806" s="16">
        <f t="shared" si="198"/>
        <v>10</v>
      </c>
      <c r="P1806" s="16">
        <f t="shared" si="201"/>
        <v>2015</v>
      </c>
      <c r="Q1806" t="b">
        <v>1</v>
      </c>
      <c r="R1806">
        <v>52</v>
      </c>
      <c r="S1806" t="b">
        <v>0</v>
      </c>
      <c r="T1806" t="s">
        <v>8283</v>
      </c>
      <c r="U1806" t="str">
        <f t="shared" si="199"/>
        <v>photo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20">
        <f t="shared" si="200"/>
        <v>22.5</v>
      </c>
      <c r="F1807" s="6" t="str">
        <f t="shared" si="202"/>
        <v>Cat 6</v>
      </c>
      <c r="G1807" s="8">
        <v>8191</v>
      </c>
      <c r="H1807" t="s">
        <v>8220</v>
      </c>
      <c r="I1807" t="s">
        <v>8235</v>
      </c>
      <c r="J1807" t="s">
        <v>8248</v>
      </c>
      <c r="K1807">
        <v>1443808800</v>
      </c>
      <c r="L1807" s="12">
        <f t="shared" si="196"/>
        <v>42279.75</v>
      </c>
      <c r="M1807">
        <v>1441048658</v>
      </c>
      <c r="N1807" s="12">
        <f t="shared" si="197"/>
        <v>42247.803912037038</v>
      </c>
      <c r="O1807" s="16">
        <f t="shared" si="198"/>
        <v>8</v>
      </c>
      <c r="P1807" s="16">
        <f t="shared" si="201"/>
        <v>2015</v>
      </c>
      <c r="Q1807" t="b">
        <v>1</v>
      </c>
      <c r="R1807">
        <v>122</v>
      </c>
      <c r="S1807" t="b">
        <v>0</v>
      </c>
      <c r="T1807" t="s">
        <v>8283</v>
      </c>
      <c r="U1807" t="str">
        <f t="shared" si="199"/>
        <v>photo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20">
        <f t="shared" si="200"/>
        <v>20</v>
      </c>
      <c r="F1808" s="6" t="str">
        <f t="shared" si="202"/>
        <v>Cat 6</v>
      </c>
      <c r="G1808" s="8">
        <v>591</v>
      </c>
      <c r="H1808" t="s">
        <v>8220</v>
      </c>
      <c r="I1808" t="s">
        <v>8224</v>
      </c>
      <c r="J1808" t="s">
        <v>8246</v>
      </c>
      <c r="K1808">
        <v>1412090349</v>
      </c>
      <c r="L1808" s="12">
        <f t="shared" si="196"/>
        <v>41912.638298611113</v>
      </c>
      <c r="M1808">
        <v>1409066349</v>
      </c>
      <c r="N1808" s="12">
        <f t="shared" si="197"/>
        <v>41877.638298611113</v>
      </c>
      <c r="O1808" s="16">
        <f t="shared" si="198"/>
        <v>8</v>
      </c>
      <c r="P1808" s="16">
        <f t="shared" si="201"/>
        <v>2014</v>
      </c>
      <c r="Q1808" t="b">
        <v>1</v>
      </c>
      <c r="R1808">
        <v>8</v>
      </c>
      <c r="S1808" t="b">
        <v>0</v>
      </c>
      <c r="T1808" t="s">
        <v>8283</v>
      </c>
      <c r="U1808" t="str">
        <f t="shared" si="199"/>
        <v>photo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20">
        <f t="shared" si="200"/>
        <v>5</v>
      </c>
      <c r="F1809" s="6" t="str">
        <f t="shared" si="202"/>
        <v>Cat 3</v>
      </c>
      <c r="G1809" s="8">
        <v>553</v>
      </c>
      <c r="H1809" t="s">
        <v>8220</v>
      </c>
      <c r="I1809" t="s">
        <v>8223</v>
      </c>
      <c r="J1809" t="s">
        <v>8245</v>
      </c>
      <c r="K1809">
        <v>1411868313</v>
      </c>
      <c r="L1809" s="12">
        <f t="shared" si="196"/>
        <v>41910.068437499998</v>
      </c>
      <c r="M1809">
        <v>1409276313</v>
      </c>
      <c r="N1809" s="12">
        <f t="shared" si="197"/>
        <v>41880.068437499998</v>
      </c>
      <c r="O1809" s="16">
        <f t="shared" si="198"/>
        <v>8</v>
      </c>
      <c r="P1809" s="16">
        <f t="shared" si="201"/>
        <v>2014</v>
      </c>
      <c r="Q1809" t="b">
        <v>1</v>
      </c>
      <c r="R1809">
        <v>8</v>
      </c>
      <c r="S1809" t="b">
        <v>0</v>
      </c>
      <c r="T1809" t="s">
        <v>8283</v>
      </c>
      <c r="U1809" t="str">
        <f t="shared" si="199"/>
        <v>photo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20">
        <f t="shared" si="200"/>
        <v>28</v>
      </c>
      <c r="F1810" s="6" t="str">
        <f t="shared" si="202"/>
        <v>Cat 7</v>
      </c>
      <c r="G1810" s="8">
        <v>11594</v>
      </c>
      <c r="H1810" t="s">
        <v>8220</v>
      </c>
      <c r="I1810" t="s">
        <v>8223</v>
      </c>
      <c r="J1810" t="s">
        <v>8245</v>
      </c>
      <c r="K1810">
        <v>1486830030</v>
      </c>
      <c r="L1810" s="12">
        <f t="shared" si="196"/>
        <v>42777.680902777778</v>
      </c>
      <c r="M1810">
        <v>1483806030</v>
      </c>
      <c r="N1810" s="12">
        <f t="shared" si="197"/>
        <v>42742.680902777778</v>
      </c>
      <c r="O1810" s="16">
        <f t="shared" si="198"/>
        <v>1</v>
      </c>
      <c r="P1810" s="16">
        <f t="shared" si="201"/>
        <v>2017</v>
      </c>
      <c r="Q1810" t="b">
        <v>1</v>
      </c>
      <c r="R1810">
        <v>96</v>
      </c>
      <c r="S1810" t="b">
        <v>0</v>
      </c>
      <c r="T1810" t="s">
        <v>8283</v>
      </c>
      <c r="U1810" t="str">
        <f t="shared" si="199"/>
        <v>photo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20">
        <f t="shared" si="200"/>
        <v>3.5</v>
      </c>
      <c r="F1811" s="6" t="str">
        <f t="shared" si="202"/>
        <v>Cat 2</v>
      </c>
      <c r="G1811" s="8">
        <v>380</v>
      </c>
      <c r="H1811" t="s">
        <v>8220</v>
      </c>
      <c r="I1811" t="s">
        <v>8228</v>
      </c>
      <c r="J1811" t="s">
        <v>8250</v>
      </c>
      <c r="K1811">
        <v>1425246439</v>
      </c>
      <c r="L1811" s="12">
        <f t="shared" si="196"/>
        <v>42064.907858796301</v>
      </c>
      <c r="M1811">
        <v>1422222439</v>
      </c>
      <c r="N1811" s="12">
        <f t="shared" si="197"/>
        <v>42029.907858796301</v>
      </c>
      <c r="O1811" s="16">
        <f t="shared" si="198"/>
        <v>1</v>
      </c>
      <c r="P1811" s="16">
        <f t="shared" si="201"/>
        <v>2015</v>
      </c>
      <c r="Q1811" t="b">
        <v>1</v>
      </c>
      <c r="R1811">
        <v>9</v>
      </c>
      <c r="S1811" t="b">
        <v>0</v>
      </c>
      <c r="T1811" t="s">
        <v>8283</v>
      </c>
      <c r="U1811" t="str">
        <f t="shared" si="199"/>
        <v>photo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20">
        <f t="shared" si="200"/>
        <v>0.45</v>
      </c>
      <c r="F1812" s="6" t="str">
        <f t="shared" si="202"/>
        <v>Cat 1</v>
      </c>
      <c r="G1812" s="8">
        <v>15</v>
      </c>
      <c r="H1812" t="s">
        <v>8220</v>
      </c>
      <c r="I1812" t="s">
        <v>8223</v>
      </c>
      <c r="J1812" t="s">
        <v>8245</v>
      </c>
      <c r="K1812">
        <v>1408657826</v>
      </c>
      <c r="L1812" s="12">
        <f t="shared" si="196"/>
        <v>41872.91002314815</v>
      </c>
      <c r="M1812">
        <v>1407621026</v>
      </c>
      <c r="N1812" s="12">
        <f t="shared" si="197"/>
        <v>41860.91002314815</v>
      </c>
      <c r="O1812" s="16">
        <f t="shared" si="198"/>
        <v>8</v>
      </c>
      <c r="P1812" s="16">
        <f t="shared" si="201"/>
        <v>2014</v>
      </c>
      <c r="Q1812" t="b">
        <v>0</v>
      </c>
      <c r="R1812">
        <v>2</v>
      </c>
      <c r="S1812" t="b">
        <v>0</v>
      </c>
      <c r="T1812" t="s">
        <v>8283</v>
      </c>
      <c r="U1812" t="str">
        <f t="shared" si="199"/>
        <v>photo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20">
        <f t="shared" si="200"/>
        <v>54</v>
      </c>
      <c r="F1813" s="6" t="str">
        <f t="shared" si="202"/>
        <v>Cat 12</v>
      </c>
      <c r="G1813" s="8">
        <v>40</v>
      </c>
      <c r="H1813" t="s">
        <v>8220</v>
      </c>
      <c r="I1813" t="s">
        <v>8223</v>
      </c>
      <c r="J1813" t="s">
        <v>8245</v>
      </c>
      <c r="K1813">
        <v>1414123200</v>
      </c>
      <c r="L1813" s="12">
        <f t="shared" si="196"/>
        <v>41936.166666666664</v>
      </c>
      <c r="M1813">
        <v>1408962270</v>
      </c>
      <c r="N1813" s="12">
        <f t="shared" si="197"/>
        <v>41876.433680555558</v>
      </c>
      <c r="O1813" s="16">
        <f t="shared" si="198"/>
        <v>8</v>
      </c>
      <c r="P1813" s="16">
        <f t="shared" si="201"/>
        <v>2014</v>
      </c>
      <c r="Q1813" t="b">
        <v>0</v>
      </c>
      <c r="R1813">
        <v>26</v>
      </c>
      <c r="S1813" t="b">
        <v>0</v>
      </c>
      <c r="T1813" t="s">
        <v>8283</v>
      </c>
      <c r="U1813" t="str">
        <f t="shared" si="199"/>
        <v>photo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20">
        <f t="shared" si="200"/>
        <v>6.5</v>
      </c>
      <c r="F1814" s="6" t="str">
        <f t="shared" si="202"/>
        <v>Cat 3</v>
      </c>
      <c r="G1814" s="8">
        <v>865</v>
      </c>
      <c r="H1814" t="s">
        <v>8220</v>
      </c>
      <c r="I1814" t="s">
        <v>8224</v>
      </c>
      <c r="J1814" t="s">
        <v>8246</v>
      </c>
      <c r="K1814">
        <v>1467531536</v>
      </c>
      <c r="L1814" s="12">
        <f t="shared" si="196"/>
        <v>42554.318703703699</v>
      </c>
      <c r="M1814">
        <v>1464939536</v>
      </c>
      <c r="N1814" s="12">
        <f t="shared" si="197"/>
        <v>42524.318703703699</v>
      </c>
      <c r="O1814" s="16">
        <f t="shared" si="198"/>
        <v>6</v>
      </c>
      <c r="P1814" s="16">
        <f t="shared" si="201"/>
        <v>2016</v>
      </c>
      <c r="Q1814" t="b">
        <v>0</v>
      </c>
      <c r="R1814">
        <v>23</v>
      </c>
      <c r="S1814" t="b">
        <v>0</v>
      </c>
      <c r="T1814" t="s">
        <v>8283</v>
      </c>
      <c r="U1814" t="str">
        <f t="shared" si="199"/>
        <v>photo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20">
        <f t="shared" si="200"/>
        <v>8.75</v>
      </c>
      <c r="F1815" s="6" t="str">
        <f t="shared" si="202"/>
        <v>Cat 3</v>
      </c>
      <c r="G1815" s="8"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12">
        <f t="shared" si="196"/>
        <v>41859.889027777775</v>
      </c>
      <c r="M1815">
        <v>1404940812</v>
      </c>
      <c r="N1815" s="12">
        <f t="shared" si="197"/>
        <v>41829.889027777775</v>
      </c>
      <c r="O1815" s="16">
        <f t="shared" si="198"/>
        <v>7</v>
      </c>
      <c r="P1815" s="16">
        <f t="shared" si="201"/>
        <v>2014</v>
      </c>
      <c r="Q1815" t="b">
        <v>0</v>
      </c>
      <c r="R1815">
        <v>0</v>
      </c>
      <c r="S1815" t="b">
        <v>0</v>
      </c>
      <c r="T1815" t="s">
        <v>8283</v>
      </c>
      <c r="U1815" t="str">
        <f t="shared" si="199"/>
        <v>photo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20">
        <f t="shared" si="200"/>
        <v>12</v>
      </c>
      <c r="F1816" s="6" t="str">
        <f t="shared" si="202"/>
        <v>Cat 4</v>
      </c>
      <c r="G1816" s="8">
        <v>5902</v>
      </c>
      <c r="H1816" t="s">
        <v>8220</v>
      </c>
      <c r="I1816" t="s">
        <v>8224</v>
      </c>
      <c r="J1816" t="s">
        <v>8246</v>
      </c>
      <c r="K1816">
        <v>1425108736</v>
      </c>
      <c r="L1816" s="12">
        <f t="shared" si="196"/>
        <v>42063.314074074078</v>
      </c>
      <c r="M1816">
        <v>1422516736</v>
      </c>
      <c r="N1816" s="12">
        <f t="shared" si="197"/>
        <v>42033.314074074078</v>
      </c>
      <c r="O1816" s="16">
        <f t="shared" si="198"/>
        <v>1</v>
      </c>
      <c r="P1816" s="16">
        <f t="shared" si="201"/>
        <v>2015</v>
      </c>
      <c r="Q1816" t="b">
        <v>0</v>
      </c>
      <c r="R1816">
        <v>140</v>
      </c>
      <c r="S1816" t="b">
        <v>0</v>
      </c>
      <c r="T1816" t="s">
        <v>8283</v>
      </c>
      <c r="U1816" t="str">
        <f t="shared" si="199"/>
        <v>photo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20">
        <f t="shared" si="200"/>
        <v>3</v>
      </c>
      <c r="F1817" s="6" t="str">
        <f t="shared" si="202"/>
        <v>Cat 2</v>
      </c>
      <c r="G1817" s="8"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12">
        <f t="shared" si="196"/>
        <v>42186.906678240746</v>
      </c>
      <c r="M1817">
        <v>1434577537</v>
      </c>
      <c r="N1817" s="12">
        <f t="shared" si="197"/>
        <v>42172.906678240746</v>
      </c>
      <c r="O1817" s="16">
        <f t="shared" si="198"/>
        <v>6</v>
      </c>
      <c r="P1817" s="16">
        <f t="shared" si="201"/>
        <v>2015</v>
      </c>
      <c r="Q1817" t="b">
        <v>0</v>
      </c>
      <c r="R1817">
        <v>0</v>
      </c>
      <c r="S1817" t="b">
        <v>0</v>
      </c>
      <c r="T1817" t="s">
        <v>8283</v>
      </c>
      <c r="U1817" t="str">
        <f t="shared" si="199"/>
        <v>photo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20">
        <f t="shared" si="200"/>
        <v>25</v>
      </c>
      <c r="F1818" s="6" t="str">
        <f t="shared" si="202"/>
        <v>Cat 7</v>
      </c>
      <c r="G1818" s="8">
        <v>509</v>
      </c>
      <c r="H1818" t="s">
        <v>8220</v>
      </c>
      <c r="I1818" t="s">
        <v>8239</v>
      </c>
      <c r="J1818" t="s">
        <v>8256</v>
      </c>
      <c r="K1818">
        <v>1469473200</v>
      </c>
      <c r="L1818" s="12">
        <f t="shared" si="196"/>
        <v>42576.791666666672</v>
      </c>
      <c r="M1818">
        <v>1467061303</v>
      </c>
      <c r="N1818" s="12">
        <f t="shared" si="197"/>
        <v>42548.876192129625</v>
      </c>
      <c r="O1818" s="16">
        <f t="shared" si="198"/>
        <v>6</v>
      </c>
      <c r="P1818" s="16">
        <f t="shared" si="201"/>
        <v>2016</v>
      </c>
      <c r="Q1818" t="b">
        <v>0</v>
      </c>
      <c r="R1818">
        <v>6</v>
      </c>
      <c r="S1818" t="b">
        <v>0</v>
      </c>
      <c r="T1818" t="s">
        <v>8283</v>
      </c>
      <c r="U1818" t="str">
        <f t="shared" si="199"/>
        <v>photo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20">
        <f t="shared" si="200"/>
        <v>18</v>
      </c>
      <c r="F1819" s="6" t="str">
        <f t="shared" si="202"/>
        <v>Cat 5</v>
      </c>
      <c r="G1819" s="8">
        <v>9419</v>
      </c>
      <c r="H1819" t="s">
        <v>8220</v>
      </c>
      <c r="I1819" t="s">
        <v>8223</v>
      </c>
      <c r="J1819" t="s">
        <v>8245</v>
      </c>
      <c r="K1819">
        <v>1485759540</v>
      </c>
      <c r="L1819" s="12">
        <f t="shared" si="196"/>
        <v>42765.290972222225</v>
      </c>
      <c r="M1819">
        <v>1480607607</v>
      </c>
      <c r="N1819" s="12">
        <f t="shared" si="197"/>
        <v>42705.662118055552</v>
      </c>
      <c r="O1819" s="16">
        <f t="shared" si="198"/>
        <v>12</v>
      </c>
      <c r="P1819" s="16">
        <f t="shared" si="201"/>
        <v>2016</v>
      </c>
      <c r="Q1819" t="b">
        <v>0</v>
      </c>
      <c r="R1819">
        <v>100</v>
      </c>
      <c r="S1819" t="b">
        <v>0</v>
      </c>
      <c r="T1819" t="s">
        <v>8283</v>
      </c>
      <c r="U1819" t="str">
        <f t="shared" si="199"/>
        <v>photo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20">
        <f t="shared" si="200"/>
        <v>15</v>
      </c>
      <c r="F1820" s="6" t="str">
        <f t="shared" si="202"/>
        <v>Cat 5</v>
      </c>
      <c r="G1820" s="8"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12">
        <f t="shared" si="196"/>
        <v>42097.192708333328</v>
      </c>
      <c r="M1820">
        <v>1425447450</v>
      </c>
      <c r="N1820" s="12">
        <f t="shared" si="197"/>
        <v>42067.234375</v>
      </c>
      <c r="O1820" s="16">
        <f t="shared" si="198"/>
        <v>3</v>
      </c>
      <c r="P1820" s="16">
        <f t="shared" si="201"/>
        <v>2015</v>
      </c>
      <c r="Q1820" t="b">
        <v>0</v>
      </c>
      <c r="R1820">
        <v>0</v>
      </c>
      <c r="S1820" t="b">
        <v>0</v>
      </c>
      <c r="T1820" t="s">
        <v>8283</v>
      </c>
      <c r="U1820" t="str">
        <f t="shared" si="199"/>
        <v>photo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20">
        <f t="shared" si="200"/>
        <v>1.2</v>
      </c>
      <c r="F1821" s="6" t="str">
        <f t="shared" si="202"/>
        <v>Cat 2</v>
      </c>
      <c r="G1821" s="8">
        <v>25</v>
      </c>
      <c r="H1821" t="s">
        <v>8220</v>
      </c>
      <c r="I1821" t="s">
        <v>8223</v>
      </c>
      <c r="J1821" t="s">
        <v>8245</v>
      </c>
      <c r="K1821">
        <v>1406743396</v>
      </c>
      <c r="L1821" s="12">
        <f t="shared" si="196"/>
        <v>41850.752268518518</v>
      </c>
      <c r="M1821">
        <v>1404151396</v>
      </c>
      <c r="N1821" s="12">
        <f t="shared" si="197"/>
        <v>41820.752268518518</v>
      </c>
      <c r="O1821" s="16">
        <f t="shared" si="198"/>
        <v>6</v>
      </c>
      <c r="P1821" s="16">
        <f t="shared" si="201"/>
        <v>2014</v>
      </c>
      <c r="Q1821" t="b">
        <v>0</v>
      </c>
      <c r="R1821">
        <v>4</v>
      </c>
      <c r="S1821" t="b">
        <v>0</v>
      </c>
      <c r="T1821" t="s">
        <v>8283</v>
      </c>
      <c r="U1821" t="str">
        <f t="shared" si="199"/>
        <v>photo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20">
        <f t="shared" si="200"/>
        <v>26</v>
      </c>
      <c r="F1822" s="6" t="str">
        <f t="shared" si="202"/>
        <v>Cat 7</v>
      </c>
      <c r="G1822" s="8">
        <v>1707</v>
      </c>
      <c r="H1822" t="s">
        <v>8220</v>
      </c>
      <c r="I1822" t="s">
        <v>8223</v>
      </c>
      <c r="J1822" t="s">
        <v>8245</v>
      </c>
      <c r="K1822">
        <v>1427850090</v>
      </c>
      <c r="L1822" s="12">
        <f t="shared" si="196"/>
        <v>42095.042708333334</v>
      </c>
      <c r="M1822">
        <v>1425261690</v>
      </c>
      <c r="N1822" s="12">
        <f t="shared" si="197"/>
        <v>42065.084375000006</v>
      </c>
      <c r="O1822" s="16">
        <f t="shared" si="198"/>
        <v>3</v>
      </c>
      <c r="P1822" s="16">
        <f t="shared" si="201"/>
        <v>2015</v>
      </c>
      <c r="Q1822" t="b">
        <v>0</v>
      </c>
      <c r="R1822">
        <v>8</v>
      </c>
      <c r="S1822" t="b">
        <v>0</v>
      </c>
      <c r="T1822" t="s">
        <v>8283</v>
      </c>
      <c r="U1822" t="str">
        <f t="shared" si="199"/>
        <v>photo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20">
        <f t="shared" si="200"/>
        <v>2.5</v>
      </c>
      <c r="F1823" s="6" t="str">
        <f t="shared" si="202"/>
        <v>Cat 2</v>
      </c>
      <c r="G1823" s="8">
        <v>3372.25</v>
      </c>
      <c r="H1823" t="s">
        <v>8218</v>
      </c>
      <c r="I1823" t="s">
        <v>8223</v>
      </c>
      <c r="J1823" t="s">
        <v>8245</v>
      </c>
      <c r="K1823">
        <v>1330760367</v>
      </c>
      <c r="L1823" s="12">
        <f t="shared" si="196"/>
        <v>40971.319062499999</v>
      </c>
      <c r="M1823">
        <v>1326872367</v>
      </c>
      <c r="N1823" s="12">
        <f t="shared" si="197"/>
        <v>40926.319062499999</v>
      </c>
      <c r="O1823" s="16">
        <f t="shared" si="198"/>
        <v>1</v>
      </c>
      <c r="P1823" s="16">
        <f t="shared" si="201"/>
        <v>2012</v>
      </c>
      <c r="Q1823" t="b">
        <v>0</v>
      </c>
      <c r="R1823">
        <v>57</v>
      </c>
      <c r="S1823" t="b">
        <v>1</v>
      </c>
      <c r="T1823" t="s">
        <v>8274</v>
      </c>
      <c r="U1823" t="str">
        <f t="shared" si="199"/>
        <v>music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20">
        <f t="shared" si="200"/>
        <v>0.3</v>
      </c>
      <c r="F1824" s="6" t="str">
        <f t="shared" si="202"/>
        <v>Cat 1</v>
      </c>
      <c r="G1824" s="8">
        <v>300</v>
      </c>
      <c r="H1824" t="s">
        <v>8218</v>
      </c>
      <c r="I1824" t="s">
        <v>8228</v>
      </c>
      <c r="J1824" t="s">
        <v>8250</v>
      </c>
      <c r="K1824">
        <v>1391194860</v>
      </c>
      <c r="L1824" s="12">
        <f t="shared" si="196"/>
        <v>41670.792361111111</v>
      </c>
      <c r="M1824">
        <v>1388084862</v>
      </c>
      <c r="N1824" s="12">
        <f t="shared" si="197"/>
        <v>41634.797013888885</v>
      </c>
      <c r="O1824" s="16">
        <f t="shared" si="198"/>
        <v>12</v>
      </c>
      <c r="P1824" s="16">
        <f t="shared" si="201"/>
        <v>2013</v>
      </c>
      <c r="Q1824" t="b">
        <v>0</v>
      </c>
      <c r="R1824">
        <v>11</v>
      </c>
      <c r="S1824" t="b">
        <v>1</v>
      </c>
      <c r="T1824" t="s">
        <v>8274</v>
      </c>
      <c r="U1824" t="str">
        <f t="shared" si="199"/>
        <v>music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20">
        <f t="shared" si="200"/>
        <v>0.7</v>
      </c>
      <c r="F1825" s="6" t="str">
        <f t="shared" si="202"/>
        <v>Cat 1</v>
      </c>
      <c r="G1825" s="8">
        <v>811</v>
      </c>
      <c r="H1825" t="s">
        <v>8218</v>
      </c>
      <c r="I1825" t="s">
        <v>8223</v>
      </c>
      <c r="J1825" t="s">
        <v>8245</v>
      </c>
      <c r="K1825">
        <v>1351095976</v>
      </c>
      <c r="L1825" s="12">
        <f t="shared" si="196"/>
        <v>41206.684907407405</v>
      </c>
      <c r="M1825">
        <v>1348503976</v>
      </c>
      <c r="N1825" s="12">
        <f t="shared" si="197"/>
        <v>41176.684907407405</v>
      </c>
      <c r="O1825" s="16">
        <f t="shared" si="198"/>
        <v>9</v>
      </c>
      <c r="P1825" s="16">
        <f t="shared" si="201"/>
        <v>2012</v>
      </c>
      <c r="Q1825" t="b">
        <v>0</v>
      </c>
      <c r="R1825">
        <v>33</v>
      </c>
      <c r="S1825" t="b">
        <v>1</v>
      </c>
      <c r="T1825" t="s">
        <v>8274</v>
      </c>
      <c r="U1825" t="str">
        <f t="shared" si="199"/>
        <v>music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20">
        <f t="shared" si="200"/>
        <v>3</v>
      </c>
      <c r="F1826" s="6" t="str">
        <f t="shared" si="202"/>
        <v>Cat 2</v>
      </c>
      <c r="G1826" s="8">
        <v>3002</v>
      </c>
      <c r="H1826" t="s">
        <v>8218</v>
      </c>
      <c r="I1826" t="s">
        <v>8223</v>
      </c>
      <c r="J1826" t="s">
        <v>8245</v>
      </c>
      <c r="K1826">
        <v>1389146880</v>
      </c>
      <c r="L1826" s="12">
        <f t="shared" si="196"/>
        <v>41647.088888888888</v>
      </c>
      <c r="M1826">
        <v>1387403967</v>
      </c>
      <c r="N1826" s="12">
        <f t="shared" si="197"/>
        <v>41626.916284722225</v>
      </c>
      <c r="O1826" s="16">
        <f t="shared" si="198"/>
        <v>12</v>
      </c>
      <c r="P1826" s="16">
        <f t="shared" si="201"/>
        <v>2013</v>
      </c>
      <c r="Q1826" t="b">
        <v>0</v>
      </c>
      <c r="R1826">
        <v>40</v>
      </c>
      <c r="S1826" t="b">
        <v>1</v>
      </c>
      <c r="T1826" t="s">
        <v>8274</v>
      </c>
      <c r="U1826" t="str">
        <f t="shared" si="199"/>
        <v>music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20">
        <f t="shared" si="200"/>
        <v>2</v>
      </c>
      <c r="F1827" s="6" t="str">
        <f t="shared" si="202"/>
        <v>Cat 2</v>
      </c>
      <c r="G1827" s="8">
        <v>2101</v>
      </c>
      <c r="H1827" t="s">
        <v>8218</v>
      </c>
      <c r="I1827" t="s">
        <v>8223</v>
      </c>
      <c r="J1827" t="s">
        <v>8245</v>
      </c>
      <c r="K1827">
        <v>1373572903</v>
      </c>
      <c r="L1827" s="12">
        <f t="shared" si="196"/>
        <v>41466.83452546296</v>
      </c>
      <c r="M1827">
        <v>1371585703</v>
      </c>
      <c r="N1827" s="12">
        <f t="shared" si="197"/>
        <v>41443.83452546296</v>
      </c>
      <c r="O1827" s="16">
        <f t="shared" si="198"/>
        <v>6</v>
      </c>
      <c r="P1827" s="16">
        <f t="shared" si="201"/>
        <v>2013</v>
      </c>
      <c r="Q1827" t="b">
        <v>0</v>
      </c>
      <c r="R1827">
        <v>50</v>
      </c>
      <c r="S1827" t="b">
        <v>1</v>
      </c>
      <c r="T1827" t="s">
        <v>8274</v>
      </c>
      <c r="U1827" t="str">
        <f t="shared" si="199"/>
        <v>music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20">
        <f t="shared" si="200"/>
        <v>2</v>
      </c>
      <c r="F1828" s="6" t="str">
        <f t="shared" si="202"/>
        <v>Cat 2</v>
      </c>
      <c r="G1828" s="8">
        <v>2020</v>
      </c>
      <c r="H1828" t="s">
        <v>8218</v>
      </c>
      <c r="I1828" t="s">
        <v>8223</v>
      </c>
      <c r="J1828" t="s">
        <v>8245</v>
      </c>
      <c r="K1828">
        <v>1392675017</v>
      </c>
      <c r="L1828" s="12">
        <f t="shared" si="196"/>
        <v>41687.923807870371</v>
      </c>
      <c r="M1828">
        <v>1390083017</v>
      </c>
      <c r="N1828" s="12">
        <f t="shared" si="197"/>
        <v>41657.923807870371</v>
      </c>
      <c r="O1828" s="16">
        <f t="shared" si="198"/>
        <v>1</v>
      </c>
      <c r="P1828" s="16">
        <f t="shared" si="201"/>
        <v>2014</v>
      </c>
      <c r="Q1828" t="b">
        <v>0</v>
      </c>
      <c r="R1828">
        <v>38</v>
      </c>
      <c r="S1828" t="b">
        <v>1</v>
      </c>
      <c r="T1828" t="s">
        <v>8274</v>
      </c>
      <c r="U1828" t="str">
        <f t="shared" si="199"/>
        <v>music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20">
        <f t="shared" si="200"/>
        <v>8</v>
      </c>
      <c r="F1829" s="6" t="str">
        <f t="shared" si="202"/>
        <v>Cat 3</v>
      </c>
      <c r="G1829" s="8">
        <v>8053</v>
      </c>
      <c r="H1829" t="s">
        <v>8218</v>
      </c>
      <c r="I1829" t="s">
        <v>8223</v>
      </c>
      <c r="J1829" t="s">
        <v>8245</v>
      </c>
      <c r="K1829">
        <v>1299138561</v>
      </c>
      <c r="L1829" s="12">
        <f t="shared" si="196"/>
        <v>40605.325937499998</v>
      </c>
      <c r="M1829">
        <v>1294818561</v>
      </c>
      <c r="N1829" s="12">
        <f t="shared" si="197"/>
        <v>40555.325937499998</v>
      </c>
      <c r="O1829" s="16">
        <f t="shared" si="198"/>
        <v>1</v>
      </c>
      <c r="P1829" s="16">
        <f t="shared" si="201"/>
        <v>2011</v>
      </c>
      <c r="Q1829" t="b">
        <v>0</v>
      </c>
      <c r="R1829">
        <v>96</v>
      </c>
      <c r="S1829" t="b">
        <v>1</v>
      </c>
      <c r="T1829" t="s">
        <v>8274</v>
      </c>
      <c r="U1829" t="str">
        <f t="shared" si="199"/>
        <v>music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20">
        <f t="shared" si="200"/>
        <v>20</v>
      </c>
      <c r="F1830" s="6" t="str">
        <f t="shared" si="202"/>
        <v>Cat 6</v>
      </c>
      <c r="G1830" s="8">
        <v>20032</v>
      </c>
      <c r="H1830" t="s">
        <v>8218</v>
      </c>
      <c r="I1830" t="s">
        <v>8223</v>
      </c>
      <c r="J1830" t="s">
        <v>8245</v>
      </c>
      <c r="K1830">
        <v>1399672800</v>
      </c>
      <c r="L1830" s="12">
        <f t="shared" si="196"/>
        <v>41768.916666666664</v>
      </c>
      <c r="M1830">
        <v>1396906530</v>
      </c>
      <c r="N1830" s="12">
        <f t="shared" si="197"/>
        <v>41736.899652777778</v>
      </c>
      <c r="O1830" s="16">
        <f t="shared" si="198"/>
        <v>4</v>
      </c>
      <c r="P1830" s="16">
        <f t="shared" si="201"/>
        <v>2014</v>
      </c>
      <c r="Q1830" t="b">
        <v>0</v>
      </c>
      <c r="R1830">
        <v>48</v>
      </c>
      <c r="S1830" t="b">
        <v>1</v>
      </c>
      <c r="T1830" t="s">
        <v>8274</v>
      </c>
      <c r="U1830" t="str">
        <f t="shared" si="199"/>
        <v>music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20">
        <f t="shared" si="200"/>
        <v>1.5</v>
      </c>
      <c r="F1831" s="6" t="str">
        <f t="shared" si="202"/>
        <v>Cat 2</v>
      </c>
      <c r="G1831" s="8">
        <v>2500.25</v>
      </c>
      <c r="H1831" t="s">
        <v>8218</v>
      </c>
      <c r="I1831" t="s">
        <v>8223</v>
      </c>
      <c r="J1831" t="s">
        <v>8245</v>
      </c>
      <c r="K1831">
        <v>1295647200</v>
      </c>
      <c r="L1831" s="12">
        <f t="shared" si="196"/>
        <v>40564.916666666664</v>
      </c>
      <c r="M1831">
        <v>1291428371</v>
      </c>
      <c r="N1831" s="12">
        <f t="shared" si="197"/>
        <v>40516.087627314817</v>
      </c>
      <c r="O1831" s="16">
        <f t="shared" si="198"/>
        <v>12</v>
      </c>
      <c r="P1831" s="16">
        <f t="shared" si="201"/>
        <v>2010</v>
      </c>
      <c r="Q1831" t="b">
        <v>0</v>
      </c>
      <c r="R1831">
        <v>33</v>
      </c>
      <c r="S1831" t="b">
        <v>1</v>
      </c>
      <c r="T1831" t="s">
        <v>8274</v>
      </c>
      <c r="U1831" t="str">
        <f t="shared" si="199"/>
        <v>music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20">
        <f t="shared" si="200"/>
        <v>15</v>
      </c>
      <c r="F1832" s="6" t="str">
        <f t="shared" si="202"/>
        <v>Cat 5</v>
      </c>
      <c r="G1832" s="8">
        <v>15230</v>
      </c>
      <c r="H1832" t="s">
        <v>8218</v>
      </c>
      <c r="I1832" t="s">
        <v>8223</v>
      </c>
      <c r="J1832" t="s">
        <v>8245</v>
      </c>
      <c r="K1832">
        <v>1393259107</v>
      </c>
      <c r="L1832" s="12">
        <f t="shared" si="196"/>
        <v>41694.684108796297</v>
      </c>
      <c r="M1832">
        <v>1390667107</v>
      </c>
      <c r="N1832" s="12">
        <f t="shared" si="197"/>
        <v>41664.684108796297</v>
      </c>
      <c r="O1832" s="16">
        <f t="shared" si="198"/>
        <v>1</v>
      </c>
      <c r="P1832" s="16">
        <f t="shared" si="201"/>
        <v>2014</v>
      </c>
      <c r="Q1832" t="b">
        <v>0</v>
      </c>
      <c r="R1832">
        <v>226</v>
      </c>
      <c r="S1832" t="b">
        <v>1</v>
      </c>
      <c r="T1832" t="s">
        <v>8274</v>
      </c>
      <c r="U1832" t="str">
        <f t="shared" si="199"/>
        <v>music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20">
        <f t="shared" si="200"/>
        <v>1</v>
      </c>
      <c r="F1833" s="6" t="str">
        <f t="shared" si="202"/>
        <v>Cat 2</v>
      </c>
      <c r="G1833" s="8">
        <v>1030</v>
      </c>
      <c r="H1833" t="s">
        <v>8218</v>
      </c>
      <c r="I1833" t="s">
        <v>8223</v>
      </c>
      <c r="J1833" t="s">
        <v>8245</v>
      </c>
      <c r="K1833">
        <v>1336866863</v>
      </c>
      <c r="L1833" s="12">
        <f t="shared" si="196"/>
        <v>41041.996099537035</v>
      </c>
      <c r="M1833">
        <v>1335570863</v>
      </c>
      <c r="N1833" s="12">
        <f t="shared" si="197"/>
        <v>41026.996099537035</v>
      </c>
      <c r="O1833" s="16">
        <f t="shared" si="198"/>
        <v>4</v>
      </c>
      <c r="P1833" s="16">
        <f t="shared" si="201"/>
        <v>2012</v>
      </c>
      <c r="Q1833" t="b">
        <v>0</v>
      </c>
      <c r="R1833">
        <v>14</v>
      </c>
      <c r="S1833" t="b">
        <v>1</v>
      </c>
      <c r="T1833" t="s">
        <v>8274</v>
      </c>
      <c r="U1833" t="str">
        <f t="shared" si="199"/>
        <v>music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20">
        <f t="shared" si="200"/>
        <v>0.35</v>
      </c>
      <c r="F1834" s="6" t="str">
        <f t="shared" si="202"/>
        <v>Cat 1</v>
      </c>
      <c r="G1834" s="8">
        <v>500</v>
      </c>
      <c r="H1834" t="s">
        <v>8218</v>
      </c>
      <c r="I1834" t="s">
        <v>8223</v>
      </c>
      <c r="J1834" t="s">
        <v>8245</v>
      </c>
      <c r="K1834">
        <v>1299243427</v>
      </c>
      <c r="L1834" s="12">
        <f t="shared" si="196"/>
        <v>40606.539664351854</v>
      </c>
      <c r="M1834">
        <v>1296651427</v>
      </c>
      <c r="N1834" s="12">
        <f t="shared" si="197"/>
        <v>40576.539664351854</v>
      </c>
      <c r="O1834" s="16">
        <f t="shared" si="198"/>
        <v>2</v>
      </c>
      <c r="P1834" s="16">
        <f t="shared" si="201"/>
        <v>2011</v>
      </c>
      <c r="Q1834" t="b">
        <v>0</v>
      </c>
      <c r="R1834">
        <v>20</v>
      </c>
      <c r="S1834" t="b">
        <v>1</v>
      </c>
      <c r="T1834" t="s">
        <v>8274</v>
      </c>
      <c r="U1834" t="str">
        <f t="shared" si="199"/>
        <v>music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20">
        <f t="shared" si="200"/>
        <v>0.4</v>
      </c>
      <c r="F1835" s="6" t="str">
        <f t="shared" si="202"/>
        <v>Cat 1</v>
      </c>
      <c r="G1835" s="8">
        <v>1050</v>
      </c>
      <c r="H1835" t="s">
        <v>8218</v>
      </c>
      <c r="I1835" t="s">
        <v>8223</v>
      </c>
      <c r="J1835" t="s">
        <v>8245</v>
      </c>
      <c r="K1835">
        <v>1362211140</v>
      </c>
      <c r="L1835" s="12">
        <f t="shared" si="196"/>
        <v>41335.332638888889</v>
      </c>
      <c r="M1835">
        <v>1359421403</v>
      </c>
      <c r="N1835" s="12">
        <f t="shared" si="197"/>
        <v>41303.044016203705</v>
      </c>
      <c r="O1835" s="16">
        <f t="shared" si="198"/>
        <v>1</v>
      </c>
      <c r="P1835" s="16">
        <f t="shared" si="201"/>
        <v>2013</v>
      </c>
      <c r="Q1835" t="b">
        <v>0</v>
      </c>
      <c r="R1835">
        <v>25</v>
      </c>
      <c r="S1835" t="b">
        <v>1</v>
      </c>
      <c r="T1835" t="s">
        <v>8274</v>
      </c>
      <c r="U1835" t="str">
        <f t="shared" si="199"/>
        <v>music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20">
        <f t="shared" si="200"/>
        <v>10</v>
      </c>
      <c r="F1836" s="6" t="str">
        <f t="shared" si="202"/>
        <v>Cat 4</v>
      </c>
      <c r="G1836" s="8">
        <v>11805</v>
      </c>
      <c r="H1836" t="s">
        <v>8218</v>
      </c>
      <c r="I1836" t="s">
        <v>8223</v>
      </c>
      <c r="J1836" t="s">
        <v>8245</v>
      </c>
      <c r="K1836">
        <v>1422140895</v>
      </c>
      <c r="L1836" s="12">
        <f t="shared" si="196"/>
        <v>42028.964062500003</v>
      </c>
      <c r="M1836">
        <v>1418684895</v>
      </c>
      <c r="N1836" s="12">
        <f t="shared" si="197"/>
        <v>41988.964062500003</v>
      </c>
      <c r="O1836" s="16">
        <f t="shared" si="198"/>
        <v>12</v>
      </c>
      <c r="P1836" s="16">
        <f t="shared" si="201"/>
        <v>2014</v>
      </c>
      <c r="Q1836" t="b">
        <v>0</v>
      </c>
      <c r="R1836">
        <v>90</v>
      </c>
      <c r="S1836" t="b">
        <v>1</v>
      </c>
      <c r="T1836" t="s">
        <v>8274</v>
      </c>
      <c r="U1836" t="str">
        <f t="shared" si="199"/>
        <v>music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20">
        <f t="shared" si="200"/>
        <v>0.5</v>
      </c>
      <c r="F1837" s="6" t="str">
        <f t="shared" si="202"/>
        <v>Cat 1</v>
      </c>
      <c r="G1837" s="8">
        <v>520</v>
      </c>
      <c r="H1837" t="s">
        <v>8218</v>
      </c>
      <c r="I1837" t="s">
        <v>8224</v>
      </c>
      <c r="J1837" t="s">
        <v>8246</v>
      </c>
      <c r="K1837">
        <v>1459439471</v>
      </c>
      <c r="L1837" s="12">
        <f t="shared" si="196"/>
        <v>42460.660543981481</v>
      </c>
      <c r="M1837">
        <v>1456851071</v>
      </c>
      <c r="N1837" s="12">
        <f t="shared" si="197"/>
        <v>42430.702210648145</v>
      </c>
      <c r="O1837" s="16">
        <f t="shared" si="198"/>
        <v>3</v>
      </c>
      <c r="P1837" s="16">
        <f t="shared" si="201"/>
        <v>2016</v>
      </c>
      <c r="Q1837" t="b">
        <v>0</v>
      </c>
      <c r="R1837">
        <v>11</v>
      </c>
      <c r="S1837" t="b">
        <v>1</v>
      </c>
      <c r="T1837" t="s">
        <v>8274</v>
      </c>
      <c r="U1837" t="str">
        <f t="shared" si="199"/>
        <v>music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20">
        <f t="shared" si="200"/>
        <v>5</v>
      </c>
      <c r="F1838" s="6" t="str">
        <f t="shared" si="202"/>
        <v>Cat 3</v>
      </c>
      <c r="G1838" s="8">
        <v>10017</v>
      </c>
      <c r="H1838" t="s">
        <v>8218</v>
      </c>
      <c r="I1838" t="s">
        <v>8223</v>
      </c>
      <c r="J1838" t="s">
        <v>8245</v>
      </c>
      <c r="K1838">
        <v>1361129129</v>
      </c>
      <c r="L1838" s="12">
        <f t="shared" si="196"/>
        <v>41322.809363425928</v>
      </c>
      <c r="M1838">
        <v>1359660329</v>
      </c>
      <c r="N1838" s="12">
        <f t="shared" si="197"/>
        <v>41305.809363425928</v>
      </c>
      <c r="O1838" s="16">
        <f t="shared" si="198"/>
        <v>1</v>
      </c>
      <c r="P1838" s="16">
        <f t="shared" si="201"/>
        <v>2013</v>
      </c>
      <c r="Q1838" t="b">
        <v>0</v>
      </c>
      <c r="R1838">
        <v>55</v>
      </c>
      <c r="S1838" t="b">
        <v>1</v>
      </c>
      <c r="T1838" t="s">
        <v>8274</v>
      </c>
      <c r="U1838" t="str">
        <f t="shared" si="199"/>
        <v>music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20">
        <f t="shared" si="200"/>
        <v>0.6</v>
      </c>
      <c r="F1839" s="6" t="str">
        <f t="shared" si="202"/>
        <v>Cat 1</v>
      </c>
      <c r="G1839" s="8">
        <v>1841</v>
      </c>
      <c r="H1839" t="s">
        <v>8218</v>
      </c>
      <c r="I1839" t="s">
        <v>8223</v>
      </c>
      <c r="J1839" t="s">
        <v>8245</v>
      </c>
      <c r="K1839">
        <v>1332029335</v>
      </c>
      <c r="L1839" s="12">
        <f t="shared" si="196"/>
        <v>40986.006192129629</v>
      </c>
      <c r="M1839">
        <v>1326848935</v>
      </c>
      <c r="N1839" s="12">
        <f t="shared" si="197"/>
        <v>40926.047858796301</v>
      </c>
      <c r="O1839" s="16">
        <f t="shared" si="198"/>
        <v>1</v>
      </c>
      <c r="P1839" s="16">
        <f t="shared" si="201"/>
        <v>2012</v>
      </c>
      <c r="Q1839" t="b">
        <v>0</v>
      </c>
      <c r="R1839">
        <v>30</v>
      </c>
      <c r="S1839" t="b">
        <v>1</v>
      </c>
      <c r="T1839" t="s">
        <v>8274</v>
      </c>
      <c r="U1839" t="str">
        <f t="shared" si="199"/>
        <v>music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20">
        <f t="shared" si="200"/>
        <v>1</v>
      </c>
      <c r="F1840" s="6" t="str">
        <f t="shared" si="202"/>
        <v>Cat 2</v>
      </c>
      <c r="G1840" s="8">
        <v>1001.49</v>
      </c>
      <c r="H1840" t="s">
        <v>8218</v>
      </c>
      <c r="I1840" t="s">
        <v>8223</v>
      </c>
      <c r="J1840" t="s">
        <v>8245</v>
      </c>
      <c r="K1840">
        <v>1317438000</v>
      </c>
      <c r="L1840" s="12">
        <f t="shared" si="196"/>
        <v>40817.125</v>
      </c>
      <c r="M1840">
        <v>1314989557</v>
      </c>
      <c r="N1840" s="12">
        <f t="shared" si="197"/>
        <v>40788.786539351851</v>
      </c>
      <c r="O1840" s="16">
        <f t="shared" si="198"/>
        <v>9</v>
      </c>
      <c r="P1840" s="16">
        <f t="shared" si="201"/>
        <v>2011</v>
      </c>
      <c r="Q1840" t="b">
        <v>0</v>
      </c>
      <c r="R1840">
        <v>28</v>
      </c>
      <c r="S1840" t="b">
        <v>1</v>
      </c>
      <c r="T1840" t="s">
        <v>8274</v>
      </c>
      <c r="U1840" t="str">
        <f t="shared" si="199"/>
        <v>music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20">
        <f t="shared" si="200"/>
        <v>1</v>
      </c>
      <c r="F1841" s="6" t="str">
        <f t="shared" si="202"/>
        <v>Cat 2</v>
      </c>
      <c r="G1841" s="8">
        <v>2053</v>
      </c>
      <c r="H1841" t="s">
        <v>8218</v>
      </c>
      <c r="I1841" t="s">
        <v>8223</v>
      </c>
      <c r="J1841" t="s">
        <v>8245</v>
      </c>
      <c r="K1841">
        <v>1475342382</v>
      </c>
      <c r="L1841" s="12">
        <f t="shared" si="196"/>
        <v>42644.722013888888</v>
      </c>
      <c r="M1841">
        <v>1472750382</v>
      </c>
      <c r="N1841" s="12">
        <f t="shared" si="197"/>
        <v>42614.722013888888</v>
      </c>
      <c r="O1841" s="16">
        <f t="shared" si="198"/>
        <v>9</v>
      </c>
      <c r="P1841" s="16">
        <f t="shared" si="201"/>
        <v>2016</v>
      </c>
      <c r="Q1841" t="b">
        <v>0</v>
      </c>
      <c r="R1841">
        <v>45</v>
      </c>
      <c r="S1841" t="b">
        <v>1</v>
      </c>
      <c r="T1841" t="s">
        <v>8274</v>
      </c>
      <c r="U1841" t="str">
        <f t="shared" si="199"/>
        <v>music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20">
        <f t="shared" si="200"/>
        <v>0.9</v>
      </c>
      <c r="F1842" s="6" t="str">
        <f t="shared" si="202"/>
        <v>Cat 1</v>
      </c>
      <c r="G1842" s="8">
        <v>980</v>
      </c>
      <c r="H1842" t="s">
        <v>8218</v>
      </c>
      <c r="I1842" t="s">
        <v>8223</v>
      </c>
      <c r="J1842" t="s">
        <v>8245</v>
      </c>
      <c r="K1842">
        <v>1367902740</v>
      </c>
      <c r="L1842" s="12">
        <f t="shared" si="196"/>
        <v>41401.207638888889</v>
      </c>
      <c r="M1842">
        <v>1366251510</v>
      </c>
      <c r="N1842" s="12">
        <f t="shared" si="197"/>
        <v>41382.096180555556</v>
      </c>
      <c r="O1842" s="16">
        <f t="shared" si="198"/>
        <v>4</v>
      </c>
      <c r="P1842" s="16">
        <f t="shared" si="201"/>
        <v>2013</v>
      </c>
      <c r="Q1842" t="b">
        <v>0</v>
      </c>
      <c r="R1842">
        <v>13</v>
      </c>
      <c r="S1842" t="b">
        <v>1</v>
      </c>
      <c r="T1842" t="s">
        <v>8274</v>
      </c>
      <c r="U1842" t="str">
        <f t="shared" si="199"/>
        <v>music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20">
        <f t="shared" si="200"/>
        <v>2</v>
      </c>
      <c r="F1843" s="6" t="str">
        <f t="shared" si="202"/>
        <v>Cat 2</v>
      </c>
      <c r="G1843" s="8">
        <v>2035</v>
      </c>
      <c r="H1843" t="s">
        <v>8218</v>
      </c>
      <c r="I1843" t="s">
        <v>8223</v>
      </c>
      <c r="J1843" t="s">
        <v>8245</v>
      </c>
      <c r="K1843">
        <v>1400561940</v>
      </c>
      <c r="L1843" s="12">
        <f t="shared" si="196"/>
        <v>41779.207638888889</v>
      </c>
      <c r="M1843">
        <v>1397679445</v>
      </c>
      <c r="N1843" s="12">
        <f t="shared" si="197"/>
        <v>41745.84542824074</v>
      </c>
      <c r="O1843" s="16">
        <f t="shared" si="198"/>
        <v>4</v>
      </c>
      <c r="P1843" s="16">
        <f t="shared" si="201"/>
        <v>2014</v>
      </c>
      <c r="Q1843" t="b">
        <v>0</v>
      </c>
      <c r="R1843">
        <v>40</v>
      </c>
      <c r="S1843" t="b">
        <v>1</v>
      </c>
      <c r="T1843" t="s">
        <v>8274</v>
      </c>
      <c r="U1843" t="str">
        <f t="shared" si="199"/>
        <v>music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20">
        <f t="shared" si="200"/>
        <v>2</v>
      </c>
      <c r="F1844" s="6" t="str">
        <f t="shared" si="202"/>
        <v>Cat 2</v>
      </c>
      <c r="G1844" s="8">
        <v>2505</v>
      </c>
      <c r="H1844" t="s">
        <v>8218</v>
      </c>
      <c r="I1844" t="s">
        <v>8223</v>
      </c>
      <c r="J1844" t="s">
        <v>8245</v>
      </c>
      <c r="K1844">
        <v>1425275940</v>
      </c>
      <c r="L1844" s="12">
        <f t="shared" si="196"/>
        <v>42065.249305555553</v>
      </c>
      <c r="M1844">
        <v>1422371381</v>
      </c>
      <c r="N1844" s="12">
        <f t="shared" si="197"/>
        <v>42031.631724537037</v>
      </c>
      <c r="O1844" s="16">
        <f t="shared" si="198"/>
        <v>1</v>
      </c>
      <c r="P1844" s="16">
        <f t="shared" si="201"/>
        <v>2015</v>
      </c>
      <c r="Q1844" t="b">
        <v>0</v>
      </c>
      <c r="R1844">
        <v>21</v>
      </c>
      <c r="S1844" t="b">
        <v>1</v>
      </c>
      <c r="T1844" t="s">
        <v>8274</v>
      </c>
      <c r="U1844" t="str">
        <f t="shared" si="199"/>
        <v>music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20">
        <f t="shared" si="200"/>
        <v>10</v>
      </c>
      <c r="F1845" s="6" t="str">
        <f t="shared" si="202"/>
        <v>Cat 4</v>
      </c>
      <c r="G1845" s="8">
        <v>12400.61</v>
      </c>
      <c r="H1845" t="s">
        <v>8218</v>
      </c>
      <c r="I1845" t="s">
        <v>8223</v>
      </c>
      <c r="J1845" t="s">
        <v>8245</v>
      </c>
      <c r="K1845">
        <v>1298245954</v>
      </c>
      <c r="L1845" s="12">
        <f t="shared" si="196"/>
        <v>40594.994837962964</v>
      </c>
      <c r="M1845">
        <v>1295653954</v>
      </c>
      <c r="N1845" s="12">
        <f t="shared" si="197"/>
        <v>40564.994837962964</v>
      </c>
      <c r="O1845" s="16">
        <f t="shared" si="198"/>
        <v>1</v>
      </c>
      <c r="P1845" s="16">
        <f t="shared" si="201"/>
        <v>2011</v>
      </c>
      <c r="Q1845" t="b">
        <v>0</v>
      </c>
      <c r="R1845">
        <v>134</v>
      </c>
      <c r="S1845" t="b">
        <v>1</v>
      </c>
      <c r="T1845" t="s">
        <v>8274</v>
      </c>
      <c r="U1845" t="str">
        <f t="shared" si="199"/>
        <v>music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20">
        <f t="shared" si="200"/>
        <v>1.5</v>
      </c>
      <c r="F1846" s="6" t="str">
        <f t="shared" si="202"/>
        <v>Cat 2</v>
      </c>
      <c r="G1846" s="8">
        <v>1521</v>
      </c>
      <c r="H1846" t="s">
        <v>8218</v>
      </c>
      <c r="I1846" t="s">
        <v>8223</v>
      </c>
      <c r="J1846" t="s">
        <v>8245</v>
      </c>
      <c r="K1846">
        <v>1307761200</v>
      </c>
      <c r="L1846" s="12">
        <f t="shared" si="196"/>
        <v>40705.125</v>
      </c>
      <c r="M1846">
        <v>1304464914</v>
      </c>
      <c r="N1846" s="12">
        <f t="shared" si="197"/>
        <v>40666.973541666666</v>
      </c>
      <c r="O1846" s="16">
        <f t="shared" si="198"/>
        <v>5</v>
      </c>
      <c r="P1846" s="16">
        <f t="shared" si="201"/>
        <v>2011</v>
      </c>
      <c r="Q1846" t="b">
        <v>0</v>
      </c>
      <c r="R1846">
        <v>20</v>
      </c>
      <c r="S1846" t="b">
        <v>1</v>
      </c>
      <c r="T1846" t="s">
        <v>8274</v>
      </c>
      <c r="U1846" t="str">
        <f t="shared" si="199"/>
        <v>music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20">
        <f t="shared" si="200"/>
        <v>1</v>
      </c>
      <c r="F1847" s="6" t="str">
        <f t="shared" si="202"/>
        <v>Cat 2</v>
      </c>
      <c r="G1847" s="8">
        <v>1000</v>
      </c>
      <c r="H1847" t="s">
        <v>8218</v>
      </c>
      <c r="I1847" t="s">
        <v>8223</v>
      </c>
      <c r="J1847" t="s">
        <v>8245</v>
      </c>
      <c r="K1847">
        <v>1466139300</v>
      </c>
      <c r="L1847" s="12">
        <f t="shared" si="196"/>
        <v>42538.204861111109</v>
      </c>
      <c r="M1847">
        <v>1464854398</v>
      </c>
      <c r="N1847" s="12">
        <f t="shared" si="197"/>
        <v>42523.333310185189</v>
      </c>
      <c r="O1847" s="16">
        <f t="shared" si="198"/>
        <v>6</v>
      </c>
      <c r="P1847" s="16">
        <f t="shared" si="201"/>
        <v>2016</v>
      </c>
      <c r="Q1847" t="b">
        <v>0</v>
      </c>
      <c r="R1847">
        <v>19</v>
      </c>
      <c r="S1847" t="b">
        <v>1</v>
      </c>
      <c r="T1847" t="s">
        <v>8274</v>
      </c>
      <c r="U1847" t="str">
        <f t="shared" si="199"/>
        <v>music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20">
        <f t="shared" si="200"/>
        <v>15</v>
      </c>
      <c r="F1848" s="6" t="str">
        <f t="shared" si="202"/>
        <v>Cat 5</v>
      </c>
      <c r="G1848" s="8">
        <v>20689</v>
      </c>
      <c r="H1848" t="s">
        <v>8218</v>
      </c>
      <c r="I1848" t="s">
        <v>8223</v>
      </c>
      <c r="J1848" t="s">
        <v>8245</v>
      </c>
      <c r="K1848">
        <v>1355585777</v>
      </c>
      <c r="L1848" s="12">
        <f t="shared" si="196"/>
        <v>41258.650196759263</v>
      </c>
      <c r="M1848">
        <v>1352993777</v>
      </c>
      <c r="N1848" s="12">
        <f t="shared" si="197"/>
        <v>41228.650196759263</v>
      </c>
      <c r="O1848" s="16">
        <f t="shared" si="198"/>
        <v>11</v>
      </c>
      <c r="P1848" s="16">
        <f t="shared" si="201"/>
        <v>2012</v>
      </c>
      <c r="Q1848" t="b">
        <v>0</v>
      </c>
      <c r="R1848">
        <v>209</v>
      </c>
      <c r="S1848" t="b">
        <v>1</v>
      </c>
      <c r="T1848" t="s">
        <v>8274</v>
      </c>
      <c r="U1848" t="str">
        <f t="shared" si="199"/>
        <v>music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20">
        <f t="shared" si="200"/>
        <v>2.5</v>
      </c>
      <c r="F1849" s="6" t="str">
        <f t="shared" si="202"/>
        <v>Cat 2</v>
      </c>
      <c r="G1849" s="8">
        <v>3022</v>
      </c>
      <c r="H1849" t="s">
        <v>8218</v>
      </c>
      <c r="I1849" t="s">
        <v>8223</v>
      </c>
      <c r="J1849" t="s">
        <v>8245</v>
      </c>
      <c r="K1849">
        <v>1429594832</v>
      </c>
      <c r="L1849" s="12">
        <f t="shared" si="196"/>
        <v>42115.236481481479</v>
      </c>
      <c r="M1849">
        <v>1427780432</v>
      </c>
      <c r="N1849" s="12">
        <f t="shared" si="197"/>
        <v>42094.236481481479</v>
      </c>
      <c r="O1849" s="16">
        <f t="shared" si="198"/>
        <v>3</v>
      </c>
      <c r="P1849" s="16">
        <f t="shared" si="201"/>
        <v>2015</v>
      </c>
      <c r="Q1849" t="b">
        <v>0</v>
      </c>
      <c r="R1849">
        <v>38</v>
      </c>
      <c r="S1849" t="b">
        <v>1</v>
      </c>
      <c r="T1849" t="s">
        <v>8274</v>
      </c>
      <c r="U1849" t="str">
        <f t="shared" si="199"/>
        <v>music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20">
        <f t="shared" si="200"/>
        <v>3</v>
      </c>
      <c r="F1850" s="6" t="str">
        <f t="shared" si="202"/>
        <v>Cat 2</v>
      </c>
      <c r="G1850" s="8">
        <v>3221</v>
      </c>
      <c r="H1850" t="s">
        <v>8218</v>
      </c>
      <c r="I1850" t="s">
        <v>8223</v>
      </c>
      <c r="J1850" t="s">
        <v>8245</v>
      </c>
      <c r="K1850">
        <v>1312095540</v>
      </c>
      <c r="L1850" s="12">
        <f t="shared" si="196"/>
        <v>40755.290972222225</v>
      </c>
      <c r="M1850">
        <v>1306608888</v>
      </c>
      <c r="N1850" s="12">
        <f t="shared" si="197"/>
        <v>40691.788055555553</v>
      </c>
      <c r="O1850" s="16">
        <f t="shared" si="198"/>
        <v>5</v>
      </c>
      <c r="P1850" s="16">
        <f t="shared" si="201"/>
        <v>2011</v>
      </c>
      <c r="Q1850" t="b">
        <v>0</v>
      </c>
      <c r="R1850">
        <v>24</v>
      </c>
      <c r="S1850" t="b">
        <v>1</v>
      </c>
      <c r="T1850" t="s">
        <v>8274</v>
      </c>
      <c r="U1850" t="str">
        <f t="shared" si="199"/>
        <v>music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20">
        <f t="shared" si="200"/>
        <v>0.3</v>
      </c>
      <c r="F1851" s="6" t="str">
        <f t="shared" si="202"/>
        <v>Cat 1</v>
      </c>
      <c r="G1851" s="8">
        <v>301</v>
      </c>
      <c r="H1851" t="s">
        <v>8218</v>
      </c>
      <c r="I1851" t="s">
        <v>8223</v>
      </c>
      <c r="J1851" t="s">
        <v>8245</v>
      </c>
      <c r="K1851">
        <v>1350505059</v>
      </c>
      <c r="L1851" s="12">
        <f t="shared" si="196"/>
        <v>41199.845590277779</v>
      </c>
      <c r="M1851">
        <v>1347913059</v>
      </c>
      <c r="N1851" s="12">
        <f t="shared" si="197"/>
        <v>41169.845590277779</v>
      </c>
      <c r="O1851" s="16">
        <f t="shared" si="198"/>
        <v>9</v>
      </c>
      <c r="P1851" s="16">
        <f t="shared" si="201"/>
        <v>2012</v>
      </c>
      <c r="Q1851" t="b">
        <v>0</v>
      </c>
      <c r="R1851">
        <v>8</v>
      </c>
      <c r="S1851" t="b">
        <v>1</v>
      </c>
      <c r="T1851" t="s">
        <v>8274</v>
      </c>
      <c r="U1851" t="str">
        <f t="shared" si="199"/>
        <v>music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20">
        <f t="shared" si="200"/>
        <v>9</v>
      </c>
      <c r="F1852" s="6" t="str">
        <f t="shared" si="202"/>
        <v>Cat 3</v>
      </c>
      <c r="G1852" s="8">
        <v>9137</v>
      </c>
      <c r="H1852" t="s">
        <v>8218</v>
      </c>
      <c r="I1852" t="s">
        <v>8223</v>
      </c>
      <c r="J1852" t="s">
        <v>8245</v>
      </c>
      <c r="K1852">
        <v>1405033300</v>
      </c>
      <c r="L1852" s="12">
        <f t="shared" si="196"/>
        <v>41830.959490740745</v>
      </c>
      <c r="M1852">
        <v>1402441300</v>
      </c>
      <c r="N1852" s="12">
        <f t="shared" si="197"/>
        <v>41800.959490740745</v>
      </c>
      <c r="O1852" s="16">
        <f t="shared" si="198"/>
        <v>6</v>
      </c>
      <c r="P1852" s="16">
        <f t="shared" si="201"/>
        <v>2014</v>
      </c>
      <c r="Q1852" t="b">
        <v>0</v>
      </c>
      <c r="R1852">
        <v>179</v>
      </c>
      <c r="S1852" t="b">
        <v>1</v>
      </c>
      <c r="T1852" t="s">
        <v>8274</v>
      </c>
      <c r="U1852" t="str">
        <f t="shared" si="199"/>
        <v>music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20">
        <f t="shared" si="200"/>
        <v>1.3</v>
      </c>
      <c r="F1853" s="6" t="str">
        <f t="shared" si="202"/>
        <v>Cat 2</v>
      </c>
      <c r="G1853" s="8">
        <v>1301</v>
      </c>
      <c r="H1853" t="s">
        <v>8218</v>
      </c>
      <c r="I1853" t="s">
        <v>8223</v>
      </c>
      <c r="J1853" t="s">
        <v>8245</v>
      </c>
      <c r="K1853">
        <v>1406509200</v>
      </c>
      <c r="L1853" s="12">
        <f t="shared" si="196"/>
        <v>41848.041666666664</v>
      </c>
      <c r="M1853">
        <v>1404769538</v>
      </c>
      <c r="N1853" s="12">
        <f t="shared" si="197"/>
        <v>41827.906689814816</v>
      </c>
      <c r="O1853" s="16">
        <f t="shared" si="198"/>
        <v>7</v>
      </c>
      <c r="P1853" s="16">
        <f t="shared" si="201"/>
        <v>2014</v>
      </c>
      <c r="Q1853" t="b">
        <v>0</v>
      </c>
      <c r="R1853">
        <v>26</v>
      </c>
      <c r="S1853" t="b">
        <v>1</v>
      </c>
      <c r="T1853" t="s">
        <v>8274</v>
      </c>
      <c r="U1853" t="str">
        <f t="shared" si="199"/>
        <v>music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20">
        <f t="shared" si="200"/>
        <v>15</v>
      </c>
      <c r="F1854" s="6" t="str">
        <f t="shared" si="202"/>
        <v>Cat 5</v>
      </c>
      <c r="G1854" s="8">
        <v>17545</v>
      </c>
      <c r="H1854" t="s">
        <v>8218</v>
      </c>
      <c r="I1854" t="s">
        <v>8223</v>
      </c>
      <c r="J1854" t="s">
        <v>8245</v>
      </c>
      <c r="K1854">
        <v>1429920000</v>
      </c>
      <c r="L1854" s="12">
        <f t="shared" si="196"/>
        <v>42119</v>
      </c>
      <c r="M1854">
        <v>1426703452</v>
      </c>
      <c r="N1854" s="12">
        <f t="shared" si="197"/>
        <v>42081.77143518519</v>
      </c>
      <c r="O1854" s="16">
        <f t="shared" si="198"/>
        <v>3</v>
      </c>
      <c r="P1854" s="16">
        <f t="shared" si="201"/>
        <v>2015</v>
      </c>
      <c r="Q1854" t="b">
        <v>0</v>
      </c>
      <c r="R1854">
        <v>131</v>
      </c>
      <c r="S1854" t="b">
        <v>1</v>
      </c>
      <c r="T1854" t="s">
        <v>8274</v>
      </c>
      <c r="U1854" t="str">
        <f t="shared" si="199"/>
        <v>music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20">
        <f t="shared" si="200"/>
        <v>0.8</v>
      </c>
      <c r="F1855" s="6" t="str">
        <f t="shared" si="202"/>
        <v>Cat 1</v>
      </c>
      <c r="G1855" s="8">
        <v>815</v>
      </c>
      <c r="H1855" t="s">
        <v>8218</v>
      </c>
      <c r="I1855" t="s">
        <v>8223</v>
      </c>
      <c r="J1855" t="s">
        <v>8245</v>
      </c>
      <c r="K1855">
        <v>1352860017</v>
      </c>
      <c r="L1855" s="12">
        <f t="shared" si="196"/>
        <v>41227.102048611108</v>
      </c>
      <c r="M1855">
        <v>1348536417</v>
      </c>
      <c r="N1855" s="12">
        <f t="shared" si="197"/>
        <v>41177.060381944444</v>
      </c>
      <c r="O1855" s="16">
        <f t="shared" si="198"/>
        <v>9</v>
      </c>
      <c r="P1855" s="16">
        <f t="shared" si="201"/>
        <v>2012</v>
      </c>
      <c r="Q1855" t="b">
        <v>0</v>
      </c>
      <c r="R1855">
        <v>14</v>
      </c>
      <c r="S1855" t="b">
        <v>1</v>
      </c>
      <c r="T1855" t="s">
        <v>8274</v>
      </c>
      <c r="U1855" t="str">
        <f t="shared" si="199"/>
        <v>music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20">
        <f t="shared" si="200"/>
        <v>15</v>
      </c>
      <c r="F1856" s="6" t="str">
        <f t="shared" si="202"/>
        <v>Cat 5</v>
      </c>
      <c r="G1856" s="8">
        <v>15318.55</v>
      </c>
      <c r="H1856" t="s">
        <v>8218</v>
      </c>
      <c r="I1856" t="s">
        <v>8223</v>
      </c>
      <c r="J1856" t="s">
        <v>8245</v>
      </c>
      <c r="K1856">
        <v>1369355437</v>
      </c>
      <c r="L1856" s="12">
        <f t="shared" si="196"/>
        <v>41418.021261574075</v>
      </c>
      <c r="M1856">
        <v>1366763437</v>
      </c>
      <c r="N1856" s="12">
        <f t="shared" si="197"/>
        <v>41388.021261574075</v>
      </c>
      <c r="O1856" s="16">
        <f t="shared" si="198"/>
        <v>4</v>
      </c>
      <c r="P1856" s="16">
        <f t="shared" si="201"/>
        <v>2013</v>
      </c>
      <c r="Q1856" t="b">
        <v>0</v>
      </c>
      <c r="R1856">
        <v>174</v>
      </c>
      <c r="S1856" t="b">
        <v>1</v>
      </c>
      <c r="T1856" t="s">
        <v>8274</v>
      </c>
      <c r="U1856" t="str">
        <f t="shared" si="199"/>
        <v>music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20">
        <f t="shared" si="200"/>
        <v>8.75</v>
      </c>
      <c r="F1857" s="6" t="str">
        <f t="shared" si="202"/>
        <v>Cat 3</v>
      </c>
      <c r="G1857" s="8">
        <v>13480.16</v>
      </c>
      <c r="H1857" t="s">
        <v>8218</v>
      </c>
      <c r="I1857" t="s">
        <v>8228</v>
      </c>
      <c r="J1857" t="s">
        <v>8250</v>
      </c>
      <c r="K1857">
        <v>1389012940</v>
      </c>
      <c r="L1857" s="12">
        <f t="shared" si="196"/>
        <v>41645.538657407407</v>
      </c>
      <c r="M1857">
        <v>1385124940</v>
      </c>
      <c r="N1857" s="12">
        <f t="shared" si="197"/>
        <v>41600.538657407407</v>
      </c>
      <c r="O1857" s="16">
        <f t="shared" si="198"/>
        <v>11</v>
      </c>
      <c r="P1857" s="16">
        <f t="shared" si="201"/>
        <v>2013</v>
      </c>
      <c r="Q1857" t="b">
        <v>0</v>
      </c>
      <c r="R1857">
        <v>191</v>
      </c>
      <c r="S1857" t="b">
        <v>1</v>
      </c>
      <c r="T1857" t="s">
        <v>8274</v>
      </c>
      <c r="U1857" t="str">
        <f t="shared" si="199"/>
        <v>music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20">
        <f t="shared" si="200"/>
        <v>2</v>
      </c>
      <c r="F1858" s="6" t="str">
        <f t="shared" si="202"/>
        <v>Cat 2</v>
      </c>
      <c r="G1858" s="8">
        <v>2025</v>
      </c>
      <c r="H1858" t="s">
        <v>8218</v>
      </c>
      <c r="I1858" t="s">
        <v>8223</v>
      </c>
      <c r="J1858" t="s">
        <v>8245</v>
      </c>
      <c r="K1858">
        <v>1405715472</v>
      </c>
      <c r="L1858" s="12">
        <f t="shared" si="196"/>
        <v>41838.854999999996</v>
      </c>
      <c r="M1858">
        <v>1403901072</v>
      </c>
      <c r="N1858" s="12">
        <f t="shared" si="197"/>
        <v>41817.854999999996</v>
      </c>
      <c r="O1858" s="16">
        <f t="shared" si="198"/>
        <v>6</v>
      </c>
      <c r="P1858" s="16">
        <f t="shared" si="201"/>
        <v>2014</v>
      </c>
      <c r="Q1858" t="b">
        <v>0</v>
      </c>
      <c r="R1858">
        <v>38</v>
      </c>
      <c r="S1858" t="b">
        <v>1</v>
      </c>
      <c r="T1858" t="s">
        <v>8274</v>
      </c>
      <c r="U1858" t="str">
        <f t="shared" si="199"/>
        <v>music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20">
        <f t="shared" si="200"/>
        <v>3</v>
      </c>
      <c r="F1859" s="6" t="str">
        <f t="shared" si="202"/>
        <v>Cat 2</v>
      </c>
      <c r="G1859" s="8">
        <v>3000</v>
      </c>
      <c r="H1859" t="s">
        <v>8218</v>
      </c>
      <c r="I1859" t="s">
        <v>8223</v>
      </c>
      <c r="J1859" t="s">
        <v>8245</v>
      </c>
      <c r="K1859">
        <v>1410546413</v>
      </c>
      <c r="L1859" s="12">
        <f t="shared" ref="L1859:L1922" si="203">(((K1859/60)/60)/24)+DATE(1970,1,1)</f>
        <v>41894.76866898148</v>
      </c>
      <c r="M1859">
        <v>1407954413</v>
      </c>
      <c r="N1859" s="12">
        <f t="shared" ref="N1859:N1922" si="204">(((M1859/60)/60)/24)+DATE(1970,1,1)</f>
        <v>41864.76866898148</v>
      </c>
      <c r="O1859" s="16">
        <f t="shared" ref="O1859:O1922" si="205">MONTH(N1859)</f>
        <v>8</v>
      </c>
      <c r="P1859" s="16">
        <f t="shared" si="201"/>
        <v>2014</v>
      </c>
      <c r="Q1859" t="b">
        <v>0</v>
      </c>
      <c r="R1859">
        <v>22</v>
      </c>
      <c r="S1859" t="b">
        <v>1</v>
      </c>
      <c r="T1859" t="s">
        <v>8274</v>
      </c>
      <c r="U1859" t="str">
        <f t="shared" ref="U1859:U1922" si="206">LEFT(T1859,5)</f>
        <v>music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20">
        <f t="shared" ref="E1860:E1923" si="207">D1860/1000</f>
        <v>5.5555500000000002</v>
      </c>
      <c r="F1860" s="6" t="str">
        <f t="shared" si="202"/>
        <v>Cat 3</v>
      </c>
      <c r="G1860" s="8">
        <v>6041.55</v>
      </c>
      <c r="H1860" t="s">
        <v>8218</v>
      </c>
      <c r="I1860" t="s">
        <v>8223</v>
      </c>
      <c r="J1860" t="s">
        <v>8245</v>
      </c>
      <c r="K1860">
        <v>1324014521</v>
      </c>
      <c r="L1860" s="12">
        <f t="shared" si="203"/>
        <v>40893.242141203707</v>
      </c>
      <c r="M1860">
        <v>1318826921</v>
      </c>
      <c r="N1860" s="12">
        <f t="shared" si="204"/>
        <v>40833.200474537036</v>
      </c>
      <c r="O1860" s="16">
        <f t="shared" si="205"/>
        <v>10</v>
      </c>
      <c r="P1860" s="16">
        <f t="shared" ref="P1860:P1923" si="208">YEAR(N1860)</f>
        <v>2011</v>
      </c>
      <c r="Q1860" t="b">
        <v>0</v>
      </c>
      <c r="R1860">
        <v>149</v>
      </c>
      <c r="S1860" t="b">
        <v>1</v>
      </c>
      <c r="T1860" t="s">
        <v>8274</v>
      </c>
      <c r="U1860" t="str">
        <f t="shared" si="206"/>
        <v>music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20">
        <f t="shared" si="207"/>
        <v>3</v>
      </c>
      <c r="F1861" s="6" t="str">
        <f t="shared" ref="F1861:F1924" si="209">IF(E1861&lt;1,"Cat 1",IF(E1861&lt;5,"Cat 2",IF(E1861&lt;10,"Cat 3",IF(E1861&lt;15,"Cat 4",IF(E1861&lt;20,"Cat 5",IF(E1861&lt;25,"Cat 6",IF(E1861&lt;30,"Cat 7",IF(E1861&lt;35,"Cat 8",IF(E1861&lt;40,"Cat 9",IF(E1861&lt;45,"Cat 10",IF(E1861&lt;50,"Cat 11","Cat 12")))))))))))</f>
        <v>Cat 2</v>
      </c>
      <c r="G1861" s="8">
        <v>3955</v>
      </c>
      <c r="H1861" t="s">
        <v>8218</v>
      </c>
      <c r="I1861" t="s">
        <v>8223</v>
      </c>
      <c r="J1861" t="s">
        <v>8245</v>
      </c>
      <c r="K1861">
        <v>1316716129</v>
      </c>
      <c r="L1861" s="12">
        <f t="shared" si="203"/>
        <v>40808.770011574074</v>
      </c>
      <c r="M1861">
        <v>1314124129</v>
      </c>
      <c r="N1861" s="12">
        <f t="shared" si="204"/>
        <v>40778.770011574074</v>
      </c>
      <c r="O1861" s="16">
        <f t="shared" si="205"/>
        <v>8</v>
      </c>
      <c r="P1861" s="16">
        <f t="shared" si="208"/>
        <v>2011</v>
      </c>
      <c r="Q1861" t="b">
        <v>0</v>
      </c>
      <c r="R1861">
        <v>56</v>
      </c>
      <c r="S1861" t="b">
        <v>1</v>
      </c>
      <c r="T1861" t="s">
        <v>8274</v>
      </c>
      <c r="U1861" t="str">
        <f t="shared" si="206"/>
        <v>music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20">
        <f t="shared" si="207"/>
        <v>0.75</v>
      </c>
      <c r="F1862" s="6" t="str">
        <f t="shared" si="209"/>
        <v>Cat 1</v>
      </c>
      <c r="G1862" s="8">
        <v>1001</v>
      </c>
      <c r="H1862" t="s">
        <v>8218</v>
      </c>
      <c r="I1862" t="s">
        <v>8223</v>
      </c>
      <c r="J1862" t="s">
        <v>8245</v>
      </c>
      <c r="K1862">
        <v>1391706084</v>
      </c>
      <c r="L1862" s="12">
        <f t="shared" si="203"/>
        <v>41676.709305555552</v>
      </c>
      <c r="M1862">
        <v>1389891684</v>
      </c>
      <c r="N1862" s="12">
        <f t="shared" si="204"/>
        <v>41655.709305555552</v>
      </c>
      <c r="O1862" s="16">
        <f t="shared" si="205"/>
        <v>1</v>
      </c>
      <c r="P1862" s="16">
        <f t="shared" si="208"/>
        <v>2014</v>
      </c>
      <c r="Q1862" t="b">
        <v>0</v>
      </c>
      <c r="R1862">
        <v>19</v>
      </c>
      <c r="S1862" t="b">
        <v>1</v>
      </c>
      <c r="T1862" t="s">
        <v>8274</v>
      </c>
      <c r="U1862" t="str">
        <f t="shared" si="206"/>
        <v>music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20">
        <f t="shared" si="207"/>
        <v>250</v>
      </c>
      <c r="F1863" s="6" t="str">
        <f t="shared" si="209"/>
        <v>Cat 12</v>
      </c>
      <c r="G1863" s="8"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12">
        <f t="shared" si="203"/>
        <v>42030.300243055557</v>
      </c>
      <c r="M1863">
        <v>1419664341</v>
      </c>
      <c r="N1863" s="12">
        <f t="shared" si="204"/>
        <v>42000.300243055557</v>
      </c>
      <c r="O1863" s="16">
        <f t="shared" si="205"/>
        <v>12</v>
      </c>
      <c r="P1863" s="16">
        <f t="shared" si="208"/>
        <v>2014</v>
      </c>
      <c r="Q1863" t="b">
        <v>0</v>
      </c>
      <c r="R1863">
        <v>0</v>
      </c>
      <c r="S1863" t="b">
        <v>0</v>
      </c>
      <c r="T1863" t="s">
        <v>8281</v>
      </c>
      <c r="U1863" t="str">
        <f t="shared" si="206"/>
        <v>games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20">
        <f t="shared" si="207"/>
        <v>18</v>
      </c>
      <c r="F1864" s="6" t="str">
        <f t="shared" si="209"/>
        <v>Cat 5</v>
      </c>
      <c r="G1864" s="8">
        <v>1455</v>
      </c>
      <c r="H1864" t="s">
        <v>8220</v>
      </c>
      <c r="I1864" t="s">
        <v>8223</v>
      </c>
      <c r="J1864" t="s">
        <v>8245</v>
      </c>
      <c r="K1864">
        <v>1488958200</v>
      </c>
      <c r="L1864" s="12">
        <f t="shared" si="203"/>
        <v>42802.3125</v>
      </c>
      <c r="M1864">
        <v>1484912974</v>
      </c>
      <c r="N1864" s="12">
        <f t="shared" si="204"/>
        <v>42755.492754629624</v>
      </c>
      <c r="O1864" s="16">
        <f t="shared" si="205"/>
        <v>1</v>
      </c>
      <c r="P1864" s="16">
        <f t="shared" si="208"/>
        <v>2017</v>
      </c>
      <c r="Q1864" t="b">
        <v>0</v>
      </c>
      <c r="R1864">
        <v>16</v>
      </c>
      <c r="S1864" t="b">
        <v>0</v>
      </c>
      <c r="T1864" t="s">
        <v>8281</v>
      </c>
      <c r="U1864" t="str">
        <f t="shared" si="206"/>
        <v>games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20">
        <f t="shared" si="207"/>
        <v>2.5</v>
      </c>
      <c r="F1865" s="6" t="str">
        <f t="shared" si="209"/>
        <v>Cat 2</v>
      </c>
      <c r="G1865" s="8">
        <v>10</v>
      </c>
      <c r="H1865" t="s">
        <v>8220</v>
      </c>
      <c r="I1865" t="s">
        <v>8223</v>
      </c>
      <c r="J1865" t="s">
        <v>8245</v>
      </c>
      <c r="K1865">
        <v>1402600085</v>
      </c>
      <c r="L1865" s="12">
        <f t="shared" si="203"/>
        <v>41802.797280092593</v>
      </c>
      <c r="M1865">
        <v>1400008085</v>
      </c>
      <c r="N1865" s="12">
        <f t="shared" si="204"/>
        <v>41772.797280092593</v>
      </c>
      <c r="O1865" s="16">
        <f t="shared" si="205"/>
        <v>5</v>
      </c>
      <c r="P1865" s="16">
        <f t="shared" si="208"/>
        <v>2014</v>
      </c>
      <c r="Q1865" t="b">
        <v>0</v>
      </c>
      <c r="R1865">
        <v>2</v>
      </c>
      <c r="S1865" t="b">
        <v>0</v>
      </c>
      <c r="T1865" t="s">
        <v>8281</v>
      </c>
      <c r="U1865" t="str">
        <f t="shared" si="206"/>
        <v>games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20">
        <f t="shared" si="207"/>
        <v>6.5</v>
      </c>
      <c r="F1866" s="6" t="str">
        <f t="shared" si="209"/>
        <v>Cat 3</v>
      </c>
      <c r="G1866" s="8">
        <v>2788</v>
      </c>
      <c r="H1866" t="s">
        <v>8220</v>
      </c>
      <c r="I1866" t="s">
        <v>8223</v>
      </c>
      <c r="J1866" t="s">
        <v>8245</v>
      </c>
      <c r="K1866">
        <v>1399223500</v>
      </c>
      <c r="L1866" s="12">
        <f t="shared" si="203"/>
        <v>41763.716435185182</v>
      </c>
      <c r="M1866">
        <v>1396631500</v>
      </c>
      <c r="N1866" s="12">
        <f t="shared" si="204"/>
        <v>41733.716435185182</v>
      </c>
      <c r="O1866" s="16">
        <f t="shared" si="205"/>
        <v>4</v>
      </c>
      <c r="P1866" s="16">
        <f t="shared" si="208"/>
        <v>2014</v>
      </c>
      <c r="Q1866" t="b">
        <v>0</v>
      </c>
      <c r="R1866">
        <v>48</v>
      </c>
      <c r="S1866" t="b">
        <v>0</v>
      </c>
      <c r="T1866" t="s">
        <v>8281</v>
      </c>
      <c r="U1866" t="str">
        <f t="shared" si="206"/>
        <v>games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20">
        <f t="shared" si="207"/>
        <v>110</v>
      </c>
      <c r="F1867" s="6" t="str">
        <f t="shared" si="209"/>
        <v>Cat 12</v>
      </c>
      <c r="G1867" s="8">
        <v>4</v>
      </c>
      <c r="H1867" t="s">
        <v>8220</v>
      </c>
      <c r="I1867" t="s">
        <v>8224</v>
      </c>
      <c r="J1867" t="s">
        <v>8246</v>
      </c>
      <c r="K1867">
        <v>1478425747</v>
      </c>
      <c r="L1867" s="12">
        <f t="shared" si="203"/>
        <v>42680.409108796302</v>
      </c>
      <c r="M1867">
        <v>1475398147</v>
      </c>
      <c r="N1867" s="12">
        <f t="shared" si="204"/>
        <v>42645.367442129631</v>
      </c>
      <c r="O1867" s="16">
        <f t="shared" si="205"/>
        <v>10</v>
      </c>
      <c r="P1867" s="16">
        <f t="shared" si="208"/>
        <v>2016</v>
      </c>
      <c r="Q1867" t="b">
        <v>0</v>
      </c>
      <c r="R1867">
        <v>2</v>
      </c>
      <c r="S1867" t="b">
        <v>0</v>
      </c>
      <c r="T1867" t="s">
        <v>8281</v>
      </c>
      <c r="U1867" t="str">
        <f t="shared" si="206"/>
        <v>games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20">
        <f t="shared" si="207"/>
        <v>25</v>
      </c>
      <c r="F1868" s="6" t="str">
        <f t="shared" si="209"/>
        <v>Cat 7</v>
      </c>
      <c r="G1868" s="8">
        <v>125</v>
      </c>
      <c r="H1868" t="s">
        <v>8220</v>
      </c>
      <c r="I1868" t="s">
        <v>8223</v>
      </c>
      <c r="J1868" t="s">
        <v>8245</v>
      </c>
      <c r="K1868">
        <v>1488340800</v>
      </c>
      <c r="L1868" s="12">
        <f t="shared" si="203"/>
        <v>42795.166666666672</v>
      </c>
      <c r="M1868">
        <v>1483768497</v>
      </c>
      <c r="N1868" s="12">
        <f t="shared" si="204"/>
        <v>42742.246493055558</v>
      </c>
      <c r="O1868" s="16">
        <f t="shared" si="205"/>
        <v>1</v>
      </c>
      <c r="P1868" s="16">
        <f t="shared" si="208"/>
        <v>2017</v>
      </c>
      <c r="Q1868" t="b">
        <v>0</v>
      </c>
      <c r="R1868">
        <v>2</v>
      </c>
      <c r="S1868" t="b">
        <v>0</v>
      </c>
      <c r="T1868" t="s">
        <v>8281</v>
      </c>
      <c r="U1868" t="str">
        <f t="shared" si="206"/>
        <v>games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20">
        <f t="shared" si="207"/>
        <v>20</v>
      </c>
      <c r="F1869" s="6" t="str">
        <f t="shared" si="209"/>
        <v>Cat 6</v>
      </c>
      <c r="G1869" s="8"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12">
        <f t="shared" si="203"/>
        <v>42679.924907407403</v>
      </c>
      <c r="M1869">
        <v>1475791912</v>
      </c>
      <c r="N1869" s="12">
        <f t="shared" si="204"/>
        <v>42649.924907407403</v>
      </c>
      <c r="O1869" s="16">
        <f t="shared" si="205"/>
        <v>10</v>
      </c>
      <c r="P1869" s="16">
        <f t="shared" si="208"/>
        <v>2016</v>
      </c>
      <c r="Q1869" t="b">
        <v>0</v>
      </c>
      <c r="R1869">
        <v>1</v>
      </c>
      <c r="S1869" t="b">
        <v>0</v>
      </c>
      <c r="T1869" t="s">
        <v>8281</v>
      </c>
      <c r="U1869" t="str">
        <f t="shared" si="206"/>
        <v>games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20">
        <f t="shared" si="207"/>
        <v>25</v>
      </c>
      <c r="F1870" s="6" t="str">
        <f t="shared" si="209"/>
        <v>Cat 7</v>
      </c>
      <c r="G1870" s="8">
        <v>1217</v>
      </c>
      <c r="H1870" t="s">
        <v>8220</v>
      </c>
      <c r="I1870" t="s">
        <v>8223</v>
      </c>
      <c r="J1870" t="s">
        <v>8245</v>
      </c>
      <c r="K1870">
        <v>1450166340</v>
      </c>
      <c r="L1870" s="12">
        <f t="shared" si="203"/>
        <v>42353.332638888889</v>
      </c>
      <c r="M1870">
        <v>1448044925</v>
      </c>
      <c r="N1870" s="12">
        <f t="shared" si="204"/>
        <v>42328.779224537036</v>
      </c>
      <c r="O1870" s="16">
        <f t="shared" si="205"/>
        <v>11</v>
      </c>
      <c r="P1870" s="16">
        <f t="shared" si="208"/>
        <v>2015</v>
      </c>
      <c r="Q1870" t="b">
        <v>0</v>
      </c>
      <c r="R1870">
        <v>17</v>
      </c>
      <c r="S1870" t="b">
        <v>0</v>
      </c>
      <c r="T1870" t="s">
        <v>8281</v>
      </c>
      <c r="U1870" t="str">
        <f t="shared" si="206"/>
        <v>games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20">
        <f t="shared" si="207"/>
        <v>10</v>
      </c>
      <c r="F1871" s="6" t="str">
        <f t="shared" si="209"/>
        <v>Cat 4</v>
      </c>
      <c r="G1871" s="8"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12">
        <f t="shared" si="203"/>
        <v>42739.002881944441</v>
      </c>
      <c r="M1871">
        <v>1480896249</v>
      </c>
      <c r="N1871" s="12">
        <f t="shared" si="204"/>
        <v>42709.002881944441</v>
      </c>
      <c r="O1871" s="16">
        <f t="shared" si="205"/>
        <v>12</v>
      </c>
      <c r="P1871" s="16">
        <f t="shared" si="208"/>
        <v>2016</v>
      </c>
      <c r="Q1871" t="b">
        <v>0</v>
      </c>
      <c r="R1871">
        <v>0</v>
      </c>
      <c r="S1871" t="b">
        <v>0</v>
      </c>
      <c r="T1871" t="s">
        <v>8281</v>
      </c>
      <c r="U1871" t="str">
        <f t="shared" si="206"/>
        <v>games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20">
        <f t="shared" si="207"/>
        <v>3.5</v>
      </c>
      <c r="F1872" s="6" t="str">
        <f t="shared" si="209"/>
        <v>Cat 2</v>
      </c>
      <c r="G1872" s="8">
        <v>361</v>
      </c>
      <c r="H1872" t="s">
        <v>8220</v>
      </c>
      <c r="I1872" t="s">
        <v>8223</v>
      </c>
      <c r="J1872" t="s">
        <v>8245</v>
      </c>
      <c r="K1872">
        <v>1454213820</v>
      </c>
      <c r="L1872" s="12">
        <f t="shared" si="203"/>
        <v>42400.178472222222</v>
      </c>
      <c r="M1872">
        <v>1451723535</v>
      </c>
      <c r="N1872" s="12">
        <f t="shared" si="204"/>
        <v>42371.355729166666</v>
      </c>
      <c r="O1872" s="16">
        <f t="shared" si="205"/>
        <v>1</v>
      </c>
      <c r="P1872" s="16">
        <f t="shared" si="208"/>
        <v>2016</v>
      </c>
      <c r="Q1872" t="b">
        <v>0</v>
      </c>
      <c r="R1872">
        <v>11</v>
      </c>
      <c r="S1872" t="b">
        <v>0</v>
      </c>
      <c r="T1872" t="s">
        <v>8281</v>
      </c>
      <c r="U1872" t="str">
        <f t="shared" si="206"/>
        <v>games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20">
        <f t="shared" si="207"/>
        <v>6.5</v>
      </c>
      <c r="F1873" s="6" t="str">
        <f t="shared" si="209"/>
        <v>Cat 3</v>
      </c>
      <c r="G1873" s="8">
        <v>4666</v>
      </c>
      <c r="H1873" t="s">
        <v>8220</v>
      </c>
      <c r="I1873" t="s">
        <v>8223</v>
      </c>
      <c r="J1873" t="s">
        <v>8245</v>
      </c>
      <c r="K1873">
        <v>1416512901</v>
      </c>
      <c r="L1873" s="12">
        <f t="shared" si="203"/>
        <v>41963.825243055559</v>
      </c>
      <c r="M1873">
        <v>1413053301</v>
      </c>
      <c r="N1873" s="12">
        <f t="shared" si="204"/>
        <v>41923.783576388887</v>
      </c>
      <c r="O1873" s="16">
        <f t="shared" si="205"/>
        <v>10</v>
      </c>
      <c r="P1873" s="16">
        <f t="shared" si="208"/>
        <v>2014</v>
      </c>
      <c r="Q1873" t="b">
        <v>0</v>
      </c>
      <c r="R1873">
        <v>95</v>
      </c>
      <c r="S1873" t="b">
        <v>0</v>
      </c>
      <c r="T1873" t="s">
        <v>8281</v>
      </c>
      <c r="U1873" t="str">
        <f t="shared" si="206"/>
        <v>games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20">
        <f t="shared" si="207"/>
        <v>20</v>
      </c>
      <c r="F1874" s="6" t="str">
        <f t="shared" si="209"/>
        <v>Cat 6</v>
      </c>
      <c r="G1874" s="8">
        <v>212</v>
      </c>
      <c r="H1874" t="s">
        <v>8220</v>
      </c>
      <c r="I1874" t="s">
        <v>8223</v>
      </c>
      <c r="J1874" t="s">
        <v>8245</v>
      </c>
      <c r="K1874">
        <v>1435633602</v>
      </c>
      <c r="L1874" s="12">
        <f t="shared" si="203"/>
        <v>42185.129652777774</v>
      </c>
      <c r="M1874">
        <v>1433041602</v>
      </c>
      <c r="N1874" s="12">
        <f t="shared" si="204"/>
        <v>42155.129652777774</v>
      </c>
      <c r="O1874" s="16">
        <f t="shared" si="205"/>
        <v>5</v>
      </c>
      <c r="P1874" s="16">
        <f t="shared" si="208"/>
        <v>2015</v>
      </c>
      <c r="Q1874" t="b">
        <v>0</v>
      </c>
      <c r="R1874">
        <v>13</v>
      </c>
      <c r="S1874" t="b">
        <v>0</v>
      </c>
      <c r="T1874" t="s">
        <v>8281</v>
      </c>
      <c r="U1874" t="str">
        <f t="shared" si="206"/>
        <v>games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20">
        <f t="shared" si="207"/>
        <v>8</v>
      </c>
      <c r="F1875" s="6" t="str">
        <f t="shared" si="209"/>
        <v>Cat 3</v>
      </c>
      <c r="G1875" s="8">
        <v>36</v>
      </c>
      <c r="H1875" t="s">
        <v>8220</v>
      </c>
      <c r="I1875" t="s">
        <v>8228</v>
      </c>
      <c r="J1875" t="s">
        <v>8250</v>
      </c>
      <c r="K1875">
        <v>1436373900</v>
      </c>
      <c r="L1875" s="12">
        <f t="shared" si="203"/>
        <v>42193.697916666672</v>
      </c>
      <c r="M1875">
        <v>1433861210</v>
      </c>
      <c r="N1875" s="12">
        <f t="shared" si="204"/>
        <v>42164.615856481483</v>
      </c>
      <c r="O1875" s="16">
        <f t="shared" si="205"/>
        <v>6</v>
      </c>
      <c r="P1875" s="16">
        <f t="shared" si="208"/>
        <v>2015</v>
      </c>
      <c r="Q1875" t="b">
        <v>0</v>
      </c>
      <c r="R1875">
        <v>2</v>
      </c>
      <c r="S1875" t="b">
        <v>0</v>
      </c>
      <c r="T1875" t="s">
        <v>8281</v>
      </c>
      <c r="U1875" t="str">
        <f t="shared" si="206"/>
        <v>games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20">
        <f t="shared" si="207"/>
        <v>160</v>
      </c>
      <c r="F1876" s="6" t="str">
        <f t="shared" si="209"/>
        <v>Cat 12</v>
      </c>
      <c r="G1876" s="8">
        <v>26</v>
      </c>
      <c r="H1876" t="s">
        <v>8220</v>
      </c>
      <c r="I1876" t="s">
        <v>8223</v>
      </c>
      <c r="J1876" t="s">
        <v>8245</v>
      </c>
      <c r="K1876">
        <v>1467155733</v>
      </c>
      <c r="L1876" s="12">
        <f t="shared" si="203"/>
        <v>42549.969131944439</v>
      </c>
      <c r="M1876">
        <v>1465427733</v>
      </c>
      <c r="N1876" s="12">
        <f t="shared" si="204"/>
        <v>42529.969131944439</v>
      </c>
      <c r="O1876" s="16">
        <f t="shared" si="205"/>
        <v>6</v>
      </c>
      <c r="P1876" s="16">
        <f t="shared" si="208"/>
        <v>2016</v>
      </c>
      <c r="Q1876" t="b">
        <v>0</v>
      </c>
      <c r="R1876">
        <v>2</v>
      </c>
      <c r="S1876" t="b">
        <v>0</v>
      </c>
      <c r="T1876" t="s">
        <v>8281</v>
      </c>
      <c r="U1876" t="str">
        <f t="shared" si="206"/>
        <v>games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20">
        <f t="shared" si="207"/>
        <v>10</v>
      </c>
      <c r="F1877" s="6" t="str">
        <f t="shared" si="209"/>
        <v>Cat 4</v>
      </c>
      <c r="G1877" s="8">
        <v>51</v>
      </c>
      <c r="H1877" t="s">
        <v>8220</v>
      </c>
      <c r="I1877" t="s">
        <v>8223</v>
      </c>
      <c r="J1877" t="s">
        <v>8245</v>
      </c>
      <c r="K1877">
        <v>1470519308</v>
      </c>
      <c r="L1877" s="12">
        <f t="shared" si="203"/>
        <v>42588.899398148147</v>
      </c>
      <c r="M1877">
        <v>1465335308</v>
      </c>
      <c r="N1877" s="12">
        <f t="shared" si="204"/>
        <v>42528.899398148147</v>
      </c>
      <c r="O1877" s="16">
        <f t="shared" si="205"/>
        <v>6</v>
      </c>
      <c r="P1877" s="16">
        <f t="shared" si="208"/>
        <v>2016</v>
      </c>
      <c r="Q1877" t="b">
        <v>0</v>
      </c>
      <c r="R1877">
        <v>3</v>
      </c>
      <c r="S1877" t="b">
        <v>0</v>
      </c>
      <c r="T1877" t="s">
        <v>8281</v>
      </c>
      <c r="U1877" t="str">
        <f t="shared" si="206"/>
        <v>games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20">
        <f t="shared" si="207"/>
        <v>0.28000000000000003</v>
      </c>
      <c r="F1878" s="6" t="str">
        <f t="shared" si="209"/>
        <v>Cat 1</v>
      </c>
      <c r="G1878" s="8"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12">
        <f t="shared" si="203"/>
        <v>41806.284780092588</v>
      </c>
      <c r="M1878">
        <v>1400309405</v>
      </c>
      <c r="N1878" s="12">
        <f t="shared" si="204"/>
        <v>41776.284780092588</v>
      </c>
      <c r="O1878" s="16">
        <f t="shared" si="205"/>
        <v>5</v>
      </c>
      <c r="P1878" s="16">
        <f t="shared" si="208"/>
        <v>2014</v>
      </c>
      <c r="Q1878" t="b">
        <v>0</v>
      </c>
      <c r="R1878">
        <v>0</v>
      </c>
      <c r="S1878" t="b">
        <v>0</v>
      </c>
      <c r="T1878" t="s">
        <v>8281</v>
      </c>
      <c r="U1878" t="str">
        <f t="shared" si="206"/>
        <v>games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20">
        <f t="shared" si="207"/>
        <v>0.06</v>
      </c>
      <c r="F1879" s="6" t="str">
        <f t="shared" si="209"/>
        <v>Cat 1</v>
      </c>
      <c r="G1879" s="8"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12">
        <f t="shared" si="203"/>
        <v>42064.029224537036</v>
      </c>
      <c r="M1879">
        <v>1422664925</v>
      </c>
      <c r="N1879" s="12">
        <f t="shared" si="204"/>
        <v>42035.029224537036</v>
      </c>
      <c r="O1879" s="16">
        <f t="shared" si="205"/>
        <v>1</v>
      </c>
      <c r="P1879" s="16">
        <f t="shared" si="208"/>
        <v>2015</v>
      </c>
      <c r="Q1879" t="b">
        <v>0</v>
      </c>
      <c r="R1879">
        <v>0</v>
      </c>
      <c r="S1879" t="b">
        <v>0</v>
      </c>
      <c r="T1879" t="s">
        <v>8281</v>
      </c>
      <c r="U1879" t="str">
        <f t="shared" si="206"/>
        <v>games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20">
        <f t="shared" si="207"/>
        <v>8</v>
      </c>
      <c r="F1880" s="6" t="str">
        <f t="shared" si="209"/>
        <v>Cat 3</v>
      </c>
      <c r="G1880" s="8"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12">
        <f t="shared" si="203"/>
        <v>41803.008738425924</v>
      </c>
      <c r="M1880">
        <v>1400026355</v>
      </c>
      <c r="N1880" s="12">
        <f t="shared" si="204"/>
        <v>41773.008738425924</v>
      </c>
      <c r="O1880" s="16">
        <f t="shared" si="205"/>
        <v>5</v>
      </c>
      <c r="P1880" s="16">
        <f t="shared" si="208"/>
        <v>2014</v>
      </c>
      <c r="Q1880" t="b">
        <v>0</v>
      </c>
      <c r="R1880">
        <v>0</v>
      </c>
      <c r="S1880" t="b">
        <v>0</v>
      </c>
      <c r="T1880" t="s">
        <v>8281</v>
      </c>
      <c r="U1880" t="str">
        <f t="shared" si="206"/>
        <v>games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20">
        <f t="shared" si="207"/>
        <v>5</v>
      </c>
      <c r="F1881" s="6" t="str">
        <f t="shared" si="209"/>
        <v>Cat 3</v>
      </c>
      <c r="G1881" s="8">
        <v>6</v>
      </c>
      <c r="H1881" t="s">
        <v>8220</v>
      </c>
      <c r="I1881" t="s">
        <v>8226</v>
      </c>
      <c r="J1881" t="s">
        <v>8248</v>
      </c>
      <c r="K1881">
        <v>1457966129</v>
      </c>
      <c r="L1881" s="12">
        <f t="shared" si="203"/>
        <v>42443.607974537037</v>
      </c>
      <c r="M1881">
        <v>1455377729</v>
      </c>
      <c r="N1881" s="12">
        <f t="shared" si="204"/>
        <v>42413.649641203709</v>
      </c>
      <c r="O1881" s="16">
        <f t="shared" si="205"/>
        <v>2</v>
      </c>
      <c r="P1881" s="16">
        <f t="shared" si="208"/>
        <v>2016</v>
      </c>
      <c r="Q1881" t="b">
        <v>0</v>
      </c>
      <c r="R1881">
        <v>2</v>
      </c>
      <c r="S1881" t="b">
        <v>0</v>
      </c>
      <c r="T1881" t="s">
        <v>8281</v>
      </c>
      <c r="U1881" t="str">
        <f t="shared" si="206"/>
        <v>games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20">
        <f t="shared" si="207"/>
        <v>5</v>
      </c>
      <c r="F1882" s="6" t="str">
        <f t="shared" si="209"/>
        <v>Cat 3</v>
      </c>
      <c r="G1882" s="8">
        <v>1004</v>
      </c>
      <c r="H1882" t="s">
        <v>8220</v>
      </c>
      <c r="I1882" t="s">
        <v>8224</v>
      </c>
      <c r="J1882" t="s">
        <v>8246</v>
      </c>
      <c r="K1882">
        <v>1459341380</v>
      </c>
      <c r="L1882" s="12">
        <f t="shared" si="203"/>
        <v>42459.525231481486</v>
      </c>
      <c r="M1882">
        <v>1456839380</v>
      </c>
      <c r="N1882" s="12">
        <f t="shared" si="204"/>
        <v>42430.566898148143</v>
      </c>
      <c r="O1882" s="16">
        <f t="shared" si="205"/>
        <v>3</v>
      </c>
      <c r="P1882" s="16">
        <f t="shared" si="208"/>
        <v>2016</v>
      </c>
      <c r="Q1882" t="b">
        <v>0</v>
      </c>
      <c r="R1882">
        <v>24</v>
      </c>
      <c r="S1882" t="b">
        <v>0</v>
      </c>
      <c r="T1882" t="s">
        <v>8281</v>
      </c>
      <c r="U1882" t="str">
        <f t="shared" si="206"/>
        <v>games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20">
        <f t="shared" si="207"/>
        <v>2</v>
      </c>
      <c r="F1883" s="6" t="str">
        <f t="shared" si="209"/>
        <v>Cat 2</v>
      </c>
      <c r="G1883" s="8">
        <v>3453.69</v>
      </c>
      <c r="H1883" t="s">
        <v>8218</v>
      </c>
      <c r="I1883" t="s">
        <v>8223</v>
      </c>
      <c r="J1883" t="s">
        <v>8245</v>
      </c>
      <c r="K1883">
        <v>1425955189</v>
      </c>
      <c r="L1883" s="12">
        <f t="shared" si="203"/>
        <v>42073.110983796301</v>
      </c>
      <c r="M1883">
        <v>1423366789</v>
      </c>
      <c r="N1883" s="12">
        <f t="shared" si="204"/>
        <v>42043.152650462958</v>
      </c>
      <c r="O1883" s="16">
        <f t="shared" si="205"/>
        <v>2</v>
      </c>
      <c r="P1883" s="16">
        <f t="shared" si="208"/>
        <v>2015</v>
      </c>
      <c r="Q1883" t="b">
        <v>0</v>
      </c>
      <c r="R1883">
        <v>70</v>
      </c>
      <c r="S1883" t="b">
        <v>1</v>
      </c>
      <c r="T1883" t="s">
        <v>8277</v>
      </c>
      <c r="U1883" t="str">
        <f t="shared" si="206"/>
        <v>music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20">
        <f t="shared" si="207"/>
        <v>3.35</v>
      </c>
      <c r="F1884" s="6" t="str">
        <f t="shared" si="209"/>
        <v>Cat 2</v>
      </c>
      <c r="G1884" s="8">
        <v>3380</v>
      </c>
      <c r="H1884" t="s">
        <v>8218</v>
      </c>
      <c r="I1884" t="s">
        <v>8223</v>
      </c>
      <c r="J1884" t="s">
        <v>8245</v>
      </c>
      <c r="K1884">
        <v>1341964080</v>
      </c>
      <c r="L1884" s="12">
        <f t="shared" si="203"/>
        <v>41100.991666666669</v>
      </c>
      <c r="M1884">
        <v>1339109212</v>
      </c>
      <c r="N1884" s="12">
        <f t="shared" si="204"/>
        <v>41067.949212962965</v>
      </c>
      <c r="O1884" s="16">
        <f t="shared" si="205"/>
        <v>6</v>
      </c>
      <c r="P1884" s="16">
        <f t="shared" si="208"/>
        <v>2012</v>
      </c>
      <c r="Q1884" t="b">
        <v>0</v>
      </c>
      <c r="R1884">
        <v>81</v>
      </c>
      <c r="S1884" t="b">
        <v>1</v>
      </c>
      <c r="T1884" t="s">
        <v>8277</v>
      </c>
      <c r="U1884" t="str">
        <f t="shared" si="206"/>
        <v>music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20">
        <f t="shared" si="207"/>
        <v>0.999</v>
      </c>
      <c r="F1885" s="6" t="str">
        <f t="shared" si="209"/>
        <v>Cat 1</v>
      </c>
      <c r="G1885" s="8">
        <v>1047</v>
      </c>
      <c r="H1885" t="s">
        <v>8218</v>
      </c>
      <c r="I1885" t="s">
        <v>8223</v>
      </c>
      <c r="J1885" t="s">
        <v>8245</v>
      </c>
      <c r="K1885">
        <v>1333921508</v>
      </c>
      <c r="L1885" s="12">
        <f t="shared" si="203"/>
        <v>41007.906342592592</v>
      </c>
      <c r="M1885">
        <v>1331333108</v>
      </c>
      <c r="N1885" s="12">
        <f t="shared" si="204"/>
        <v>40977.948009259257</v>
      </c>
      <c r="O1885" s="16">
        <f t="shared" si="205"/>
        <v>3</v>
      </c>
      <c r="P1885" s="16">
        <f t="shared" si="208"/>
        <v>2012</v>
      </c>
      <c r="Q1885" t="b">
        <v>0</v>
      </c>
      <c r="R1885">
        <v>32</v>
      </c>
      <c r="S1885" t="b">
        <v>1</v>
      </c>
      <c r="T1885" t="s">
        <v>8277</v>
      </c>
      <c r="U1885" t="str">
        <f t="shared" si="206"/>
        <v>music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20">
        <f t="shared" si="207"/>
        <v>1</v>
      </c>
      <c r="F1886" s="6" t="str">
        <f t="shared" si="209"/>
        <v>Cat 2</v>
      </c>
      <c r="G1886" s="8">
        <v>1351</v>
      </c>
      <c r="H1886" t="s">
        <v>8218</v>
      </c>
      <c r="I1886" t="s">
        <v>8223</v>
      </c>
      <c r="J1886" t="s">
        <v>8245</v>
      </c>
      <c r="K1886">
        <v>1354017600</v>
      </c>
      <c r="L1886" s="12">
        <f t="shared" si="203"/>
        <v>41240.5</v>
      </c>
      <c r="M1886">
        <v>1350967535</v>
      </c>
      <c r="N1886" s="12">
        <f t="shared" si="204"/>
        <v>41205.198321759257</v>
      </c>
      <c r="O1886" s="16">
        <f t="shared" si="205"/>
        <v>10</v>
      </c>
      <c r="P1886" s="16">
        <f t="shared" si="208"/>
        <v>2012</v>
      </c>
      <c r="Q1886" t="b">
        <v>0</v>
      </c>
      <c r="R1886">
        <v>26</v>
      </c>
      <c r="S1886" t="b">
        <v>1</v>
      </c>
      <c r="T1886" t="s">
        <v>8277</v>
      </c>
      <c r="U1886" t="str">
        <f t="shared" si="206"/>
        <v>music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20">
        <f t="shared" si="207"/>
        <v>4.5750000000000002</v>
      </c>
      <c r="F1887" s="6" t="str">
        <f t="shared" si="209"/>
        <v>Cat 2</v>
      </c>
      <c r="G1887" s="8">
        <v>5322</v>
      </c>
      <c r="H1887" t="s">
        <v>8218</v>
      </c>
      <c r="I1887" t="s">
        <v>8223</v>
      </c>
      <c r="J1887" t="s">
        <v>8245</v>
      </c>
      <c r="K1887">
        <v>1344636000</v>
      </c>
      <c r="L1887" s="12">
        <f t="shared" si="203"/>
        <v>41131.916666666664</v>
      </c>
      <c r="M1887">
        <v>1341800110</v>
      </c>
      <c r="N1887" s="12">
        <f t="shared" si="204"/>
        <v>41099.093865740739</v>
      </c>
      <c r="O1887" s="16">
        <f t="shared" si="205"/>
        <v>7</v>
      </c>
      <c r="P1887" s="16">
        <f t="shared" si="208"/>
        <v>2012</v>
      </c>
      <c r="Q1887" t="b">
        <v>0</v>
      </c>
      <c r="R1887">
        <v>105</v>
      </c>
      <c r="S1887" t="b">
        <v>1</v>
      </c>
      <c r="T1887" t="s">
        <v>8277</v>
      </c>
      <c r="U1887" t="str">
        <f t="shared" si="206"/>
        <v>music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20">
        <f t="shared" si="207"/>
        <v>1.2</v>
      </c>
      <c r="F1888" s="6" t="str">
        <f t="shared" si="209"/>
        <v>Cat 2</v>
      </c>
      <c r="G1888" s="8">
        <v>1225</v>
      </c>
      <c r="H1888" t="s">
        <v>8218</v>
      </c>
      <c r="I1888" t="s">
        <v>8223</v>
      </c>
      <c r="J1888" t="s">
        <v>8245</v>
      </c>
      <c r="K1888">
        <v>1415832338</v>
      </c>
      <c r="L1888" s="12">
        <f t="shared" si="203"/>
        <v>41955.94835648148</v>
      </c>
      <c r="M1888">
        <v>1413236738</v>
      </c>
      <c r="N1888" s="12">
        <f t="shared" si="204"/>
        <v>41925.906689814816</v>
      </c>
      <c r="O1888" s="16">
        <f t="shared" si="205"/>
        <v>10</v>
      </c>
      <c r="P1888" s="16">
        <f t="shared" si="208"/>
        <v>2014</v>
      </c>
      <c r="Q1888" t="b">
        <v>0</v>
      </c>
      <c r="R1888">
        <v>29</v>
      </c>
      <c r="S1888" t="b">
        <v>1</v>
      </c>
      <c r="T1888" t="s">
        <v>8277</v>
      </c>
      <c r="U1888" t="str">
        <f t="shared" si="206"/>
        <v>music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20">
        <f t="shared" si="207"/>
        <v>3</v>
      </c>
      <c r="F1889" s="6" t="str">
        <f t="shared" si="209"/>
        <v>Cat 2</v>
      </c>
      <c r="G1889" s="8">
        <v>3335</v>
      </c>
      <c r="H1889" t="s">
        <v>8218</v>
      </c>
      <c r="I1889" t="s">
        <v>8226</v>
      </c>
      <c r="J1889" t="s">
        <v>8248</v>
      </c>
      <c r="K1889">
        <v>1449178200</v>
      </c>
      <c r="L1889" s="12">
        <f t="shared" si="203"/>
        <v>42341.895833333328</v>
      </c>
      <c r="M1889">
        <v>1447614732</v>
      </c>
      <c r="N1889" s="12">
        <f t="shared" si="204"/>
        <v>42323.800138888888</v>
      </c>
      <c r="O1889" s="16">
        <f t="shared" si="205"/>
        <v>11</v>
      </c>
      <c r="P1889" s="16">
        <f t="shared" si="208"/>
        <v>2015</v>
      </c>
      <c r="Q1889" t="b">
        <v>0</v>
      </c>
      <c r="R1889">
        <v>8</v>
      </c>
      <c r="S1889" t="b">
        <v>1</v>
      </c>
      <c r="T1889" t="s">
        <v>8277</v>
      </c>
      <c r="U1889" t="str">
        <f t="shared" si="206"/>
        <v>music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20">
        <f t="shared" si="207"/>
        <v>2.5</v>
      </c>
      <c r="F1890" s="6" t="str">
        <f t="shared" si="209"/>
        <v>Cat 2</v>
      </c>
      <c r="G1890" s="8">
        <v>4152</v>
      </c>
      <c r="H1890" t="s">
        <v>8218</v>
      </c>
      <c r="I1890" t="s">
        <v>8223</v>
      </c>
      <c r="J1890" t="s">
        <v>8245</v>
      </c>
      <c r="K1890">
        <v>1275368340</v>
      </c>
      <c r="L1890" s="12">
        <f t="shared" si="203"/>
        <v>40330.207638888889</v>
      </c>
      <c r="M1890">
        <v>1272692732</v>
      </c>
      <c r="N1890" s="12">
        <f t="shared" si="204"/>
        <v>40299.239953703705</v>
      </c>
      <c r="O1890" s="16">
        <f t="shared" si="205"/>
        <v>5</v>
      </c>
      <c r="P1890" s="16">
        <f t="shared" si="208"/>
        <v>2010</v>
      </c>
      <c r="Q1890" t="b">
        <v>0</v>
      </c>
      <c r="R1890">
        <v>89</v>
      </c>
      <c r="S1890" t="b">
        <v>1</v>
      </c>
      <c r="T1890" t="s">
        <v>8277</v>
      </c>
      <c r="U1890" t="str">
        <f t="shared" si="206"/>
        <v>music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20">
        <f t="shared" si="207"/>
        <v>2</v>
      </c>
      <c r="F1891" s="6" t="str">
        <f t="shared" si="209"/>
        <v>Cat 2</v>
      </c>
      <c r="G1891" s="8">
        <v>2132</v>
      </c>
      <c r="H1891" t="s">
        <v>8218</v>
      </c>
      <c r="I1891" t="s">
        <v>8223</v>
      </c>
      <c r="J1891" t="s">
        <v>8245</v>
      </c>
      <c r="K1891">
        <v>1363024946</v>
      </c>
      <c r="L1891" s="12">
        <f t="shared" si="203"/>
        <v>41344.751689814817</v>
      </c>
      <c r="M1891">
        <v>1359140546</v>
      </c>
      <c r="N1891" s="12">
        <f t="shared" si="204"/>
        <v>41299.793356481481</v>
      </c>
      <c r="O1891" s="16">
        <f t="shared" si="205"/>
        <v>1</v>
      </c>
      <c r="P1891" s="16">
        <f t="shared" si="208"/>
        <v>2013</v>
      </c>
      <c r="Q1891" t="b">
        <v>0</v>
      </c>
      <c r="R1891">
        <v>44</v>
      </c>
      <c r="S1891" t="b">
        <v>1</v>
      </c>
      <c r="T1891" t="s">
        <v>8277</v>
      </c>
      <c r="U1891" t="str">
        <f t="shared" si="206"/>
        <v>music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20">
        <f t="shared" si="207"/>
        <v>12</v>
      </c>
      <c r="F1892" s="6" t="str">
        <f t="shared" si="209"/>
        <v>Cat 4</v>
      </c>
      <c r="G1892" s="8">
        <v>17350.13</v>
      </c>
      <c r="H1892" t="s">
        <v>8218</v>
      </c>
      <c r="I1892" t="s">
        <v>8223</v>
      </c>
      <c r="J1892" t="s">
        <v>8245</v>
      </c>
      <c r="K1892">
        <v>1355597528</v>
      </c>
      <c r="L1892" s="12">
        <f t="shared" si="203"/>
        <v>41258.786203703705</v>
      </c>
      <c r="M1892">
        <v>1353005528</v>
      </c>
      <c r="N1892" s="12">
        <f t="shared" si="204"/>
        <v>41228.786203703705</v>
      </c>
      <c r="O1892" s="16">
        <f t="shared" si="205"/>
        <v>11</v>
      </c>
      <c r="P1892" s="16">
        <f t="shared" si="208"/>
        <v>2012</v>
      </c>
      <c r="Q1892" t="b">
        <v>0</v>
      </c>
      <c r="R1892">
        <v>246</v>
      </c>
      <c r="S1892" t="b">
        <v>1</v>
      </c>
      <c r="T1892" t="s">
        <v>8277</v>
      </c>
      <c r="U1892" t="str">
        <f t="shared" si="206"/>
        <v>music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20">
        <f t="shared" si="207"/>
        <v>10</v>
      </c>
      <c r="F1893" s="6" t="str">
        <f t="shared" si="209"/>
        <v>Cat 4</v>
      </c>
      <c r="G1893" s="8">
        <v>10555</v>
      </c>
      <c r="H1893" t="s">
        <v>8218</v>
      </c>
      <c r="I1893" t="s">
        <v>8223</v>
      </c>
      <c r="J1893" t="s">
        <v>8245</v>
      </c>
      <c r="K1893">
        <v>1279778400</v>
      </c>
      <c r="L1893" s="12">
        <f t="shared" si="203"/>
        <v>40381.25</v>
      </c>
      <c r="M1893">
        <v>1275851354</v>
      </c>
      <c r="N1893" s="12">
        <f t="shared" si="204"/>
        <v>40335.798078703701</v>
      </c>
      <c r="O1893" s="16">
        <f t="shared" si="205"/>
        <v>6</v>
      </c>
      <c r="P1893" s="16">
        <f t="shared" si="208"/>
        <v>2010</v>
      </c>
      <c r="Q1893" t="b">
        <v>0</v>
      </c>
      <c r="R1893">
        <v>120</v>
      </c>
      <c r="S1893" t="b">
        <v>1</v>
      </c>
      <c r="T1893" t="s">
        <v>8277</v>
      </c>
      <c r="U1893" t="str">
        <f t="shared" si="206"/>
        <v>music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20">
        <f t="shared" si="207"/>
        <v>0.5</v>
      </c>
      <c r="F1894" s="6" t="str">
        <f t="shared" si="209"/>
        <v>Cat 1</v>
      </c>
      <c r="G1894" s="8">
        <v>683</v>
      </c>
      <c r="H1894" t="s">
        <v>8218</v>
      </c>
      <c r="I1894" t="s">
        <v>8223</v>
      </c>
      <c r="J1894" t="s">
        <v>8245</v>
      </c>
      <c r="K1894">
        <v>1307459881</v>
      </c>
      <c r="L1894" s="12">
        <f t="shared" si="203"/>
        <v>40701.637511574074</v>
      </c>
      <c r="M1894">
        <v>1304867881</v>
      </c>
      <c r="N1894" s="12">
        <f t="shared" si="204"/>
        <v>40671.637511574074</v>
      </c>
      <c r="O1894" s="16">
        <f t="shared" si="205"/>
        <v>5</v>
      </c>
      <c r="P1894" s="16">
        <f t="shared" si="208"/>
        <v>2011</v>
      </c>
      <c r="Q1894" t="b">
        <v>0</v>
      </c>
      <c r="R1894">
        <v>26</v>
      </c>
      <c r="S1894" t="b">
        <v>1</v>
      </c>
      <c r="T1894" t="s">
        <v>8277</v>
      </c>
      <c r="U1894" t="str">
        <f t="shared" si="206"/>
        <v>music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20">
        <f t="shared" si="207"/>
        <v>2.5</v>
      </c>
      <c r="F1895" s="6" t="str">
        <f t="shared" si="209"/>
        <v>Cat 2</v>
      </c>
      <c r="G1895" s="8">
        <v>2600</v>
      </c>
      <c r="H1895" t="s">
        <v>8218</v>
      </c>
      <c r="I1895" t="s">
        <v>8223</v>
      </c>
      <c r="J1895" t="s">
        <v>8245</v>
      </c>
      <c r="K1895">
        <v>1302926340</v>
      </c>
      <c r="L1895" s="12">
        <f t="shared" si="203"/>
        <v>40649.165972222225</v>
      </c>
      <c r="M1895">
        <v>1301524585</v>
      </c>
      <c r="N1895" s="12">
        <f t="shared" si="204"/>
        <v>40632.94195601852</v>
      </c>
      <c r="O1895" s="16">
        <f t="shared" si="205"/>
        <v>3</v>
      </c>
      <c r="P1895" s="16">
        <f t="shared" si="208"/>
        <v>2011</v>
      </c>
      <c r="Q1895" t="b">
        <v>0</v>
      </c>
      <c r="R1895">
        <v>45</v>
      </c>
      <c r="S1895" t="b">
        <v>1</v>
      </c>
      <c r="T1895" t="s">
        <v>8277</v>
      </c>
      <c r="U1895" t="str">
        <f t="shared" si="206"/>
        <v>music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20">
        <f t="shared" si="207"/>
        <v>1</v>
      </c>
      <c r="F1896" s="6" t="str">
        <f t="shared" si="209"/>
        <v>Cat 2</v>
      </c>
      <c r="G1896" s="8">
        <v>1145</v>
      </c>
      <c r="H1896" t="s">
        <v>8218</v>
      </c>
      <c r="I1896" t="s">
        <v>8223</v>
      </c>
      <c r="J1896" t="s">
        <v>8245</v>
      </c>
      <c r="K1896">
        <v>1329082983</v>
      </c>
      <c r="L1896" s="12">
        <f t="shared" si="203"/>
        <v>40951.904895833337</v>
      </c>
      <c r="M1896">
        <v>1326404583</v>
      </c>
      <c r="N1896" s="12">
        <f t="shared" si="204"/>
        <v>40920.904895833337</v>
      </c>
      <c r="O1896" s="16">
        <f t="shared" si="205"/>
        <v>1</v>
      </c>
      <c r="P1896" s="16">
        <f t="shared" si="208"/>
        <v>2012</v>
      </c>
      <c r="Q1896" t="b">
        <v>0</v>
      </c>
      <c r="R1896">
        <v>20</v>
      </c>
      <c r="S1896" t="b">
        <v>1</v>
      </c>
      <c r="T1896" t="s">
        <v>8277</v>
      </c>
      <c r="U1896" t="str">
        <f t="shared" si="206"/>
        <v>music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20">
        <f t="shared" si="207"/>
        <v>9.0719999999999992</v>
      </c>
      <c r="F1897" s="6" t="str">
        <f t="shared" si="209"/>
        <v>Cat 3</v>
      </c>
      <c r="G1897" s="8">
        <v>9228</v>
      </c>
      <c r="H1897" t="s">
        <v>8218</v>
      </c>
      <c r="I1897" t="s">
        <v>8223</v>
      </c>
      <c r="J1897" t="s">
        <v>8245</v>
      </c>
      <c r="K1897">
        <v>1445363722</v>
      </c>
      <c r="L1897" s="12">
        <f t="shared" si="203"/>
        <v>42297.746782407412</v>
      </c>
      <c r="M1897">
        <v>1442771722</v>
      </c>
      <c r="N1897" s="12">
        <f t="shared" si="204"/>
        <v>42267.746782407412</v>
      </c>
      <c r="O1897" s="16">
        <f t="shared" si="205"/>
        <v>9</v>
      </c>
      <c r="P1897" s="16">
        <f t="shared" si="208"/>
        <v>2015</v>
      </c>
      <c r="Q1897" t="b">
        <v>0</v>
      </c>
      <c r="R1897">
        <v>47</v>
      </c>
      <c r="S1897" t="b">
        <v>1</v>
      </c>
      <c r="T1897" t="s">
        <v>8277</v>
      </c>
      <c r="U1897" t="str">
        <f t="shared" si="206"/>
        <v>music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20">
        <f t="shared" si="207"/>
        <v>0.45100000000000001</v>
      </c>
      <c r="F1898" s="6" t="str">
        <f t="shared" si="209"/>
        <v>Cat 1</v>
      </c>
      <c r="G1898" s="8">
        <v>559</v>
      </c>
      <c r="H1898" t="s">
        <v>8218</v>
      </c>
      <c r="I1898" t="s">
        <v>8223</v>
      </c>
      <c r="J1898" t="s">
        <v>8245</v>
      </c>
      <c r="K1898">
        <v>1334250165</v>
      </c>
      <c r="L1898" s="12">
        <f t="shared" si="203"/>
        <v>41011.710243055553</v>
      </c>
      <c r="M1898">
        <v>1331658165</v>
      </c>
      <c r="N1898" s="12">
        <f t="shared" si="204"/>
        <v>40981.710243055553</v>
      </c>
      <c r="O1898" s="16">
        <f t="shared" si="205"/>
        <v>3</v>
      </c>
      <c r="P1898" s="16">
        <f t="shared" si="208"/>
        <v>2012</v>
      </c>
      <c r="Q1898" t="b">
        <v>0</v>
      </c>
      <c r="R1898">
        <v>13</v>
      </c>
      <c r="S1898" t="b">
        <v>1</v>
      </c>
      <c r="T1898" t="s">
        <v>8277</v>
      </c>
      <c r="U1898" t="str">
        <f t="shared" si="206"/>
        <v>music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20">
        <f t="shared" si="207"/>
        <v>6.35</v>
      </c>
      <c r="F1899" s="6" t="str">
        <f t="shared" si="209"/>
        <v>Cat 3</v>
      </c>
      <c r="G1899" s="8">
        <v>6506</v>
      </c>
      <c r="H1899" t="s">
        <v>8218</v>
      </c>
      <c r="I1899" t="s">
        <v>8223</v>
      </c>
      <c r="J1899" t="s">
        <v>8245</v>
      </c>
      <c r="K1899">
        <v>1393966800</v>
      </c>
      <c r="L1899" s="12">
        <f t="shared" si="203"/>
        <v>41702.875</v>
      </c>
      <c r="M1899">
        <v>1392040806</v>
      </c>
      <c r="N1899" s="12">
        <f t="shared" si="204"/>
        <v>41680.583402777782</v>
      </c>
      <c r="O1899" s="16">
        <f t="shared" si="205"/>
        <v>2</v>
      </c>
      <c r="P1899" s="16">
        <f t="shared" si="208"/>
        <v>2014</v>
      </c>
      <c r="Q1899" t="b">
        <v>0</v>
      </c>
      <c r="R1899">
        <v>183</v>
      </c>
      <c r="S1899" t="b">
        <v>1</v>
      </c>
      <c r="T1899" t="s">
        <v>8277</v>
      </c>
      <c r="U1899" t="str">
        <f t="shared" si="206"/>
        <v>music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20">
        <f t="shared" si="207"/>
        <v>1</v>
      </c>
      <c r="F1900" s="6" t="str">
        <f t="shared" si="209"/>
        <v>Cat 2</v>
      </c>
      <c r="G1900" s="8">
        <v>1445</v>
      </c>
      <c r="H1900" t="s">
        <v>8218</v>
      </c>
      <c r="I1900" t="s">
        <v>8223</v>
      </c>
      <c r="J1900" t="s">
        <v>8245</v>
      </c>
      <c r="K1900">
        <v>1454349600</v>
      </c>
      <c r="L1900" s="12">
        <f t="shared" si="203"/>
        <v>42401.75</v>
      </c>
      <c r="M1900">
        <v>1451277473</v>
      </c>
      <c r="N1900" s="12">
        <f t="shared" si="204"/>
        <v>42366.192974537036</v>
      </c>
      <c r="O1900" s="16">
        <f t="shared" si="205"/>
        <v>12</v>
      </c>
      <c r="P1900" s="16">
        <f t="shared" si="208"/>
        <v>2015</v>
      </c>
      <c r="Q1900" t="b">
        <v>0</v>
      </c>
      <c r="R1900">
        <v>21</v>
      </c>
      <c r="S1900" t="b">
        <v>1</v>
      </c>
      <c r="T1900" t="s">
        <v>8277</v>
      </c>
      <c r="U1900" t="str">
        <f t="shared" si="206"/>
        <v>music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20">
        <f t="shared" si="207"/>
        <v>0.9</v>
      </c>
      <c r="F1901" s="6" t="str">
        <f t="shared" si="209"/>
        <v>Cat 1</v>
      </c>
      <c r="G1901" s="8">
        <v>1200</v>
      </c>
      <c r="H1901" t="s">
        <v>8218</v>
      </c>
      <c r="I1901" t="s">
        <v>8223</v>
      </c>
      <c r="J1901" t="s">
        <v>8245</v>
      </c>
      <c r="K1901">
        <v>1427319366</v>
      </c>
      <c r="L1901" s="12">
        <f t="shared" si="203"/>
        <v>42088.90006944444</v>
      </c>
      <c r="M1901">
        <v>1424730966</v>
      </c>
      <c r="N1901" s="12">
        <f t="shared" si="204"/>
        <v>42058.941736111112</v>
      </c>
      <c r="O1901" s="16">
        <f t="shared" si="205"/>
        <v>2</v>
      </c>
      <c r="P1901" s="16">
        <f t="shared" si="208"/>
        <v>2015</v>
      </c>
      <c r="Q1901" t="b">
        <v>0</v>
      </c>
      <c r="R1901">
        <v>42</v>
      </c>
      <c r="S1901" t="b">
        <v>1</v>
      </c>
      <c r="T1901" t="s">
        <v>8277</v>
      </c>
      <c r="U1901" t="str">
        <f t="shared" si="206"/>
        <v>music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20">
        <f t="shared" si="207"/>
        <v>2.5</v>
      </c>
      <c r="F1902" s="6" t="str">
        <f t="shared" si="209"/>
        <v>Cat 2</v>
      </c>
      <c r="G1902" s="8">
        <v>2734.11</v>
      </c>
      <c r="H1902" t="s">
        <v>8218</v>
      </c>
      <c r="I1902" t="s">
        <v>8223</v>
      </c>
      <c r="J1902" t="s">
        <v>8245</v>
      </c>
      <c r="K1902">
        <v>1349517540</v>
      </c>
      <c r="L1902" s="12">
        <f t="shared" si="203"/>
        <v>41188.415972222225</v>
      </c>
      <c r="M1902">
        <v>1347137731</v>
      </c>
      <c r="N1902" s="12">
        <f t="shared" si="204"/>
        <v>41160.871886574074</v>
      </c>
      <c r="O1902" s="16">
        <f t="shared" si="205"/>
        <v>9</v>
      </c>
      <c r="P1902" s="16">
        <f t="shared" si="208"/>
        <v>2012</v>
      </c>
      <c r="Q1902" t="b">
        <v>0</v>
      </c>
      <c r="R1902">
        <v>54</v>
      </c>
      <c r="S1902" t="b">
        <v>1</v>
      </c>
      <c r="T1902" t="s">
        <v>8277</v>
      </c>
      <c r="U1902" t="str">
        <f t="shared" si="206"/>
        <v>music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20">
        <f t="shared" si="207"/>
        <v>99</v>
      </c>
      <c r="F1903" s="6" t="str">
        <f t="shared" si="209"/>
        <v>Cat 12</v>
      </c>
      <c r="G1903" s="8">
        <v>2670</v>
      </c>
      <c r="H1903" t="s">
        <v>8220</v>
      </c>
      <c r="I1903" t="s">
        <v>8224</v>
      </c>
      <c r="J1903" t="s">
        <v>8246</v>
      </c>
      <c r="K1903">
        <v>1432299600</v>
      </c>
      <c r="L1903" s="12">
        <f t="shared" si="203"/>
        <v>42146.541666666672</v>
      </c>
      <c r="M1903">
        <v>1429707729</v>
      </c>
      <c r="N1903" s="12">
        <f t="shared" si="204"/>
        <v>42116.54315972222</v>
      </c>
      <c r="O1903" s="16">
        <f t="shared" si="205"/>
        <v>4</v>
      </c>
      <c r="P1903" s="16">
        <f t="shared" si="208"/>
        <v>2015</v>
      </c>
      <c r="Q1903" t="b">
        <v>0</v>
      </c>
      <c r="R1903">
        <v>25</v>
      </c>
      <c r="S1903" t="b">
        <v>0</v>
      </c>
      <c r="T1903" t="s">
        <v>8292</v>
      </c>
      <c r="U1903" t="str">
        <f t="shared" si="206"/>
        <v>techn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20">
        <f t="shared" si="207"/>
        <v>1</v>
      </c>
      <c r="F1904" s="6" t="str">
        <f t="shared" si="209"/>
        <v>Cat 2</v>
      </c>
      <c r="G1904" s="8">
        <v>12</v>
      </c>
      <c r="H1904" t="s">
        <v>8220</v>
      </c>
      <c r="I1904" t="s">
        <v>8232</v>
      </c>
      <c r="J1904" t="s">
        <v>8248</v>
      </c>
      <c r="K1904">
        <v>1425495447</v>
      </c>
      <c r="L1904" s="12">
        <f t="shared" si="203"/>
        <v>42067.789895833332</v>
      </c>
      <c r="M1904">
        <v>1422903447</v>
      </c>
      <c r="N1904" s="12">
        <f t="shared" si="204"/>
        <v>42037.789895833332</v>
      </c>
      <c r="O1904" s="16">
        <f t="shared" si="205"/>
        <v>2</v>
      </c>
      <c r="P1904" s="16">
        <f t="shared" si="208"/>
        <v>2015</v>
      </c>
      <c r="Q1904" t="b">
        <v>0</v>
      </c>
      <c r="R1904">
        <v>3</v>
      </c>
      <c r="S1904" t="b">
        <v>0</v>
      </c>
      <c r="T1904" t="s">
        <v>8292</v>
      </c>
      <c r="U1904" t="str">
        <f t="shared" si="206"/>
        <v>techn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20">
        <f t="shared" si="207"/>
        <v>3</v>
      </c>
      <c r="F1905" s="6" t="str">
        <f t="shared" si="209"/>
        <v>Cat 2</v>
      </c>
      <c r="G1905" s="8">
        <v>1398</v>
      </c>
      <c r="H1905" t="s">
        <v>8220</v>
      </c>
      <c r="I1905" t="s">
        <v>8223</v>
      </c>
      <c r="J1905" t="s">
        <v>8245</v>
      </c>
      <c r="K1905">
        <v>1485541791</v>
      </c>
      <c r="L1905" s="12">
        <f t="shared" si="203"/>
        <v>42762.770729166667</v>
      </c>
      <c r="M1905">
        <v>1480357791</v>
      </c>
      <c r="N1905" s="12">
        <f t="shared" si="204"/>
        <v>42702.770729166667</v>
      </c>
      <c r="O1905" s="16">
        <f t="shared" si="205"/>
        <v>11</v>
      </c>
      <c r="P1905" s="16">
        <f t="shared" si="208"/>
        <v>2016</v>
      </c>
      <c r="Q1905" t="b">
        <v>0</v>
      </c>
      <c r="R1905">
        <v>41</v>
      </c>
      <c r="S1905" t="b">
        <v>0</v>
      </c>
      <c r="T1905" t="s">
        <v>8292</v>
      </c>
      <c r="U1905" t="str">
        <f t="shared" si="206"/>
        <v>techn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20">
        <f t="shared" si="207"/>
        <v>50</v>
      </c>
      <c r="F1906" s="6" t="str">
        <f t="shared" si="209"/>
        <v>Cat 12</v>
      </c>
      <c r="G1906" s="8">
        <v>50</v>
      </c>
      <c r="H1906" t="s">
        <v>8220</v>
      </c>
      <c r="I1906" t="s">
        <v>8223</v>
      </c>
      <c r="J1906" t="s">
        <v>8245</v>
      </c>
      <c r="K1906">
        <v>1451752021</v>
      </c>
      <c r="L1906" s="12">
        <f t="shared" si="203"/>
        <v>42371.685428240744</v>
      </c>
      <c r="M1906">
        <v>1447864021</v>
      </c>
      <c r="N1906" s="12">
        <f t="shared" si="204"/>
        <v>42326.685428240744</v>
      </c>
      <c r="O1906" s="16">
        <f t="shared" si="205"/>
        <v>11</v>
      </c>
      <c r="P1906" s="16">
        <f t="shared" si="208"/>
        <v>2015</v>
      </c>
      <c r="Q1906" t="b">
        <v>0</v>
      </c>
      <c r="R1906">
        <v>2</v>
      </c>
      <c r="S1906" t="b">
        <v>0</v>
      </c>
      <c r="T1906" t="s">
        <v>8292</v>
      </c>
      <c r="U1906" t="str">
        <f t="shared" si="206"/>
        <v>techn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20">
        <f t="shared" si="207"/>
        <v>25</v>
      </c>
      <c r="F1907" s="6" t="str">
        <f t="shared" si="209"/>
        <v>Cat 7</v>
      </c>
      <c r="G1907" s="8">
        <v>42</v>
      </c>
      <c r="H1907" t="s">
        <v>8220</v>
      </c>
      <c r="I1907" t="s">
        <v>8223</v>
      </c>
      <c r="J1907" t="s">
        <v>8245</v>
      </c>
      <c r="K1907">
        <v>1410127994</v>
      </c>
      <c r="L1907" s="12">
        <f t="shared" si="203"/>
        <v>41889.925856481481</v>
      </c>
      <c r="M1907">
        <v>1407535994</v>
      </c>
      <c r="N1907" s="12">
        <f t="shared" si="204"/>
        <v>41859.925856481481</v>
      </c>
      <c r="O1907" s="16">
        <f t="shared" si="205"/>
        <v>8</v>
      </c>
      <c r="P1907" s="16">
        <f t="shared" si="208"/>
        <v>2014</v>
      </c>
      <c r="Q1907" t="b">
        <v>0</v>
      </c>
      <c r="R1907">
        <v>4</v>
      </c>
      <c r="S1907" t="b">
        <v>0</v>
      </c>
      <c r="T1907" t="s">
        <v>8292</v>
      </c>
      <c r="U1907" t="str">
        <f t="shared" si="206"/>
        <v>techn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20">
        <f t="shared" si="207"/>
        <v>50</v>
      </c>
      <c r="F1908" s="6" t="str">
        <f t="shared" si="209"/>
        <v>Cat 12</v>
      </c>
      <c r="G1908" s="8">
        <v>21380</v>
      </c>
      <c r="H1908" t="s">
        <v>8220</v>
      </c>
      <c r="I1908" t="s">
        <v>8223</v>
      </c>
      <c r="J1908" t="s">
        <v>8245</v>
      </c>
      <c r="K1908">
        <v>1466697983</v>
      </c>
      <c r="L1908" s="12">
        <f t="shared" si="203"/>
        <v>42544.671099537038</v>
      </c>
      <c r="M1908">
        <v>1464105983</v>
      </c>
      <c r="N1908" s="12">
        <f t="shared" si="204"/>
        <v>42514.671099537038</v>
      </c>
      <c r="O1908" s="16">
        <f t="shared" si="205"/>
        <v>5</v>
      </c>
      <c r="P1908" s="16">
        <f t="shared" si="208"/>
        <v>2016</v>
      </c>
      <c r="Q1908" t="b">
        <v>0</v>
      </c>
      <c r="R1908">
        <v>99</v>
      </c>
      <c r="S1908" t="b">
        <v>0</v>
      </c>
      <c r="T1908" t="s">
        <v>8292</v>
      </c>
      <c r="U1908" t="str">
        <f t="shared" si="206"/>
        <v>techn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20">
        <f t="shared" si="207"/>
        <v>30</v>
      </c>
      <c r="F1909" s="6" t="str">
        <f t="shared" si="209"/>
        <v>Cat 8</v>
      </c>
      <c r="G1909" s="8">
        <v>85</v>
      </c>
      <c r="H1909" t="s">
        <v>8220</v>
      </c>
      <c r="I1909" t="s">
        <v>8223</v>
      </c>
      <c r="J1909" t="s">
        <v>8245</v>
      </c>
      <c r="K1909">
        <v>1400853925</v>
      </c>
      <c r="L1909" s="12">
        <f t="shared" si="203"/>
        <v>41782.587094907409</v>
      </c>
      <c r="M1909">
        <v>1399557925</v>
      </c>
      <c r="N1909" s="12">
        <f t="shared" si="204"/>
        <v>41767.587094907409</v>
      </c>
      <c r="O1909" s="16">
        <f t="shared" si="205"/>
        <v>5</v>
      </c>
      <c r="P1909" s="16">
        <f t="shared" si="208"/>
        <v>2014</v>
      </c>
      <c r="Q1909" t="b">
        <v>0</v>
      </c>
      <c r="R1909">
        <v>4</v>
      </c>
      <c r="S1909" t="b">
        <v>0</v>
      </c>
      <c r="T1909" t="s">
        <v>8292</v>
      </c>
      <c r="U1909" t="str">
        <f t="shared" si="206"/>
        <v>techn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20">
        <f t="shared" si="207"/>
        <v>25</v>
      </c>
      <c r="F1910" s="6" t="str">
        <f t="shared" si="209"/>
        <v>Cat 7</v>
      </c>
      <c r="G1910" s="8">
        <v>433</v>
      </c>
      <c r="H1910" t="s">
        <v>8220</v>
      </c>
      <c r="I1910" t="s">
        <v>8223</v>
      </c>
      <c r="J1910" t="s">
        <v>8245</v>
      </c>
      <c r="K1910">
        <v>1483048900</v>
      </c>
      <c r="L1910" s="12">
        <f t="shared" si="203"/>
        <v>42733.917824074073</v>
      </c>
      <c r="M1910">
        <v>1480456900</v>
      </c>
      <c r="N1910" s="12">
        <f t="shared" si="204"/>
        <v>42703.917824074073</v>
      </c>
      <c r="O1910" s="16">
        <f t="shared" si="205"/>
        <v>11</v>
      </c>
      <c r="P1910" s="16">
        <f t="shared" si="208"/>
        <v>2016</v>
      </c>
      <c r="Q1910" t="b">
        <v>0</v>
      </c>
      <c r="R1910">
        <v>4</v>
      </c>
      <c r="S1910" t="b">
        <v>0</v>
      </c>
      <c r="T1910" t="s">
        <v>8292</v>
      </c>
      <c r="U1910" t="str">
        <f t="shared" si="206"/>
        <v>techn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20">
        <f t="shared" si="207"/>
        <v>35</v>
      </c>
      <c r="F1911" s="6" t="str">
        <f t="shared" si="209"/>
        <v>Cat 9</v>
      </c>
      <c r="G1911" s="8">
        <v>4939</v>
      </c>
      <c r="H1911" t="s">
        <v>8220</v>
      </c>
      <c r="I1911" t="s">
        <v>8223</v>
      </c>
      <c r="J1911" t="s">
        <v>8245</v>
      </c>
      <c r="K1911">
        <v>1414059479</v>
      </c>
      <c r="L1911" s="12">
        <f t="shared" si="203"/>
        <v>41935.429155092592</v>
      </c>
      <c r="M1911">
        <v>1411467479</v>
      </c>
      <c r="N1911" s="12">
        <f t="shared" si="204"/>
        <v>41905.429155092592</v>
      </c>
      <c r="O1911" s="16">
        <f t="shared" si="205"/>
        <v>9</v>
      </c>
      <c r="P1911" s="16">
        <f t="shared" si="208"/>
        <v>2014</v>
      </c>
      <c r="Q1911" t="b">
        <v>0</v>
      </c>
      <c r="R1911">
        <v>38</v>
      </c>
      <c r="S1911" t="b">
        <v>0</v>
      </c>
      <c r="T1911" t="s">
        <v>8292</v>
      </c>
      <c r="U1911" t="str">
        <f t="shared" si="206"/>
        <v>techn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20">
        <f t="shared" si="207"/>
        <v>85</v>
      </c>
      <c r="F1912" s="6" t="str">
        <f t="shared" si="209"/>
        <v>Cat 12</v>
      </c>
      <c r="G1912" s="8">
        <v>33486</v>
      </c>
      <c r="H1912" t="s">
        <v>8220</v>
      </c>
      <c r="I1912" t="s">
        <v>8232</v>
      </c>
      <c r="J1912" t="s">
        <v>8248</v>
      </c>
      <c r="K1912">
        <v>1446331500</v>
      </c>
      <c r="L1912" s="12">
        <f t="shared" si="203"/>
        <v>42308.947916666672</v>
      </c>
      <c r="M1912">
        <v>1442531217</v>
      </c>
      <c r="N1912" s="12">
        <f t="shared" si="204"/>
        <v>42264.963159722218</v>
      </c>
      <c r="O1912" s="16">
        <f t="shared" si="205"/>
        <v>9</v>
      </c>
      <c r="P1912" s="16">
        <f t="shared" si="208"/>
        <v>2015</v>
      </c>
      <c r="Q1912" t="b">
        <v>0</v>
      </c>
      <c r="R1912">
        <v>285</v>
      </c>
      <c r="S1912" t="b">
        <v>0</v>
      </c>
      <c r="T1912" t="s">
        <v>8292</v>
      </c>
      <c r="U1912" t="str">
        <f t="shared" si="206"/>
        <v>techn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20">
        <f t="shared" si="207"/>
        <v>42.5</v>
      </c>
      <c r="F1913" s="6" t="str">
        <f t="shared" si="209"/>
        <v>Cat 10</v>
      </c>
      <c r="G1913" s="8"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12">
        <f t="shared" si="203"/>
        <v>41860.033958333333</v>
      </c>
      <c r="M1913">
        <v>1404953334</v>
      </c>
      <c r="N1913" s="12">
        <f t="shared" si="204"/>
        <v>41830.033958333333</v>
      </c>
      <c r="O1913" s="16">
        <f t="shared" si="205"/>
        <v>7</v>
      </c>
      <c r="P1913" s="16">
        <f t="shared" si="208"/>
        <v>2014</v>
      </c>
      <c r="Q1913" t="b">
        <v>0</v>
      </c>
      <c r="R1913">
        <v>1</v>
      </c>
      <c r="S1913" t="b">
        <v>0</v>
      </c>
      <c r="T1913" t="s">
        <v>8292</v>
      </c>
      <c r="U1913" t="str">
        <f t="shared" si="206"/>
        <v>techn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20">
        <f t="shared" si="207"/>
        <v>5</v>
      </c>
      <c r="F1914" s="6" t="str">
        <f t="shared" si="209"/>
        <v>Cat 3</v>
      </c>
      <c r="G1914" s="8">
        <v>2965</v>
      </c>
      <c r="H1914" t="s">
        <v>8220</v>
      </c>
      <c r="I1914" t="s">
        <v>8223</v>
      </c>
      <c r="J1914" t="s">
        <v>8245</v>
      </c>
      <c r="K1914">
        <v>1433395560</v>
      </c>
      <c r="L1914" s="12">
        <f t="shared" si="203"/>
        <v>42159.226388888885</v>
      </c>
      <c r="M1914">
        <v>1430803560</v>
      </c>
      <c r="N1914" s="12">
        <f t="shared" si="204"/>
        <v>42129.226388888885</v>
      </c>
      <c r="O1914" s="16">
        <f t="shared" si="205"/>
        <v>5</v>
      </c>
      <c r="P1914" s="16">
        <f t="shared" si="208"/>
        <v>2015</v>
      </c>
      <c r="Q1914" t="b">
        <v>0</v>
      </c>
      <c r="R1914">
        <v>42</v>
      </c>
      <c r="S1914" t="b">
        <v>0</v>
      </c>
      <c r="T1914" t="s">
        <v>8292</v>
      </c>
      <c r="U1914" t="str">
        <f t="shared" si="206"/>
        <v>techn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20">
        <f t="shared" si="207"/>
        <v>48</v>
      </c>
      <c r="F1915" s="6" t="str">
        <f t="shared" si="209"/>
        <v>Cat 11</v>
      </c>
      <c r="G1915" s="8">
        <v>637</v>
      </c>
      <c r="H1915" t="s">
        <v>8220</v>
      </c>
      <c r="I1915" t="s">
        <v>8224</v>
      </c>
      <c r="J1915" t="s">
        <v>8246</v>
      </c>
      <c r="K1915">
        <v>1412770578</v>
      </c>
      <c r="L1915" s="12">
        <f t="shared" si="203"/>
        <v>41920.511319444442</v>
      </c>
      <c r="M1915">
        <v>1410178578</v>
      </c>
      <c r="N1915" s="12">
        <f t="shared" si="204"/>
        <v>41890.511319444442</v>
      </c>
      <c r="O1915" s="16">
        <f t="shared" si="205"/>
        <v>9</v>
      </c>
      <c r="P1915" s="16">
        <f t="shared" si="208"/>
        <v>2014</v>
      </c>
      <c r="Q1915" t="b">
        <v>0</v>
      </c>
      <c r="R1915">
        <v>26</v>
      </c>
      <c r="S1915" t="b">
        <v>0</v>
      </c>
      <c r="T1915" t="s">
        <v>8292</v>
      </c>
      <c r="U1915" t="str">
        <f t="shared" si="206"/>
        <v>techn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20">
        <f t="shared" si="207"/>
        <v>0.66600000000000004</v>
      </c>
      <c r="F1916" s="6" t="str">
        <f t="shared" si="209"/>
        <v>Cat 1</v>
      </c>
      <c r="G1916" s="8">
        <v>60</v>
      </c>
      <c r="H1916" t="s">
        <v>8220</v>
      </c>
      <c r="I1916" t="s">
        <v>8223</v>
      </c>
      <c r="J1916" t="s">
        <v>8245</v>
      </c>
      <c r="K1916">
        <v>1414814340</v>
      </c>
      <c r="L1916" s="12">
        <f t="shared" si="203"/>
        <v>41944.165972222225</v>
      </c>
      <c r="M1916">
        <v>1413519073</v>
      </c>
      <c r="N1916" s="12">
        <f t="shared" si="204"/>
        <v>41929.174456018518</v>
      </c>
      <c r="O1916" s="16">
        <f t="shared" si="205"/>
        <v>10</v>
      </c>
      <c r="P1916" s="16">
        <f t="shared" si="208"/>
        <v>2014</v>
      </c>
      <c r="Q1916" t="b">
        <v>0</v>
      </c>
      <c r="R1916">
        <v>2</v>
      </c>
      <c r="S1916" t="b">
        <v>0</v>
      </c>
      <c r="T1916" t="s">
        <v>8292</v>
      </c>
      <c r="U1916" t="str">
        <f t="shared" si="206"/>
        <v>techn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20">
        <f t="shared" si="207"/>
        <v>0.5</v>
      </c>
      <c r="F1917" s="6" t="str">
        <f t="shared" si="209"/>
        <v>Cat 1</v>
      </c>
      <c r="G1917" s="8">
        <v>8</v>
      </c>
      <c r="H1917" t="s">
        <v>8220</v>
      </c>
      <c r="I1917" t="s">
        <v>8223</v>
      </c>
      <c r="J1917" t="s">
        <v>8245</v>
      </c>
      <c r="K1917">
        <v>1409620222</v>
      </c>
      <c r="L1917" s="12">
        <f t="shared" si="203"/>
        <v>41884.04886574074</v>
      </c>
      <c r="M1917">
        <v>1407892222</v>
      </c>
      <c r="N1917" s="12">
        <f t="shared" si="204"/>
        <v>41864.04886574074</v>
      </c>
      <c r="O1917" s="16">
        <f t="shared" si="205"/>
        <v>8</v>
      </c>
      <c r="P1917" s="16">
        <f t="shared" si="208"/>
        <v>2014</v>
      </c>
      <c r="Q1917" t="b">
        <v>0</v>
      </c>
      <c r="R1917">
        <v>4</v>
      </c>
      <c r="S1917" t="b">
        <v>0</v>
      </c>
      <c r="T1917" t="s">
        <v>8292</v>
      </c>
      <c r="U1917" t="str">
        <f t="shared" si="206"/>
        <v>techn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20">
        <f t="shared" si="207"/>
        <v>20</v>
      </c>
      <c r="F1918" s="6" t="str">
        <f t="shared" si="209"/>
        <v>Cat 6</v>
      </c>
      <c r="G1918" s="8">
        <v>102</v>
      </c>
      <c r="H1918" t="s">
        <v>8220</v>
      </c>
      <c r="I1918" t="s">
        <v>8223</v>
      </c>
      <c r="J1918" t="s">
        <v>8245</v>
      </c>
      <c r="K1918">
        <v>1478542375</v>
      </c>
      <c r="L1918" s="12">
        <f t="shared" si="203"/>
        <v>42681.758969907409</v>
      </c>
      <c r="M1918">
        <v>1476378775</v>
      </c>
      <c r="N1918" s="12">
        <f t="shared" si="204"/>
        <v>42656.717303240745</v>
      </c>
      <c r="O1918" s="16">
        <f t="shared" si="205"/>
        <v>10</v>
      </c>
      <c r="P1918" s="16">
        <f t="shared" si="208"/>
        <v>2016</v>
      </c>
      <c r="Q1918" t="b">
        <v>0</v>
      </c>
      <c r="R1918">
        <v>6</v>
      </c>
      <c r="S1918" t="b">
        <v>0</v>
      </c>
      <c r="T1918" t="s">
        <v>8292</v>
      </c>
      <c r="U1918" t="str">
        <f t="shared" si="206"/>
        <v>techn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20">
        <f t="shared" si="207"/>
        <v>390</v>
      </c>
      <c r="F1919" s="6" t="str">
        <f t="shared" si="209"/>
        <v>Cat 12</v>
      </c>
      <c r="G1919" s="8">
        <v>205025</v>
      </c>
      <c r="H1919" t="s">
        <v>8220</v>
      </c>
      <c r="I1919" t="s">
        <v>8230</v>
      </c>
      <c r="J1919" t="s">
        <v>8251</v>
      </c>
      <c r="K1919">
        <v>1486708133</v>
      </c>
      <c r="L1919" s="12">
        <f t="shared" si="203"/>
        <v>42776.270057870366</v>
      </c>
      <c r="M1919">
        <v>1484116133</v>
      </c>
      <c r="N1919" s="12">
        <f t="shared" si="204"/>
        <v>42746.270057870366</v>
      </c>
      <c r="O1919" s="16">
        <f t="shared" si="205"/>
        <v>1</v>
      </c>
      <c r="P1919" s="16">
        <f t="shared" si="208"/>
        <v>2017</v>
      </c>
      <c r="Q1919" t="b">
        <v>0</v>
      </c>
      <c r="R1919">
        <v>70</v>
      </c>
      <c r="S1919" t="b">
        <v>0</v>
      </c>
      <c r="T1919" t="s">
        <v>8292</v>
      </c>
      <c r="U1919" t="str">
        <f t="shared" si="206"/>
        <v>techn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20">
        <f t="shared" si="207"/>
        <v>25</v>
      </c>
      <c r="F1920" s="6" t="str">
        <f t="shared" si="209"/>
        <v>Cat 7</v>
      </c>
      <c r="G1920" s="8">
        <v>260</v>
      </c>
      <c r="H1920" t="s">
        <v>8220</v>
      </c>
      <c r="I1920" t="s">
        <v>8223</v>
      </c>
      <c r="J1920" t="s">
        <v>8245</v>
      </c>
      <c r="K1920">
        <v>1407869851</v>
      </c>
      <c r="L1920" s="12">
        <f t="shared" si="203"/>
        <v>41863.789942129632</v>
      </c>
      <c r="M1920">
        <v>1404845851</v>
      </c>
      <c r="N1920" s="12">
        <f t="shared" si="204"/>
        <v>41828.789942129632</v>
      </c>
      <c r="O1920" s="16">
        <f t="shared" si="205"/>
        <v>7</v>
      </c>
      <c r="P1920" s="16">
        <f t="shared" si="208"/>
        <v>2014</v>
      </c>
      <c r="Q1920" t="b">
        <v>0</v>
      </c>
      <c r="R1920">
        <v>9</v>
      </c>
      <c r="S1920" t="b">
        <v>0</v>
      </c>
      <c r="T1920" t="s">
        <v>8292</v>
      </c>
      <c r="U1920" t="str">
        <f t="shared" si="206"/>
        <v>techn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20">
        <f t="shared" si="207"/>
        <v>0.5</v>
      </c>
      <c r="F1921" s="6" t="str">
        <f t="shared" si="209"/>
        <v>Cat 1</v>
      </c>
      <c r="G1921" s="8">
        <v>237</v>
      </c>
      <c r="H1921" t="s">
        <v>8220</v>
      </c>
      <c r="I1921" t="s">
        <v>8223</v>
      </c>
      <c r="J1921" t="s">
        <v>8245</v>
      </c>
      <c r="K1921">
        <v>1432069249</v>
      </c>
      <c r="L1921" s="12">
        <f t="shared" si="203"/>
        <v>42143.875567129624</v>
      </c>
      <c r="M1921">
        <v>1429477249</v>
      </c>
      <c r="N1921" s="12">
        <f t="shared" si="204"/>
        <v>42113.875567129624</v>
      </c>
      <c r="O1921" s="16">
        <f t="shared" si="205"/>
        <v>4</v>
      </c>
      <c r="P1921" s="16">
        <f t="shared" si="208"/>
        <v>2015</v>
      </c>
      <c r="Q1921" t="b">
        <v>0</v>
      </c>
      <c r="R1921">
        <v>8</v>
      </c>
      <c r="S1921" t="b">
        <v>0</v>
      </c>
      <c r="T1921" t="s">
        <v>8292</v>
      </c>
      <c r="U1921" t="str">
        <f t="shared" si="206"/>
        <v>techn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20">
        <f t="shared" si="207"/>
        <v>10</v>
      </c>
      <c r="F1922" s="6" t="str">
        <f t="shared" si="209"/>
        <v>Cat 4</v>
      </c>
      <c r="G1922" s="8">
        <v>4303</v>
      </c>
      <c r="H1922" t="s">
        <v>8220</v>
      </c>
      <c r="I1922" t="s">
        <v>8224</v>
      </c>
      <c r="J1922" t="s">
        <v>8246</v>
      </c>
      <c r="K1922">
        <v>1445468400</v>
      </c>
      <c r="L1922" s="12">
        <f t="shared" si="203"/>
        <v>42298.958333333328</v>
      </c>
      <c r="M1922">
        <v>1443042061</v>
      </c>
      <c r="N1922" s="12">
        <f t="shared" si="204"/>
        <v>42270.875706018516</v>
      </c>
      <c r="O1922" s="16">
        <f t="shared" si="205"/>
        <v>9</v>
      </c>
      <c r="P1922" s="16">
        <f t="shared" si="208"/>
        <v>2015</v>
      </c>
      <c r="Q1922" t="b">
        <v>0</v>
      </c>
      <c r="R1922">
        <v>105</v>
      </c>
      <c r="S1922" t="b">
        <v>0</v>
      </c>
      <c r="T1922" t="s">
        <v>8292</v>
      </c>
      <c r="U1922" t="str">
        <f t="shared" si="206"/>
        <v>techn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20">
        <f t="shared" si="207"/>
        <v>1.5</v>
      </c>
      <c r="F1923" s="6" t="str">
        <f t="shared" si="209"/>
        <v>Cat 2</v>
      </c>
      <c r="G1923" s="8">
        <v>2052</v>
      </c>
      <c r="H1923" t="s">
        <v>8218</v>
      </c>
      <c r="I1923" t="s">
        <v>8223</v>
      </c>
      <c r="J1923" t="s">
        <v>8245</v>
      </c>
      <c r="K1923">
        <v>1342243143</v>
      </c>
      <c r="L1923" s="12">
        <f t="shared" ref="L1923:L1986" si="210">(((K1923/60)/60)/24)+DATE(1970,1,1)</f>
        <v>41104.221562500003</v>
      </c>
      <c r="M1923">
        <v>1339651143</v>
      </c>
      <c r="N1923" s="12">
        <f t="shared" ref="N1923:N1986" si="211">(((M1923/60)/60)/24)+DATE(1970,1,1)</f>
        <v>41074.221562500003</v>
      </c>
      <c r="O1923" s="16">
        <f t="shared" ref="O1923:O1986" si="212">MONTH(N1923)</f>
        <v>6</v>
      </c>
      <c r="P1923" s="16">
        <f t="shared" si="208"/>
        <v>2012</v>
      </c>
      <c r="Q1923" t="b">
        <v>0</v>
      </c>
      <c r="R1923">
        <v>38</v>
      </c>
      <c r="S1923" t="b">
        <v>1</v>
      </c>
      <c r="T1923" t="s">
        <v>8277</v>
      </c>
      <c r="U1923" t="str">
        <f t="shared" ref="U1923:U1986" si="213">LEFT(T1923,5)</f>
        <v>music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20">
        <f t="shared" ref="E1924:E1987" si="214">D1924/1000</f>
        <v>2</v>
      </c>
      <c r="F1924" s="6" t="str">
        <f t="shared" si="209"/>
        <v>Cat 2</v>
      </c>
      <c r="G1924" s="8">
        <v>2311</v>
      </c>
      <c r="H1924" t="s">
        <v>8218</v>
      </c>
      <c r="I1924" t="s">
        <v>8223</v>
      </c>
      <c r="J1924" t="s">
        <v>8245</v>
      </c>
      <c r="K1924">
        <v>1386828507</v>
      </c>
      <c r="L1924" s="12">
        <f t="shared" si="210"/>
        <v>41620.255868055552</v>
      </c>
      <c r="M1924">
        <v>1384236507</v>
      </c>
      <c r="N1924" s="12">
        <f t="shared" si="211"/>
        <v>41590.255868055552</v>
      </c>
      <c r="O1924" s="16">
        <f t="shared" si="212"/>
        <v>11</v>
      </c>
      <c r="P1924" s="16">
        <f t="shared" ref="P1924:P1987" si="215">YEAR(N1924)</f>
        <v>2013</v>
      </c>
      <c r="Q1924" t="b">
        <v>0</v>
      </c>
      <c r="R1924">
        <v>64</v>
      </c>
      <c r="S1924" t="b">
        <v>1</v>
      </c>
      <c r="T1924" t="s">
        <v>8277</v>
      </c>
      <c r="U1924" t="str">
        <f t="shared" si="213"/>
        <v>music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20">
        <f t="shared" si="214"/>
        <v>0.125</v>
      </c>
      <c r="F1925" s="6" t="str">
        <f t="shared" ref="F1925:F1988" si="216">IF(E1925&lt;1,"Cat 1",IF(E1925&lt;5,"Cat 2",IF(E1925&lt;10,"Cat 3",IF(E1925&lt;15,"Cat 4",IF(E1925&lt;20,"Cat 5",IF(E1925&lt;25,"Cat 6",IF(E1925&lt;30,"Cat 7",IF(E1925&lt;35,"Cat 8",IF(E1925&lt;40,"Cat 9",IF(E1925&lt;45,"Cat 10",IF(E1925&lt;50,"Cat 11","Cat 12")))))))))))</f>
        <v>Cat 1</v>
      </c>
      <c r="G1925" s="8">
        <v>301</v>
      </c>
      <c r="H1925" t="s">
        <v>8218</v>
      </c>
      <c r="I1925" t="s">
        <v>8223</v>
      </c>
      <c r="J1925" t="s">
        <v>8245</v>
      </c>
      <c r="K1925">
        <v>1317099540</v>
      </c>
      <c r="L1925" s="12">
        <f t="shared" si="210"/>
        <v>40813.207638888889</v>
      </c>
      <c r="M1925">
        <v>1313612532</v>
      </c>
      <c r="N1925" s="12">
        <f t="shared" si="211"/>
        <v>40772.848749999997</v>
      </c>
      <c r="O1925" s="16">
        <f t="shared" si="212"/>
        <v>8</v>
      </c>
      <c r="P1925" s="16">
        <f t="shared" si="215"/>
        <v>2011</v>
      </c>
      <c r="Q1925" t="b">
        <v>0</v>
      </c>
      <c r="R1925">
        <v>13</v>
      </c>
      <c r="S1925" t="b">
        <v>1</v>
      </c>
      <c r="T1925" t="s">
        <v>8277</v>
      </c>
      <c r="U1925" t="str">
        <f t="shared" si="213"/>
        <v>music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20">
        <f t="shared" si="214"/>
        <v>3</v>
      </c>
      <c r="F1926" s="6" t="str">
        <f t="shared" si="216"/>
        <v>Cat 2</v>
      </c>
      <c r="G1926" s="8">
        <v>3432</v>
      </c>
      <c r="H1926" t="s">
        <v>8218</v>
      </c>
      <c r="I1926" t="s">
        <v>8223</v>
      </c>
      <c r="J1926" t="s">
        <v>8245</v>
      </c>
      <c r="K1926">
        <v>1389814380</v>
      </c>
      <c r="L1926" s="12">
        <f t="shared" si="210"/>
        <v>41654.814583333333</v>
      </c>
      <c r="M1926">
        <v>1387390555</v>
      </c>
      <c r="N1926" s="12">
        <f t="shared" si="211"/>
        <v>41626.761053240742</v>
      </c>
      <c r="O1926" s="16">
        <f t="shared" si="212"/>
        <v>12</v>
      </c>
      <c r="P1926" s="16">
        <f t="shared" si="215"/>
        <v>2013</v>
      </c>
      <c r="Q1926" t="b">
        <v>0</v>
      </c>
      <c r="R1926">
        <v>33</v>
      </c>
      <c r="S1926" t="b">
        <v>1</v>
      </c>
      <c r="T1926" t="s">
        <v>8277</v>
      </c>
      <c r="U1926" t="str">
        <f t="shared" si="213"/>
        <v>music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20">
        <f t="shared" si="214"/>
        <v>1.5</v>
      </c>
      <c r="F1927" s="6" t="str">
        <f t="shared" si="216"/>
        <v>Cat 2</v>
      </c>
      <c r="G1927" s="8">
        <v>1655</v>
      </c>
      <c r="H1927" t="s">
        <v>8218</v>
      </c>
      <c r="I1927" t="s">
        <v>8223</v>
      </c>
      <c r="J1927" t="s">
        <v>8245</v>
      </c>
      <c r="K1927">
        <v>1381449600</v>
      </c>
      <c r="L1927" s="12">
        <f t="shared" si="210"/>
        <v>41558</v>
      </c>
      <c r="M1927">
        <v>1379540288</v>
      </c>
      <c r="N1927" s="12">
        <f t="shared" si="211"/>
        <v>41535.90148148148</v>
      </c>
      <c r="O1927" s="16">
        <f t="shared" si="212"/>
        <v>9</v>
      </c>
      <c r="P1927" s="16">
        <f t="shared" si="215"/>
        <v>2013</v>
      </c>
      <c r="Q1927" t="b">
        <v>0</v>
      </c>
      <c r="R1927">
        <v>52</v>
      </c>
      <c r="S1927" t="b">
        <v>1</v>
      </c>
      <c r="T1927" t="s">
        <v>8277</v>
      </c>
      <c r="U1927" t="str">
        <f t="shared" si="213"/>
        <v>music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20">
        <f t="shared" si="214"/>
        <v>1.5</v>
      </c>
      <c r="F1928" s="6" t="str">
        <f t="shared" si="216"/>
        <v>Cat 2</v>
      </c>
      <c r="G1928" s="8">
        <v>2930.69</v>
      </c>
      <c r="H1928" t="s">
        <v>8218</v>
      </c>
      <c r="I1928" t="s">
        <v>8223</v>
      </c>
      <c r="J1928" t="s">
        <v>8245</v>
      </c>
      <c r="K1928">
        <v>1288657560</v>
      </c>
      <c r="L1928" s="12">
        <f t="shared" si="210"/>
        <v>40484.018055555556</v>
      </c>
      <c r="M1928">
        <v>1286319256</v>
      </c>
      <c r="N1928" s="12">
        <f t="shared" si="211"/>
        <v>40456.954351851848</v>
      </c>
      <c r="O1928" s="16">
        <f t="shared" si="212"/>
        <v>10</v>
      </c>
      <c r="P1928" s="16">
        <f t="shared" si="215"/>
        <v>2010</v>
      </c>
      <c r="Q1928" t="b">
        <v>0</v>
      </c>
      <c r="R1928">
        <v>107</v>
      </c>
      <c r="S1928" t="b">
        <v>1</v>
      </c>
      <c r="T1928" t="s">
        <v>8277</v>
      </c>
      <c r="U1928" t="str">
        <f t="shared" si="213"/>
        <v>music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20">
        <f t="shared" si="214"/>
        <v>0.6</v>
      </c>
      <c r="F1929" s="6" t="str">
        <f t="shared" si="216"/>
        <v>Cat 1</v>
      </c>
      <c r="G1929" s="8">
        <v>620</v>
      </c>
      <c r="H1929" t="s">
        <v>8218</v>
      </c>
      <c r="I1929" t="s">
        <v>8223</v>
      </c>
      <c r="J1929" t="s">
        <v>8245</v>
      </c>
      <c r="K1929">
        <v>1331182740</v>
      </c>
      <c r="L1929" s="12">
        <f t="shared" si="210"/>
        <v>40976.207638888889</v>
      </c>
      <c r="M1929">
        <v>1329856839</v>
      </c>
      <c r="N1929" s="12">
        <f t="shared" si="211"/>
        <v>40960.861562500002</v>
      </c>
      <c r="O1929" s="16">
        <f t="shared" si="212"/>
        <v>2</v>
      </c>
      <c r="P1929" s="16">
        <f t="shared" si="215"/>
        <v>2012</v>
      </c>
      <c r="Q1929" t="b">
        <v>0</v>
      </c>
      <c r="R1929">
        <v>11</v>
      </c>
      <c r="S1929" t="b">
        <v>1</v>
      </c>
      <c r="T1929" t="s">
        <v>8277</v>
      </c>
      <c r="U1929" t="str">
        <f t="shared" si="213"/>
        <v>music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20">
        <f t="shared" si="214"/>
        <v>2.5499999999999998</v>
      </c>
      <c r="F1930" s="6" t="str">
        <f t="shared" si="216"/>
        <v>Cat 2</v>
      </c>
      <c r="G1930" s="8">
        <v>2630</v>
      </c>
      <c r="H1930" t="s">
        <v>8218</v>
      </c>
      <c r="I1930" t="s">
        <v>8223</v>
      </c>
      <c r="J1930" t="s">
        <v>8245</v>
      </c>
      <c r="K1930">
        <v>1367940794</v>
      </c>
      <c r="L1930" s="12">
        <f t="shared" si="210"/>
        <v>41401.648078703707</v>
      </c>
      <c r="M1930">
        <v>1365348794</v>
      </c>
      <c r="N1930" s="12">
        <f t="shared" si="211"/>
        <v>41371.648078703707</v>
      </c>
      <c r="O1930" s="16">
        <f t="shared" si="212"/>
        <v>4</v>
      </c>
      <c r="P1930" s="16">
        <f t="shared" si="215"/>
        <v>2013</v>
      </c>
      <c r="Q1930" t="b">
        <v>0</v>
      </c>
      <c r="R1930">
        <v>34</v>
      </c>
      <c r="S1930" t="b">
        <v>1</v>
      </c>
      <c r="T1930" t="s">
        <v>8277</v>
      </c>
      <c r="U1930" t="str">
        <f t="shared" si="213"/>
        <v>music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20">
        <f t="shared" si="214"/>
        <v>3.2</v>
      </c>
      <c r="F1931" s="6" t="str">
        <f t="shared" si="216"/>
        <v>Cat 2</v>
      </c>
      <c r="G1931" s="8">
        <v>3210</v>
      </c>
      <c r="H1931" t="s">
        <v>8218</v>
      </c>
      <c r="I1931" t="s">
        <v>8223</v>
      </c>
      <c r="J1931" t="s">
        <v>8245</v>
      </c>
      <c r="K1931">
        <v>1309825866</v>
      </c>
      <c r="L1931" s="12">
        <f t="shared" si="210"/>
        <v>40729.021597222221</v>
      </c>
      <c r="M1931">
        <v>1306197066</v>
      </c>
      <c r="N1931" s="12">
        <f t="shared" si="211"/>
        <v>40687.021597222221</v>
      </c>
      <c r="O1931" s="16">
        <f t="shared" si="212"/>
        <v>5</v>
      </c>
      <c r="P1931" s="16">
        <f t="shared" si="215"/>
        <v>2011</v>
      </c>
      <c r="Q1931" t="b">
        <v>0</v>
      </c>
      <c r="R1931">
        <v>75</v>
      </c>
      <c r="S1931" t="b">
        <v>1</v>
      </c>
      <c r="T1931" t="s">
        <v>8277</v>
      </c>
      <c r="U1931" t="str">
        <f t="shared" si="213"/>
        <v>music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20">
        <f t="shared" si="214"/>
        <v>1</v>
      </c>
      <c r="F1932" s="6" t="str">
        <f t="shared" si="216"/>
        <v>Cat 2</v>
      </c>
      <c r="G1932" s="8">
        <v>1270</v>
      </c>
      <c r="H1932" t="s">
        <v>8218</v>
      </c>
      <c r="I1932" t="s">
        <v>8223</v>
      </c>
      <c r="J1932" t="s">
        <v>8245</v>
      </c>
      <c r="K1932">
        <v>1373203482</v>
      </c>
      <c r="L1932" s="12">
        <f t="shared" si="210"/>
        <v>41462.558819444443</v>
      </c>
      <c r="M1932">
        <v>1368019482</v>
      </c>
      <c r="N1932" s="12">
        <f t="shared" si="211"/>
        <v>41402.558819444443</v>
      </c>
      <c r="O1932" s="16">
        <f t="shared" si="212"/>
        <v>5</v>
      </c>
      <c r="P1932" s="16">
        <f t="shared" si="215"/>
        <v>2013</v>
      </c>
      <c r="Q1932" t="b">
        <v>0</v>
      </c>
      <c r="R1932">
        <v>26</v>
      </c>
      <c r="S1932" t="b">
        <v>1</v>
      </c>
      <c r="T1932" t="s">
        <v>8277</v>
      </c>
      <c r="U1932" t="str">
        <f t="shared" si="213"/>
        <v>music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20">
        <f t="shared" si="214"/>
        <v>2</v>
      </c>
      <c r="F1933" s="6" t="str">
        <f t="shared" si="216"/>
        <v>Cat 2</v>
      </c>
      <c r="G1933" s="8">
        <v>2412.02</v>
      </c>
      <c r="H1933" t="s">
        <v>8218</v>
      </c>
      <c r="I1933" t="s">
        <v>8223</v>
      </c>
      <c r="J1933" t="s">
        <v>8245</v>
      </c>
      <c r="K1933">
        <v>1337657400</v>
      </c>
      <c r="L1933" s="12">
        <f t="shared" si="210"/>
        <v>41051.145833333336</v>
      </c>
      <c r="M1933">
        <v>1336512309</v>
      </c>
      <c r="N1933" s="12">
        <f t="shared" si="211"/>
        <v>41037.892465277779</v>
      </c>
      <c r="O1933" s="16">
        <f t="shared" si="212"/>
        <v>5</v>
      </c>
      <c r="P1933" s="16">
        <f t="shared" si="215"/>
        <v>2012</v>
      </c>
      <c r="Q1933" t="b">
        <v>0</v>
      </c>
      <c r="R1933">
        <v>50</v>
      </c>
      <c r="S1933" t="b">
        <v>1</v>
      </c>
      <c r="T1933" t="s">
        <v>8277</v>
      </c>
      <c r="U1933" t="str">
        <f t="shared" si="213"/>
        <v>music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20">
        <f t="shared" si="214"/>
        <v>5.25</v>
      </c>
      <c r="F1934" s="6" t="str">
        <f t="shared" si="216"/>
        <v>Cat 3</v>
      </c>
      <c r="G1934" s="8">
        <v>5617</v>
      </c>
      <c r="H1934" t="s">
        <v>8218</v>
      </c>
      <c r="I1934" t="s">
        <v>8223</v>
      </c>
      <c r="J1934" t="s">
        <v>8245</v>
      </c>
      <c r="K1934">
        <v>1327433173</v>
      </c>
      <c r="L1934" s="12">
        <f t="shared" si="210"/>
        <v>40932.809872685182</v>
      </c>
      <c r="M1934">
        <v>1325618773</v>
      </c>
      <c r="N1934" s="12">
        <f t="shared" si="211"/>
        <v>40911.809872685182</v>
      </c>
      <c r="O1934" s="16">
        <f t="shared" si="212"/>
        <v>1</v>
      </c>
      <c r="P1934" s="16">
        <f t="shared" si="215"/>
        <v>2012</v>
      </c>
      <c r="Q1934" t="b">
        <v>0</v>
      </c>
      <c r="R1934">
        <v>80</v>
      </c>
      <c r="S1934" t="b">
        <v>1</v>
      </c>
      <c r="T1934" t="s">
        <v>8277</v>
      </c>
      <c r="U1934" t="str">
        <f t="shared" si="213"/>
        <v>music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20">
        <f t="shared" si="214"/>
        <v>6</v>
      </c>
      <c r="F1935" s="6" t="str">
        <f t="shared" si="216"/>
        <v>Cat 3</v>
      </c>
      <c r="G1935" s="8">
        <v>10346</v>
      </c>
      <c r="H1935" t="s">
        <v>8218</v>
      </c>
      <c r="I1935" t="s">
        <v>8223</v>
      </c>
      <c r="J1935" t="s">
        <v>8245</v>
      </c>
      <c r="K1935">
        <v>1411787307</v>
      </c>
      <c r="L1935" s="12">
        <f t="shared" si="210"/>
        <v>41909.130868055552</v>
      </c>
      <c r="M1935">
        <v>1409195307</v>
      </c>
      <c r="N1935" s="12">
        <f t="shared" si="211"/>
        <v>41879.130868055552</v>
      </c>
      <c r="O1935" s="16">
        <f t="shared" si="212"/>
        <v>8</v>
      </c>
      <c r="P1935" s="16">
        <f t="shared" si="215"/>
        <v>2014</v>
      </c>
      <c r="Q1935" t="b">
        <v>0</v>
      </c>
      <c r="R1935">
        <v>110</v>
      </c>
      <c r="S1935" t="b">
        <v>1</v>
      </c>
      <c r="T1935" t="s">
        <v>8277</v>
      </c>
      <c r="U1935" t="str">
        <f t="shared" si="213"/>
        <v>music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20">
        <f t="shared" si="214"/>
        <v>5</v>
      </c>
      <c r="F1936" s="6" t="str">
        <f t="shared" si="216"/>
        <v>Cat 3</v>
      </c>
      <c r="G1936" s="8">
        <v>6181</v>
      </c>
      <c r="H1936" t="s">
        <v>8218</v>
      </c>
      <c r="I1936" t="s">
        <v>8223</v>
      </c>
      <c r="J1936" t="s">
        <v>8245</v>
      </c>
      <c r="K1936">
        <v>1324789200</v>
      </c>
      <c r="L1936" s="12">
        <f t="shared" si="210"/>
        <v>40902.208333333336</v>
      </c>
      <c r="M1936">
        <v>1321649321</v>
      </c>
      <c r="N1936" s="12">
        <f t="shared" si="211"/>
        <v>40865.867141203707</v>
      </c>
      <c r="O1936" s="16">
        <f t="shared" si="212"/>
        <v>11</v>
      </c>
      <c r="P1936" s="16">
        <f t="shared" si="215"/>
        <v>2011</v>
      </c>
      <c r="Q1936" t="b">
        <v>0</v>
      </c>
      <c r="R1936">
        <v>77</v>
      </c>
      <c r="S1936" t="b">
        <v>1</v>
      </c>
      <c r="T1936" t="s">
        <v>8277</v>
      </c>
      <c r="U1936" t="str">
        <f t="shared" si="213"/>
        <v>music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20">
        <f t="shared" si="214"/>
        <v>2.5</v>
      </c>
      <c r="F1937" s="6" t="str">
        <f t="shared" si="216"/>
        <v>Cat 2</v>
      </c>
      <c r="G1937" s="8">
        <v>2710</v>
      </c>
      <c r="H1937" t="s">
        <v>8218</v>
      </c>
      <c r="I1937" t="s">
        <v>8223</v>
      </c>
      <c r="J1937" t="s">
        <v>8245</v>
      </c>
      <c r="K1937">
        <v>1403326740</v>
      </c>
      <c r="L1937" s="12">
        <f t="shared" si="210"/>
        <v>41811.207638888889</v>
      </c>
      <c r="M1937">
        <v>1400106171</v>
      </c>
      <c r="N1937" s="12">
        <f t="shared" si="211"/>
        <v>41773.932534722226</v>
      </c>
      <c r="O1937" s="16">
        <f t="shared" si="212"/>
        <v>5</v>
      </c>
      <c r="P1937" s="16">
        <f t="shared" si="215"/>
        <v>2014</v>
      </c>
      <c r="Q1937" t="b">
        <v>0</v>
      </c>
      <c r="R1937">
        <v>50</v>
      </c>
      <c r="S1937" t="b">
        <v>1</v>
      </c>
      <c r="T1937" t="s">
        <v>8277</v>
      </c>
      <c r="U1937" t="str">
        <f t="shared" si="213"/>
        <v>music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20">
        <f t="shared" si="214"/>
        <v>7.5</v>
      </c>
      <c r="F1938" s="6" t="str">
        <f t="shared" si="216"/>
        <v>Cat 3</v>
      </c>
      <c r="G1938" s="8">
        <v>8739.01</v>
      </c>
      <c r="H1938" t="s">
        <v>8218</v>
      </c>
      <c r="I1938" t="s">
        <v>8223</v>
      </c>
      <c r="J1938" t="s">
        <v>8245</v>
      </c>
      <c r="K1938">
        <v>1323151140</v>
      </c>
      <c r="L1938" s="12">
        <f t="shared" si="210"/>
        <v>40883.249305555553</v>
      </c>
      <c r="M1938">
        <v>1320528070</v>
      </c>
      <c r="N1938" s="12">
        <f t="shared" si="211"/>
        <v>40852.889699074076</v>
      </c>
      <c r="O1938" s="16">
        <f t="shared" si="212"/>
        <v>11</v>
      </c>
      <c r="P1938" s="16">
        <f t="shared" si="215"/>
        <v>2011</v>
      </c>
      <c r="Q1938" t="b">
        <v>0</v>
      </c>
      <c r="R1938">
        <v>145</v>
      </c>
      <c r="S1938" t="b">
        <v>1</v>
      </c>
      <c r="T1938" t="s">
        <v>8277</v>
      </c>
      <c r="U1938" t="str">
        <f t="shared" si="213"/>
        <v>music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20">
        <f t="shared" si="214"/>
        <v>0.6</v>
      </c>
      <c r="F1939" s="6" t="str">
        <f t="shared" si="216"/>
        <v>Cat 1</v>
      </c>
      <c r="G1939" s="8">
        <v>1123.47</v>
      </c>
      <c r="H1939" t="s">
        <v>8218</v>
      </c>
      <c r="I1939" t="s">
        <v>8223</v>
      </c>
      <c r="J1939" t="s">
        <v>8245</v>
      </c>
      <c r="K1939">
        <v>1339732740</v>
      </c>
      <c r="L1939" s="12">
        <f t="shared" si="210"/>
        <v>41075.165972222225</v>
      </c>
      <c r="M1939">
        <v>1338346281</v>
      </c>
      <c r="N1939" s="12">
        <f t="shared" si="211"/>
        <v>41059.118993055556</v>
      </c>
      <c r="O1939" s="16">
        <f t="shared" si="212"/>
        <v>5</v>
      </c>
      <c r="P1939" s="16">
        <f t="shared" si="215"/>
        <v>2012</v>
      </c>
      <c r="Q1939" t="b">
        <v>0</v>
      </c>
      <c r="R1939">
        <v>29</v>
      </c>
      <c r="S1939" t="b">
        <v>1</v>
      </c>
      <c r="T1939" t="s">
        <v>8277</v>
      </c>
      <c r="U1939" t="str">
        <f t="shared" si="213"/>
        <v>music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20">
        <f t="shared" si="214"/>
        <v>15</v>
      </c>
      <c r="F1940" s="6" t="str">
        <f t="shared" si="216"/>
        <v>Cat 5</v>
      </c>
      <c r="G1940" s="8">
        <v>17390</v>
      </c>
      <c r="H1940" t="s">
        <v>8218</v>
      </c>
      <c r="I1940" t="s">
        <v>8223</v>
      </c>
      <c r="J1940" t="s">
        <v>8245</v>
      </c>
      <c r="K1940">
        <v>1372741200</v>
      </c>
      <c r="L1940" s="12">
        <f t="shared" si="210"/>
        <v>41457.208333333336</v>
      </c>
      <c r="M1940">
        <v>1370067231</v>
      </c>
      <c r="N1940" s="12">
        <f t="shared" si="211"/>
        <v>41426.259618055556</v>
      </c>
      <c r="O1940" s="16">
        <f t="shared" si="212"/>
        <v>6</v>
      </c>
      <c r="P1940" s="16">
        <f t="shared" si="215"/>
        <v>2013</v>
      </c>
      <c r="Q1940" t="b">
        <v>0</v>
      </c>
      <c r="R1940">
        <v>114</v>
      </c>
      <c r="S1940" t="b">
        <v>1</v>
      </c>
      <c r="T1940" t="s">
        <v>8277</v>
      </c>
      <c r="U1940" t="str">
        <f t="shared" si="213"/>
        <v>music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20">
        <f t="shared" si="214"/>
        <v>10</v>
      </c>
      <c r="F1941" s="6" t="str">
        <f t="shared" si="216"/>
        <v>Cat 4</v>
      </c>
      <c r="G1941" s="8">
        <v>11070</v>
      </c>
      <c r="H1941" t="s">
        <v>8218</v>
      </c>
      <c r="I1941" t="s">
        <v>8223</v>
      </c>
      <c r="J1941" t="s">
        <v>8245</v>
      </c>
      <c r="K1941">
        <v>1362955108</v>
      </c>
      <c r="L1941" s="12">
        <f t="shared" si="210"/>
        <v>41343.943379629629</v>
      </c>
      <c r="M1941">
        <v>1360366708</v>
      </c>
      <c r="N1941" s="12">
        <f t="shared" si="211"/>
        <v>41313.985046296293</v>
      </c>
      <c r="O1941" s="16">
        <f t="shared" si="212"/>
        <v>2</v>
      </c>
      <c r="P1941" s="16">
        <f t="shared" si="215"/>
        <v>2013</v>
      </c>
      <c r="Q1941" t="b">
        <v>0</v>
      </c>
      <c r="R1941">
        <v>96</v>
      </c>
      <c r="S1941" t="b">
        <v>1</v>
      </c>
      <c r="T1941" t="s">
        <v>8277</v>
      </c>
      <c r="U1941" t="str">
        <f t="shared" si="213"/>
        <v>music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20">
        <f t="shared" si="214"/>
        <v>0.65</v>
      </c>
      <c r="F1942" s="6" t="str">
        <f t="shared" si="216"/>
        <v>Cat 1</v>
      </c>
      <c r="G1942" s="8">
        <v>1111</v>
      </c>
      <c r="H1942" t="s">
        <v>8218</v>
      </c>
      <c r="I1942" t="s">
        <v>8223</v>
      </c>
      <c r="J1942" t="s">
        <v>8245</v>
      </c>
      <c r="K1942">
        <v>1308110340</v>
      </c>
      <c r="L1942" s="12">
        <f t="shared" si="210"/>
        <v>40709.165972222225</v>
      </c>
      <c r="M1942">
        <v>1304770233</v>
      </c>
      <c r="N1942" s="12">
        <f t="shared" si="211"/>
        <v>40670.507326388892</v>
      </c>
      <c r="O1942" s="16">
        <f t="shared" si="212"/>
        <v>5</v>
      </c>
      <c r="P1942" s="16">
        <f t="shared" si="215"/>
        <v>2011</v>
      </c>
      <c r="Q1942" t="b">
        <v>0</v>
      </c>
      <c r="R1942">
        <v>31</v>
      </c>
      <c r="S1942" t="b">
        <v>1</v>
      </c>
      <c r="T1942" t="s">
        <v>8277</v>
      </c>
      <c r="U1942" t="str">
        <f t="shared" si="213"/>
        <v>music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20">
        <f t="shared" si="214"/>
        <v>250</v>
      </c>
      <c r="F1943" s="6" t="str">
        <f t="shared" si="216"/>
        <v>Cat 12</v>
      </c>
      <c r="G1943" s="8">
        <v>315295.89</v>
      </c>
      <c r="H1943" t="s">
        <v>8218</v>
      </c>
      <c r="I1943" t="s">
        <v>8223</v>
      </c>
      <c r="J1943" t="s">
        <v>8245</v>
      </c>
      <c r="K1943">
        <v>1400137131</v>
      </c>
      <c r="L1943" s="12">
        <f t="shared" si="210"/>
        <v>41774.290868055556</v>
      </c>
      <c r="M1943">
        <v>1397545131</v>
      </c>
      <c r="N1943" s="12">
        <f t="shared" si="211"/>
        <v>41744.290868055556</v>
      </c>
      <c r="O1943" s="16">
        <f t="shared" si="212"/>
        <v>4</v>
      </c>
      <c r="P1943" s="16">
        <f t="shared" si="215"/>
        <v>2014</v>
      </c>
      <c r="Q1943" t="b">
        <v>1</v>
      </c>
      <c r="R1943">
        <v>4883</v>
      </c>
      <c r="S1943" t="b">
        <v>1</v>
      </c>
      <c r="T1943" t="s">
        <v>8293</v>
      </c>
      <c r="U1943" t="str">
        <f t="shared" si="213"/>
        <v>techn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20">
        <f t="shared" si="214"/>
        <v>6</v>
      </c>
      <c r="F1944" s="6" t="str">
        <f t="shared" si="216"/>
        <v>Cat 3</v>
      </c>
      <c r="G1944" s="8">
        <v>8306.42</v>
      </c>
      <c r="H1944" t="s">
        <v>8218</v>
      </c>
      <c r="I1944" t="s">
        <v>8223</v>
      </c>
      <c r="J1944" t="s">
        <v>8245</v>
      </c>
      <c r="K1944">
        <v>1309809140</v>
      </c>
      <c r="L1944" s="12">
        <f t="shared" si="210"/>
        <v>40728.828009259261</v>
      </c>
      <c r="M1944">
        <v>1302033140</v>
      </c>
      <c r="N1944" s="12">
        <f t="shared" si="211"/>
        <v>40638.828009259261</v>
      </c>
      <c r="O1944" s="16">
        <f t="shared" si="212"/>
        <v>4</v>
      </c>
      <c r="P1944" s="16">
        <f t="shared" si="215"/>
        <v>2011</v>
      </c>
      <c r="Q1944" t="b">
        <v>1</v>
      </c>
      <c r="R1944">
        <v>95</v>
      </c>
      <c r="S1944" t="b">
        <v>1</v>
      </c>
      <c r="T1944" t="s">
        <v>8293</v>
      </c>
      <c r="U1944" t="str">
        <f t="shared" si="213"/>
        <v>techn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20">
        <f t="shared" si="214"/>
        <v>10</v>
      </c>
      <c r="F1945" s="6" t="str">
        <f t="shared" si="216"/>
        <v>Cat 4</v>
      </c>
      <c r="G1945" s="8">
        <v>170525</v>
      </c>
      <c r="H1945" t="s">
        <v>8218</v>
      </c>
      <c r="I1945" t="s">
        <v>8223</v>
      </c>
      <c r="J1945" t="s">
        <v>8245</v>
      </c>
      <c r="K1945">
        <v>1470896916</v>
      </c>
      <c r="L1945" s="12">
        <f t="shared" si="210"/>
        <v>42593.269861111112</v>
      </c>
      <c r="M1945">
        <v>1467008916</v>
      </c>
      <c r="N1945" s="12">
        <f t="shared" si="211"/>
        <v>42548.269861111112</v>
      </c>
      <c r="O1945" s="16">
        <f t="shared" si="212"/>
        <v>6</v>
      </c>
      <c r="P1945" s="16">
        <f t="shared" si="215"/>
        <v>2016</v>
      </c>
      <c r="Q1945" t="b">
        <v>1</v>
      </c>
      <c r="R1945">
        <v>2478</v>
      </c>
      <c r="S1945" t="b">
        <v>1</v>
      </c>
      <c r="T1945" t="s">
        <v>8293</v>
      </c>
      <c r="U1945" t="str">
        <f t="shared" si="213"/>
        <v>techn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20">
        <f t="shared" si="214"/>
        <v>40</v>
      </c>
      <c r="F1946" s="6" t="str">
        <f t="shared" si="216"/>
        <v>Cat 10</v>
      </c>
      <c r="G1946" s="8">
        <v>315222.2</v>
      </c>
      <c r="H1946" t="s">
        <v>8218</v>
      </c>
      <c r="I1946" t="s">
        <v>8223</v>
      </c>
      <c r="J1946" t="s">
        <v>8245</v>
      </c>
      <c r="K1946">
        <v>1398952890</v>
      </c>
      <c r="L1946" s="12">
        <f t="shared" si="210"/>
        <v>41760.584374999999</v>
      </c>
      <c r="M1946">
        <v>1396360890</v>
      </c>
      <c r="N1946" s="12">
        <f t="shared" si="211"/>
        <v>41730.584374999999</v>
      </c>
      <c r="O1946" s="16">
        <f t="shared" si="212"/>
        <v>4</v>
      </c>
      <c r="P1946" s="16">
        <f t="shared" si="215"/>
        <v>2014</v>
      </c>
      <c r="Q1946" t="b">
        <v>1</v>
      </c>
      <c r="R1946">
        <v>1789</v>
      </c>
      <c r="S1946" t="b">
        <v>1</v>
      </c>
      <c r="T1946" t="s">
        <v>8293</v>
      </c>
      <c r="U1946" t="str">
        <f t="shared" si="213"/>
        <v>techn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20">
        <f t="shared" si="214"/>
        <v>100</v>
      </c>
      <c r="F1947" s="6" t="str">
        <f t="shared" si="216"/>
        <v>Cat 12</v>
      </c>
      <c r="G1947" s="8">
        <v>348018</v>
      </c>
      <c r="H1947" t="s">
        <v>8218</v>
      </c>
      <c r="I1947" t="s">
        <v>8226</v>
      </c>
      <c r="J1947" t="s">
        <v>8248</v>
      </c>
      <c r="K1947">
        <v>1436680958</v>
      </c>
      <c r="L1947" s="12">
        <f t="shared" si="210"/>
        <v>42197.251828703709</v>
      </c>
      <c r="M1947">
        <v>1433224958</v>
      </c>
      <c r="N1947" s="12">
        <f t="shared" si="211"/>
        <v>42157.251828703709</v>
      </c>
      <c r="O1947" s="16">
        <f t="shared" si="212"/>
        <v>6</v>
      </c>
      <c r="P1947" s="16">
        <f t="shared" si="215"/>
        <v>2015</v>
      </c>
      <c r="Q1947" t="b">
        <v>1</v>
      </c>
      <c r="R1947">
        <v>680</v>
      </c>
      <c r="S1947" t="b">
        <v>1</v>
      </c>
      <c r="T1947" t="s">
        <v>8293</v>
      </c>
      <c r="U1947" t="str">
        <f t="shared" si="213"/>
        <v>techn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20">
        <f t="shared" si="214"/>
        <v>7.5</v>
      </c>
      <c r="F1948" s="6" t="str">
        <f t="shared" si="216"/>
        <v>Cat 3</v>
      </c>
      <c r="G1948" s="8">
        <v>11231</v>
      </c>
      <c r="H1948" t="s">
        <v>8218</v>
      </c>
      <c r="I1948" t="s">
        <v>8223</v>
      </c>
      <c r="J1948" t="s">
        <v>8245</v>
      </c>
      <c r="K1948">
        <v>1397961361</v>
      </c>
      <c r="L1948" s="12">
        <f t="shared" si="210"/>
        <v>41749.108344907407</v>
      </c>
      <c r="M1948">
        <v>1392780961</v>
      </c>
      <c r="N1948" s="12">
        <f t="shared" si="211"/>
        <v>41689.150011574071</v>
      </c>
      <c r="O1948" s="16">
        <f t="shared" si="212"/>
        <v>2</v>
      </c>
      <c r="P1948" s="16">
        <f t="shared" si="215"/>
        <v>2014</v>
      </c>
      <c r="Q1948" t="b">
        <v>1</v>
      </c>
      <c r="R1948">
        <v>70</v>
      </c>
      <c r="S1948" t="b">
        <v>1</v>
      </c>
      <c r="T1948" t="s">
        <v>8293</v>
      </c>
      <c r="U1948" t="str">
        <f t="shared" si="213"/>
        <v>techn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20">
        <f t="shared" si="214"/>
        <v>0.8</v>
      </c>
      <c r="F1949" s="6" t="str">
        <f t="shared" si="216"/>
        <v>Cat 1</v>
      </c>
      <c r="G1949" s="8">
        <v>805.07</v>
      </c>
      <c r="H1949" t="s">
        <v>8218</v>
      </c>
      <c r="I1949" t="s">
        <v>8223</v>
      </c>
      <c r="J1949" t="s">
        <v>8245</v>
      </c>
      <c r="K1949">
        <v>1258955940</v>
      </c>
      <c r="L1949" s="12">
        <f t="shared" si="210"/>
        <v>40140.249305555553</v>
      </c>
      <c r="M1949">
        <v>1255730520</v>
      </c>
      <c r="N1949" s="12">
        <f t="shared" si="211"/>
        <v>40102.918055555558</v>
      </c>
      <c r="O1949" s="16">
        <f t="shared" si="212"/>
        <v>10</v>
      </c>
      <c r="P1949" s="16">
        <f t="shared" si="215"/>
        <v>2009</v>
      </c>
      <c r="Q1949" t="b">
        <v>1</v>
      </c>
      <c r="R1949">
        <v>23</v>
      </c>
      <c r="S1949" t="b">
        <v>1</v>
      </c>
      <c r="T1949" t="s">
        <v>8293</v>
      </c>
      <c r="U1949" t="str">
        <f t="shared" si="213"/>
        <v>techn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20">
        <f t="shared" si="214"/>
        <v>100</v>
      </c>
      <c r="F1950" s="6" t="str">
        <f t="shared" si="216"/>
        <v>Cat 12</v>
      </c>
      <c r="G1950" s="8">
        <v>800211</v>
      </c>
      <c r="H1950" t="s">
        <v>8218</v>
      </c>
      <c r="I1950" t="s">
        <v>8223</v>
      </c>
      <c r="J1950" t="s">
        <v>8245</v>
      </c>
      <c r="K1950">
        <v>1465232520</v>
      </c>
      <c r="L1950" s="12">
        <f t="shared" si="210"/>
        <v>42527.709722222222</v>
      </c>
      <c r="M1950">
        <v>1460557809</v>
      </c>
      <c r="N1950" s="12">
        <f t="shared" si="211"/>
        <v>42473.604270833333</v>
      </c>
      <c r="O1950" s="16">
        <f t="shared" si="212"/>
        <v>4</v>
      </c>
      <c r="P1950" s="16">
        <f t="shared" si="215"/>
        <v>2016</v>
      </c>
      <c r="Q1950" t="b">
        <v>1</v>
      </c>
      <c r="R1950">
        <v>4245</v>
      </c>
      <c r="S1950" t="b">
        <v>1</v>
      </c>
      <c r="T1950" t="s">
        <v>8293</v>
      </c>
      <c r="U1950" t="str">
        <f t="shared" si="213"/>
        <v>techn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20">
        <f t="shared" si="214"/>
        <v>50</v>
      </c>
      <c r="F1951" s="6" t="str">
        <f t="shared" si="216"/>
        <v>Cat 12</v>
      </c>
      <c r="G1951" s="8">
        <v>53001.3</v>
      </c>
      <c r="H1951" t="s">
        <v>8218</v>
      </c>
      <c r="I1951" t="s">
        <v>8224</v>
      </c>
      <c r="J1951" t="s">
        <v>8246</v>
      </c>
      <c r="K1951">
        <v>1404986951</v>
      </c>
      <c r="L1951" s="12">
        <f t="shared" si="210"/>
        <v>41830.423043981478</v>
      </c>
      <c r="M1951">
        <v>1402394951</v>
      </c>
      <c r="N1951" s="12">
        <f t="shared" si="211"/>
        <v>41800.423043981478</v>
      </c>
      <c r="O1951" s="16">
        <f t="shared" si="212"/>
        <v>6</v>
      </c>
      <c r="P1951" s="16">
        <f t="shared" si="215"/>
        <v>2014</v>
      </c>
      <c r="Q1951" t="b">
        <v>1</v>
      </c>
      <c r="R1951">
        <v>943</v>
      </c>
      <c r="S1951" t="b">
        <v>1</v>
      </c>
      <c r="T1951" t="s">
        <v>8293</v>
      </c>
      <c r="U1951" t="str">
        <f t="shared" si="213"/>
        <v>techn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20">
        <f t="shared" si="214"/>
        <v>48</v>
      </c>
      <c r="F1952" s="6" t="str">
        <f t="shared" si="216"/>
        <v>Cat 11</v>
      </c>
      <c r="G1952" s="8">
        <v>96248.960000000006</v>
      </c>
      <c r="H1952" t="s">
        <v>8218</v>
      </c>
      <c r="I1952" t="s">
        <v>8223</v>
      </c>
      <c r="J1952" t="s">
        <v>8245</v>
      </c>
      <c r="K1952">
        <v>1303446073</v>
      </c>
      <c r="L1952" s="12">
        <f t="shared" si="210"/>
        <v>40655.181400462963</v>
      </c>
      <c r="M1952">
        <v>1300767673</v>
      </c>
      <c r="N1952" s="12">
        <f t="shared" si="211"/>
        <v>40624.181400462963</v>
      </c>
      <c r="O1952" s="16">
        <f t="shared" si="212"/>
        <v>3</v>
      </c>
      <c r="P1952" s="16">
        <f t="shared" si="215"/>
        <v>2011</v>
      </c>
      <c r="Q1952" t="b">
        <v>1</v>
      </c>
      <c r="R1952">
        <v>1876</v>
      </c>
      <c r="S1952" t="b">
        <v>1</v>
      </c>
      <c r="T1952" t="s">
        <v>8293</v>
      </c>
      <c r="U1952" t="str">
        <f t="shared" si="213"/>
        <v>techn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20">
        <f t="shared" si="214"/>
        <v>50</v>
      </c>
      <c r="F1953" s="6" t="str">
        <f t="shared" si="216"/>
        <v>Cat 12</v>
      </c>
      <c r="G1953" s="8">
        <v>106222</v>
      </c>
      <c r="H1953" t="s">
        <v>8218</v>
      </c>
      <c r="I1953" t="s">
        <v>8223</v>
      </c>
      <c r="J1953" t="s">
        <v>8245</v>
      </c>
      <c r="K1953">
        <v>1478516737</v>
      </c>
      <c r="L1953" s="12">
        <f t="shared" si="210"/>
        <v>42681.462233796294</v>
      </c>
      <c r="M1953">
        <v>1475921137</v>
      </c>
      <c r="N1953" s="12">
        <f t="shared" si="211"/>
        <v>42651.420567129629</v>
      </c>
      <c r="O1953" s="16">
        <f t="shared" si="212"/>
        <v>10</v>
      </c>
      <c r="P1953" s="16">
        <f t="shared" si="215"/>
        <v>2016</v>
      </c>
      <c r="Q1953" t="b">
        <v>1</v>
      </c>
      <c r="R1953">
        <v>834</v>
      </c>
      <c r="S1953" t="b">
        <v>1</v>
      </c>
      <c r="T1953" t="s">
        <v>8293</v>
      </c>
      <c r="U1953" t="str">
        <f t="shared" si="213"/>
        <v>techn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20">
        <f t="shared" si="214"/>
        <v>35</v>
      </c>
      <c r="F1954" s="6" t="str">
        <f t="shared" si="216"/>
        <v>Cat 9</v>
      </c>
      <c r="G1954" s="8">
        <v>69465.33</v>
      </c>
      <c r="H1954" t="s">
        <v>8218</v>
      </c>
      <c r="I1954" t="s">
        <v>8228</v>
      </c>
      <c r="J1954" t="s">
        <v>8250</v>
      </c>
      <c r="K1954">
        <v>1381934015</v>
      </c>
      <c r="L1954" s="12">
        <f t="shared" si="210"/>
        <v>41563.60665509259</v>
      </c>
      <c r="M1954">
        <v>1378737215</v>
      </c>
      <c r="N1954" s="12">
        <f t="shared" si="211"/>
        <v>41526.60665509259</v>
      </c>
      <c r="O1954" s="16">
        <f t="shared" si="212"/>
        <v>9</v>
      </c>
      <c r="P1954" s="16">
        <f t="shared" si="215"/>
        <v>2013</v>
      </c>
      <c r="Q1954" t="b">
        <v>1</v>
      </c>
      <c r="R1954">
        <v>682</v>
      </c>
      <c r="S1954" t="b">
        <v>1</v>
      </c>
      <c r="T1954" t="s">
        <v>8293</v>
      </c>
      <c r="U1954" t="str">
        <f t="shared" si="213"/>
        <v>techn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20">
        <f t="shared" si="214"/>
        <v>15</v>
      </c>
      <c r="F1955" s="6" t="str">
        <f t="shared" si="216"/>
        <v>Cat 5</v>
      </c>
      <c r="G1955" s="8">
        <v>33892</v>
      </c>
      <c r="H1955" t="s">
        <v>8218</v>
      </c>
      <c r="I1955" t="s">
        <v>8223</v>
      </c>
      <c r="J1955" t="s">
        <v>8245</v>
      </c>
      <c r="K1955">
        <v>1330657200</v>
      </c>
      <c r="L1955" s="12">
        <f t="shared" si="210"/>
        <v>40970.125</v>
      </c>
      <c r="M1955">
        <v>1328158065</v>
      </c>
      <c r="N1955" s="12">
        <f t="shared" si="211"/>
        <v>40941.199826388889</v>
      </c>
      <c r="O1955" s="16">
        <f t="shared" si="212"/>
        <v>2</v>
      </c>
      <c r="P1955" s="16">
        <f t="shared" si="215"/>
        <v>2012</v>
      </c>
      <c r="Q1955" t="b">
        <v>1</v>
      </c>
      <c r="R1955">
        <v>147</v>
      </c>
      <c r="S1955" t="b">
        <v>1</v>
      </c>
      <c r="T1955" t="s">
        <v>8293</v>
      </c>
      <c r="U1955" t="str">
        <f t="shared" si="213"/>
        <v>techn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20">
        <f t="shared" si="214"/>
        <v>50</v>
      </c>
      <c r="F1956" s="6" t="str">
        <f t="shared" si="216"/>
        <v>Cat 12</v>
      </c>
      <c r="G1956" s="8">
        <v>349474</v>
      </c>
      <c r="H1956" t="s">
        <v>8218</v>
      </c>
      <c r="I1956" t="s">
        <v>8223</v>
      </c>
      <c r="J1956" t="s">
        <v>8245</v>
      </c>
      <c r="K1956">
        <v>1457758800</v>
      </c>
      <c r="L1956" s="12">
        <f t="shared" si="210"/>
        <v>42441.208333333328</v>
      </c>
      <c r="M1956">
        <v>1453730176</v>
      </c>
      <c r="N1956" s="12">
        <f t="shared" si="211"/>
        <v>42394.580740740741</v>
      </c>
      <c r="O1956" s="16">
        <f t="shared" si="212"/>
        <v>1</v>
      </c>
      <c r="P1956" s="16">
        <f t="shared" si="215"/>
        <v>2016</v>
      </c>
      <c r="Q1956" t="b">
        <v>1</v>
      </c>
      <c r="R1956">
        <v>415</v>
      </c>
      <c r="S1956" t="b">
        <v>1</v>
      </c>
      <c r="T1956" t="s">
        <v>8293</v>
      </c>
      <c r="U1956" t="str">
        <f t="shared" si="213"/>
        <v>techn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20">
        <f t="shared" si="214"/>
        <v>42</v>
      </c>
      <c r="F1957" s="6" t="str">
        <f t="shared" si="216"/>
        <v>Cat 10</v>
      </c>
      <c r="G1957" s="8">
        <v>167410.01999999999</v>
      </c>
      <c r="H1957" t="s">
        <v>8218</v>
      </c>
      <c r="I1957" t="s">
        <v>8223</v>
      </c>
      <c r="J1957" t="s">
        <v>8245</v>
      </c>
      <c r="K1957">
        <v>1337799600</v>
      </c>
      <c r="L1957" s="12">
        <f t="shared" si="210"/>
        <v>41052.791666666664</v>
      </c>
      <c r="M1957">
        <v>1334989881</v>
      </c>
      <c r="N1957" s="12">
        <f t="shared" si="211"/>
        <v>41020.271770833337</v>
      </c>
      <c r="O1957" s="16">
        <f t="shared" si="212"/>
        <v>4</v>
      </c>
      <c r="P1957" s="16">
        <f t="shared" si="215"/>
        <v>2012</v>
      </c>
      <c r="Q1957" t="b">
        <v>1</v>
      </c>
      <c r="R1957">
        <v>290</v>
      </c>
      <c r="S1957" t="b">
        <v>1</v>
      </c>
      <c r="T1957" t="s">
        <v>8293</v>
      </c>
      <c r="U1957" t="str">
        <f t="shared" si="213"/>
        <v>techn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20">
        <f t="shared" si="214"/>
        <v>60</v>
      </c>
      <c r="F1958" s="6" t="str">
        <f t="shared" si="216"/>
        <v>Cat 12</v>
      </c>
      <c r="G1958" s="8">
        <v>176420</v>
      </c>
      <c r="H1958" t="s">
        <v>8218</v>
      </c>
      <c r="I1958" t="s">
        <v>8223</v>
      </c>
      <c r="J1958" t="s">
        <v>8245</v>
      </c>
      <c r="K1958">
        <v>1429391405</v>
      </c>
      <c r="L1958" s="12">
        <f t="shared" si="210"/>
        <v>42112.882002314815</v>
      </c>
      <c r="M1958">
        <v>1425507005</v>
      </c>
      <c r="N1958" s="12">
        <f t="shared" si="211"/>
        <v>42067.923668981486</v>
      </c>
      <c r="O1958" s="16">
        <f t="shared" si="212"/>
        <v>3</v>
      </c>
      <c r="P1958" s="16">
        <f t="shared" si="215"/>
        <v>2015</v>
      </c>
      <c r="Q1958" t="b">
        <v>1</v>
      </c>
      <c r="R1958">
        <v>365</v>
      </c>
      <c r="S1958" t="b">
        <v>1</v>
      </c>
      <c r="T1958" t="s">
        <v>8293</v>
      </c>
      <c r="U1958" t="str">
        <f t="shared" si="213"/>
        <v>techn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20">
        <f t="shared" si="214"/>
        <v>30</v>
      </c>
      <c r="F1959" s="6" t="str">
        <f t="shared" si="216"/>
        <v>Cat 8</v>
      </c>
      <c r="G1959" s="8">
        <v>50251.41</v>
      </c>
      <c r="H1959" t="s">
        <v>8218</v>
      </c>
      <c r="I1959" t="s">
        <v>8223</v>
      </c>
      <c r="J1959" t="s">
        <v>8245</v>
      </c>
      <c r="K1959">
        <v>1351304513</v>
      </c>
      <c r="L1959" s="12">
        <f t="shared" si="210"/>
        <v>41209.098530092589</v>
      </c>
      <c r="M1959">
        <v>1348712513</v>
      </c>
      <c r="N1959" s="12">
        <f t="shared" si="211"/>
        <v>41179.098530092589</v>
      </c>
      <c r="O1959" s="16">
        <f t="shared" si="212"/>
        <v>9</v>
      </c>
      <c r="P1959" s="16">
        <f t="shared" si="215"/>
        <v>2012</v>
      </c>
      <c r="Q1959" t="b">
        <v>1</v>
      </c>
      <c r="R1959">
        <v>660</v>
      </c>
      <c r="S1959" t="b">
        <v>1</v>
      </c>
      <c r="T1959" t="s">
        <v>8293</v>
      </c>
      <c r="U1959" t="str">
        <f t="shared" si="213"/>
        <v>techn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20">
        <f t="shared" si="214"/>
        <v>7</v>
      </c>
      <c r="F1960" s="6" t="str">
        <f t="shared" si="216"/>
        <v>Cat 3</v>
      </c>
      <c r="G1960" s="8">
        <v>100490.02</v>
      </c>
      <c r="H1960" t="s">
        <v>8218</v>
      </c>
      <c r="I1960" t="s">
        <v>8223</v>
      </c>
      <c r="J1960" t="s">
        <v>8245</v>
      </c>
      <c r="K1960">
        <v>1364078561</v>
      </c>
      <c r="L1960" s="12">
        <f t="shared" si="210"/>
        <v>41356.94630787037</v>
      </c>
      <c r="M1960">
        <v>1361490161</v>
      </c>
      <c r="N1960" s="12">
        <f t="shared" si="211"/>
        <v>41326.987974537034</v>
      </c>
      <c r="O1960" s="16">
        <f t="shared" si="212"/>
        <v>2</v>
      </c>
      <c r="P1960" s="16">
        <f t="shared" si="215"/>
        <v>2013</v>
      </c>
      <c r="Q1960" t="b">
        <v>1</v>
      </c>
      <c r="R1960">
        <v>1356</v>
      </c>
      <c r="S1960" t="b">
        <v>1</v>
      </c>
      <c r="T1960" t="s">
        <v>8293</v>
      </c>
      <c r="U1960" t="str">
        <f t="shared" si="213"/>
        <v>techn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20">
        <f t="shared" si="214"/>
        <v>10</v>
      </c>
      <c r="F1961" s="6" t="str">
        <f t="shared" si="216"/>
        <v>Cat 4</v>
      </c>
      <c r="G1961" s="8">
        <v>15673.44</v>
      </c>
      <c r="H1961" t="s">
        <v>8218</v>
      </c>
      <c r="I1961" t="s">
        <v>8223</v>
      </c>
      <c r="J1961" t="s">
        <v>8245</v>
      </c>
      <c r="K1961">
        <v>1412121600</v>
      </c>
      <c r="L1961" s="12">
        <f t="shared" si="210"/>
        <v>41913</v>
      </c>
      <c r="M1961">
        <v>1408565860</v>
      </c>
      <c r="N1961" s="12">
        <f t="shared" si="211"/>
        <v>41871.845601851855</v>
      </c>
      <c r="O1961" s="16">
        <f t="shared" si="212"/>
        <v>8</v>
      </c>
      <c r="P1961" s="16">
        <f t="shared" si="215"/>
        <v>2014</v>
      </c>
      <c r="Q1961" t="b">
        <v>1</v>
      </c>
      <c r="R1961">
        <v>424</v>
      </c>
      <c r="S1961" t="b">
        <v>1</v>
      </c>
      <c r="T1961" t="s">
        <v>8293</v>
      </c>
      <c r="U1961" t="str">
        <f t="shared" si="213"/>
        <v>techn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20">
        <f t="shared" si="214"/>
        <v>70</v>
      </c>
      <c r="F1962" s="6" t="str">
        <f t="shared" si="216"/>
        <v>Cat 12</v>
      </c>
      <c r="G1962" s="8">
        <v>82532</v>
      </c>
      <c r="H1962" t="s">
        <v>8218</v>
      </c>
      <c r="I1962" t="s">
        <v>8234</v>
      </c>
      <c r="J1962" t="s">
        <v>8254</v>
      </c>
      <c r="K1962">
        <v>1419151341</v>
      </c>
      <c r="L1962" s="12">
        <f t="shared" si="210"/>
        <v>41994.362743055557</v>
      </c>
      <c r="M1962">
        <v>1416559341</v>
      </c>
      <c r="N1962" s="12">
        <f t="shared" si="211"/>
        <v>41964.362743055557</v>
      </c>
      <c r="O1962" s="16">
        <f t="shared" si="212"/>
        <v>11</v>
      </c>
      <c r="P1962" s="16">
        <f t="shared" si="215"/>
        <v>2014</v>
      </c>
      <c r="Q1962" t="b">
        <v>1</v>
      </c>
      <c r="R1962">
        <v>33</v>
      </c>
      <c r="S1962" t="b">
        <v>1</v>
      </c>
      <c r="T1962" t="s">
        <v>8293</v>
      </c>
      <c r="U1962" t="str">
        <f t="shared" si="213"/>
        <v>techn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20">
        <f t="shared" si="214"/>
        <v>10</v>
      </c>
      <c r="F1963" s="6" t="str">
        <f t="shared" si="216"/>
        <v>Cat 4</v>
      </c>
      <c r="G1963" s="8">
        <v>110538.12</v>
      </c>
      <c r="H1963" t="s">
        <v>8218</v>
      </c>
      <c r="I1963" t="s">
        <v>8223</v>
      </c>
      <c r="J1963" t="s">
        <v>8245</v>
      </c>
      <c r="K1963">
        <v>1349495940</v>
      </c>
      <c r="L1963" s="12">
        <f t="shared" si="210"/>
        <v>41188.165972222225</v>
      </c>
      <c r="M1963">
        <v>1346042417</v>
      </c>
      <c r="N1963" s="12">
        <f t="shared" si="211"/>
        <v>41148.194641203707</v>
      </c>
      <c r="O1963" s="16">
        <f t="shared" si="212"/>
        <v>8</v>
      </c>
      <c r="P1963" s="16">
        <f t="shared" si="215"/>
        <v>2012</v>
      </c>
      <c r="Q1963" t="b">
        <v>1</v>
      </c>
      <c r="R1963">
        <v>1633</v>
      </c>
      <c r="S1963" t="b">
        <v>1</v>
      </c>
      <c r="T1963" t="s">
        <v>8293</v>
      </c>
      <c r="U1963" t="str">
        <f t="shared" si="213"/>
        <v>techn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20">
        <f t="shared" si="214"/>
        <v>10</v>
      </c>
      <c r="F1964" s="6" t="str">
        <f t="shared" si="216"/>
        <v>Cat 4</v>
      </c>
      <c r="G1964" s="8">
        <v>19292.5</v>
      </c>
      <c r="H1964" t="s">
        <v>8218</v>
      </c>
      <c r="I1964" t="s">
        <v>8223</v>
      </c>
      <c r="J1964" t="s">
        <v>8245</v>
      </c>
      <c r="K1964">
        <v>1400006636</v>
      </c>
      <c r="L1964" s="12">
        <f t="shared" si="210"/>
        <v>41772.780509259261</v>
      </c>
      <c r="M1964">
        <v>1397414636</v>
      </c>
      <c r="N1964" s="12">
        <f t="shared" si="211"/>
        <v>41742.780509259261</v>
      </c>
      <c r="O1964" s="16">
        <f t="shared" si="212"/>
        <v>4</v>
      </c>
      <c r="P1964" s="16">
        <f t="shared" si="215"/>
        <v>2014</v>
      </c>
      <c r="Q1964" t="b">
        <v>1</v>
      </c>
      <c r="R1964">
        <v>306</v>
      </c>
      <c r="S1964" t="b">
        <v>1</v>
      </c>
      <c r="T1964" t="s">
        <v>8293</v>
      </c>
      <c r="U1964" t="str">
        <f t="shared" si="213"/>
        <v>techn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20">
        <f t="shared" si="214"/>
        <v>19</v>
      </c>
      <c r="F1965" s="6" t="str">
        <f t="shared" si="216"/>
        <v>Cat 5</v>
      </c>
      <c r="G1965" s="8">
        <v>24108</v>
      </c>
      <c r="H1965" t="s">
        <v>8218</v>
      </c>
      <c r="I1965" t="s">
        <v>8224</v>
      </c>
      <c r="J1965" t="s">
        <v>8246</v>
      </c>
      <c r="K1965">
        <v>1410862734</v>
      </c>
      <c r="L1965" s="12">
        <f t="shared" si="210"/>
        <v>41898.429791666669</v>
      </c>
      <c r="M1965">
        <v>1407838734</v>
      </c>
      <c r="N1965" s="12">
        <f t="shared" si="211"/>
        <v>41863.429791666669</v>
      </c>
      <c r="O1965" s="16">
        <f t="shared" si="212"/>
        <v>8</v>
      </c>
      <c r="P1965" s="16">
        <f t="shared" si="215"/>
        <v>2014</v>
      </c>
      <c r="Q1965" t="b">
        <v>1</v>
      </c>
      <c r="R1965">
        <v>205</v>
      </c>
      <c r="S1965" t="b">
        <v>1</v>
      </c>
      <c r="T1965" t="s">
        <v>8293</v>
      </c>
      <c r="U1965" t="str">
        <f t="shared" si="213"/>
        <v>techn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20">
        <f t="shared" si="214"/>
        <v>89.2</v>
      </c>
      <c r="F1966" s="6" t="str">
        <f t="shared" si="216"/>
        <v>Cat 12</v>
      </c>
      <c r="G1966" s="8">
        <v>231543.12</v>
      </c>
      <c r="H1966" t="s">
        <v>8218</v>
      </c>
      <c r="I1966" t="s">
        <v>8236</v>
      </c>
      <c r="J1966" t="s">
        <v>8248</v>
      </c>
      <c r="K1966">
        <v>1461306772</v>
      </c>
      <c r="L1966" s="12">
        <f t="shared" si="210"/>
        <v>42482.272824074069</v>
      </c>
      <c r="M1966">
        <v>1458714772</v>
      </c>
      <c r="N1966" s="12">
        <f t="shared" si="211"/>
        <v>42452.272824074069</v>
      </c>
      <c r="O1966" s="16">
        <f t="shared" si="212"/>
        <v>3</v>
      </c>
      <c r="P1966" s="16">
        <f t="shared" si="215"/>
        <v>2016</v>
      </c>
      <c r="Q1966" t="b">
        <v>1</v>
      </c>
      <c r="R1966">
        <v>1281</v>
      </c>
      <c r="S1966" t="b">
        <v>1</v>
      </c>
      <c r="T1966" t="s">
        <v>8293</v>
      </c>
      <c r="U1966" t="str">
        <f t="shared" si="213"/>
        <v>techn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20">
        <f t="shared" si="214"/>
        <v>5</v>
      </c>
      <c r="F1967" s="6" t="str">
        <f t="shared" si="216"/>
        <v>Cat 3</v>
      </c>
      <c r="G1967" s="8">
        <v>13114</v>
      </c>
      <c r="H1967" t="s">
        <v>8218</v>
      </c>
      <c r="I1967" t="s">
        <v>8223</v>
      </c>
      <c r="J1967" t="s">
        <v>8245</v>
      </c>
      <c r="K1967">
        <v>1326330000</v>
      </c>
      <c r="L1967" s="12">
        <f t="shared" si="210"/>
        <v>40920.041666666664</v>
      </c>
      <c r="M1967">
        <v>1324433310</v>
      </c>
      <c r="N1967" s="12">
        <f t="shared" si="211"/>
        <v>40898.089236111111</v>
      </c>
      <c r="O1967" s="16">
        <f t="shared" si="212"/>
        <v>12</v>
      </c>
      <c r="P1967" s="16">
        <f t="shared" si="215"/>
        <v>2011</v>
      </c>
      <c r="Q1967" t="b">
        <v>1</v>
      </c>
      <c r="R1967">
        <v>103</v>
      </c>
      <c r="S1967" t="b">
        <v>1</v>
      </c>
      <c r="T1967" t="s">
        <v>8293</v>
      </c>
      <c r="U1967" t="str">
        <f t="shared" si="213"/>
        <v>techn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20">
        <f t="shared" si="214"/>
        <v>100</v>
      </c>
      <c r="F1968" s="6" t="str">
        <f t="shared" si="216"/>
        <v>Cat 12</v>
      </c>
      <c r="G1968" s="8">
        <v>206743.09</v>
      </c>
      <c r="H1968" t="s">
        <v>8218</v>
      </c>
      <c r="I1968" t="s">
        <v>8223</v>
      </c>
      <c r="J1968" t="s">
        <v>8245</v>
      </c>
      <c r="K1968">
        <v>1408021098</v>
      </c>
      <c r="L1968" s="12">
        <f t="shared" si="210"/>
        <v>41865.540486111109</v>
      </c>
      <c r="M1968">
        <v>1405429098</v>
      </c>
      <c r="N1968" s="12">
        <f t="shared" si="211"/>
        <v>41835.540486111109</v>
      </c>
      <c r="O1968" s="16">
        <f t="shared" si="212"/>
        <v>7</v>
      </c>
      <c r="P1968" s="16">
        <f t="shared" si="215"/>
        <v>2014</v>
      </c>
      <c r="Q1968" t="b">
        <v>1</v>
      </c>
      <c r="R1968">
        <v>1513</v>
      </c>
      <c r="S1968" t="b">
        <v>1</v>
      </c>
      <c r="T1968" t="s">
        <v>8293</v>
      </c>
      <c r="U1968" t="str">
        <f t="shared" si="213"/>
        <v>techn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20">
        <f t="shared" si="214"/>
        <v>20</v>
      </c>
      <c r="F1969" s="6" t="str">
        <f t="shared" si="216"/>
        <v>Cat 6</v>
      </c>
      <c r="G1969" s="8">
        <v>74026</v>
      </c>
      <c r="H1969" t="s">
        <v>8218</v>
      </c>
      <c r="I1969" t="s">
        <v>8223</v>
      </c>
      <c r="J1969" t="s">
        <v>8245</v>
      </c>
      <c r="K1969">
        <v>1398959729</v>
      </c>
      <c r="L1969" s="12">
        <f t="shared" si="210"/>
        <v>41760.663530092592</v>
      </c>
      <c r="M1969">
        <v>1396367729</v>
      </c>
      <c r="N1969" s="12">
        <f t="shared" si="211"/>
        <v>41730.663530092592</v>
      </c>
      <c r="O1969" s="16">
        <f t="shared" si="212"/>
        <v>4</v>
      </c>
      <c r="P1969" s="16">
        <f t="shared" si="215"/>
        <v>2014</v>
      </c>
      <c r="Q1969" t="b">
        <v>1</v>
      </c>
      <c r="R1969">
        <v>405</v>
      </c>
      <c r="S1969" t="b">
        <v>1</v>
      </c>
      <c r="T1969" t="s">
        <v>8293</v>
      </c>
      <c r="U1969" t="str">
        <f t="shared" si="213"/>
        <v>techn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20">
        <f t="shared" si="214"/>
        <v>50</v>
      </c>
      <c r="F1970" s="6" t="str">
        <f t="shared" si="216"/>
        <v>Cat 12</v>
      </c>
      <c r="G1970" s="8">
        <v>142483</v>
      </c>
      <c r="H1970" t="s">
        <v>8218</v>
      </c>
      <c r="I1970" t="s">
        <v>8223</v>
      </c>
      <c r="J1970" t="s">
        <v>8245</v>
      </c>
      <c r="K1970">
        <v>1480777515</v>
      </c>
      <c r="L1970" s="12">
        <f t="shared" si="210"/>
        <v>42707.628645833334</v>
      </c>
      <c r="M1970">
        <v>1478095515</v>
      </c>
      <c r="N1970" s="12">
        <f t="shared" si="211"/>
        <v>42676.586979166663</v>
      </c>
      <c r="O1970" s="16">
        <f t="shared" si="212"/>
        <v>11</v>
      </c>
      <c r="P1970" s="16">
        <f t="shared" si="215"/>
        <v>2016</v>
      </c>
      <c r="Q1970" t="b">
        <v>1</v>
      </c>
      <c r="R1970">
        <v>510</v>
      </c>
      <c r="S1970" t="b">
        <v>1</v>
      </c>
      <c r="T1970" t="s">
        <v>8293</v>
      </c>
      <c r="U1970" t="str">
        <f t="shared" si="213"/>
        <v>techn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20">
        <f t="shared" si="214"/>
        <v>20</v>
      </c>
      <c r="F1971" s="6" t="str">
        <f t="shared" si="216"/>
        <v>Cat 6</v>
      </c>
      <c r="G1971" s="8">
        <v>115816</v>
      </c>
      <c r="H1971" t="s">
        <v>8218</v>
      </c>
      <c r="I1971" t="s">
        <v>8224</v>
      </c>
      <c r="J1971" t="s">
        <v>8246</v>
      </c>
      <c r="K1971">
        <v>1470423668</v>
      </c>
      <c r="L1971" s="12">
        <f t="shared" si="210"/>
        <v>42587.792453703703</v>
      </c>
      <c r="M1971">
        <v>1467831668</v>
      </c>
      <c r="N1971" s="12">
        <f t="shared" si="211"/>
        <v>42557.792453703703</v>
      </c>
      <c r="O1971" s="16">
        <f t="shared" si="212"/>
        <v>7</v>
      </c>
      <c r="P1971" s="16">
        <f t="shared" si="215"/>
        <v>2016</v>
      </c>
      <c r="Q1971" t="b">
        <v>1</v>
      </c>
      <c r="R1971">
        <v>1887</v>
      </c>
      <c r="S1971" t="b">
        <v>1</v>
      </c>
      <c r="T1971" t="s">
        <v>8293</v>
      </c>
      <c r="U1971" t="str">
        <f t="shared" si="213"/>
        <v>techn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20">
        <f t="shared" si="214"/>
        <v>5</v>
      </c>
      <c r="F1972" s="6" t="str">
        <f t="shared" si="216"/>
        <v>Cat 3</v>
      </c>
      <c r="G1972" s="8">
        <v>56590</v>
      </c>
      <c r="H1972" t="s">
        <v>8218</v>
      </c>
      <c r="I1972" t="s">
        <v>8223</v>
      </c>
      <c r="J1972" t="s">
        <v>8245</v>
      </c>
      <c r="K1972">
        <v>1366429101</v>
      </c>
      <c r="L1972" s="12">
        <f t="shared" si="210"/>
        <v>41384.151631944449</v>
      </c>
      <c r="M1972">
        <v>1361248701</v>
      </c>
      <c r="N1972" s="12">
        <f t="shared" si="211"/>
        <v>41324.193298611113</v>
      </c>
      <c r="O1972" s="16">
        <f t="shared" si="212"/>
        <v>2</v>
      </c>
      <c r="P1972" s="16">
        <f t="shared" si="215"/>
        <v>2013</v>
      </c>
      <c r="Q1972" t="b">
        <v>1</v>
      </c>
      <c r="R1972">
        <v>701</v>
      </c>
      <c r="S1972" t="b">
        <v>1</v>
      </c>
      <c r="T1972" t="s">
        <v>8293</v>
      </c>
      <c r="U1972" t="str">
        <f t="shared" si="213"/>
        <v>techn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20">
        <f t="shared" si="214"/>
        <v>400</v>
      </c>
      <c r="F1973" s="6" t="str">
        <f t="shared" si="216"/>
        <v>Cat 12</v>
      </c>
      <c r="G1973" s="8">
        <v>1052110.8700000001</v>
      </c>
      <c r="H1973" t="s">
        <v>8218</v>
      </c>
      <c r="I1973" t="s">
        <v>8223</v>
      </c>
      <c r="J1973" t="s">
        <v>8245</v>
      </c>
      <c r="K1973">
        <v>1384488000</v>
      </c>
      <c r="L1973" s="12">
        <f t="shared" si="210"/>
        <v>41593.166666666664</v>
      </c>
      <c r="M1973">
        <v>1381752061</v>
      </c>
      <c r="N1973" s="12">
        <f t="shared" si="211"/>
        <v>41561.500706018516</v>
      </c>
      <c r="O1973" s="16">
        <f t="shared" si="212"/>
        <v>10</v>
      </c>
      <c r="P1973" s="16">
        <f t="shared" si="215"/>
        <v>2013</v>
      </c>
      <c r="Q1973" t="b">
        <v>1</v>
      </c>
      <c r="R1973">
        <v>3863</v>
      </c>
      <c r="S1973" t="b">
        <v>1</v>
      </c>
      <c r="T1973" t="s">
        <v>8293</v>
      </c>
      <c r="U1973" t="str">
        <f t="shared" si="213"/>
        <v>techn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20">
        <f t="shared" si="214"/>
        <v>2.5</v>
      </c>
      <c r="F1974" s="6" t="str">
        <f t="shared" si="216"/>
        <v>Cat 2</v>
      </c>
      <c r="G1974" s="8">
        <v>16862</v>
      </c>
      <c r="H1974" t="s">
        <v>8218</v>
      </c>
      <c r="I1974" t="s">
        <v>8223</v>
      </c>
      <c r="J1974" t="s">
        <v>8245</v>
      </c>
      <c r="K1974">
        <v>1353201444</v>
      </c>
      <c r="L1974" s="12">
        <f t="shared" si="210"/>
        <v>41231.053749999999</v>
      </c>
      <c r="M1974">
        <v>1350605844</v>
      </c>
      <c r="N1974" s="12">
        <f t="shared" si="211"/>
        <v>41201.012083333335</v>
      </c>
      <c r="O1974" s="16">
        <f t="shared" si="212"/>
        <v>10</v>
      </c>
      <c r="P1974" s="16">
        <f t="shared" si="215"/>
        <v>2012</v>
      </c>
      <c r="Q1974" t="b">
        <v>1</v>
      </c>
      <c r="R1974">
        <v>238</v>
      </c>
      <c r="S1974" t="b">
        <v>1</v>
      </c>
      <c r="T1974" t="s">
        <v>8293</v>
      </c>
      <c r="U1974" t="str">
        <f t="shared" si="213"/>
        <v>techn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20">
        <f t="shared" si="214"/>
        <v>198</v>
      </c>
      <c r="F1975" s="6" t="str">
        <f t="shared" si="216"/>
        <v>Cat 12</v>
      </c>
      <c r="G1975" s="8">
        <v>508525.01</v>
      </c>
      <c r="H1975" t="s">
        <v>8218</v>
      </c>
      <c r="I1975" t="s">
        <v>8223</v>
      </c>
      <c r="J1975" t="s">
        <v>8245</v>
      </c>
      <c r="K1975">
        <v>1470466800</v>
      </c>
      <c r="L1975" s="12">
        <f t="shared" si="210"/>
        <v>42588.291666666672</v>
      </c>
      <c r="M1975">
        <v>1467134464</v>
      </c>
      <c r="N1975" s="12">
        <f t="shared" si="211"/>
        <v>42549.722962962958</v>
      </c>
      <c r="O1975" s="16">
        <f t="shared" si="212"/>
        <v>6</v>
      </c>
      <c r="P1975" s="16">
        <f t="shared" si="215"/>
        <v>2016</v>
      </c>
      <c r="Q1975" t="b">
        <v>1</v>
      </c>
      <c r="R1975">
        <v>2051</v>
      </c>
      <c r="S1975" t="b">
        <v>1</v>
      </c>
      <c r="T1975" t="s">
        <v>8293</v>
      </c>
      <c r="U1975" t="str">
        <f t="shared" si="213"/>
        <v>techn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20">
        <f t="shared" si="214"/>
        <v>20</v>
      </c>
      <c r="F1976" s="6" t="str">
        <f t="shared" si="216"/>
        <v>Cat 6</v>
      </c>
      <c r="G1976" s="8">
        <v>75099.199999999997</v>
      </c>
      <c r="H1976" t="s">
        <v>8218</v>
      </c>
      <c r="I1976" t="s">
        <v>8224</v>
      </c>
      <c r="J1976" t="s">
        <v>8246</v>
      </c>
      <c r="K1976">
        <v>1376899269</v>
      </c>
      <c r="L1976" s="12">
        <f t="shared" si="210"/>
        <v>41505.334131944444</v>
      </c>
      <c r="M1976">
        <v>1371715269</v>
      </c>
      <c r="N1976" s="12">
        <f t="shared" si="211"/>
        <v>41445.334131944444</v>
      </c>
      <c r="O1976" s="16">
        <f t="shared" si="212"/>
        <v>6</v>
      </c>
      <c r="P1976" s="16">
        <f t="shared" si="215"/>
        <v>2013</v>
      </c>
      <c r="Q1976" t="b">
        <v>1</v>
      </c>
      <c r="R1976">
        <v>402</v>
      </c>
      <c r="S1976" t="b">
        <v>1</v>
      </c>
      <c r="T1976" t="s">
        <v>8293</v>
      </c>
      <c r="U1976" t="str">
        <f t="shared" si="213"/>
        <v>techn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20">
        <f t="shared" si="214"/>
        <v>16</v>
      </c>
      <c r="F1977" s="6" t="str">
        <f t="shared" si="216"/>
        <v>Cat 5</v>
      </c>
      <c r="G1977" s="8">
        <v>33393.339999999997</v>
      </c>
      <c r="H1977" t="s">
        <v>8218</v>
      </c>
      <c r="I1977" t="s">
        <v>8223</v>
      </c>
      <c r="J1977" t="s">
        <v>8245</v>
      </c>
      <c r="K1977">
        <v>1362938851</v>
      </c>
      <c r="L1977" s="12">
        <f t="shared" si="210"/>
        <v>41343.755219907405</v>
      </c>
      <c r="M1977">
        <v>1360346851</v>
      </c>
      <c r="N1977" s="12">
        <f t="shared" si="211"/>
        <v>41313.755219907405</v>
      </c>
      <c r="O1977" s="16">
        <f t="shared" si="212"/>
        <v>2</v>
      </c>
      <c r="P1977" s="16">
        <f t="shared" si="215"/>
        <v>2013</v>
      </c>
      <c r="Q1977" t="b">
        <v>1</v>
      </c>
      <c r="R1977">
        <v>253</v>
      </c>
      <c r="S1977" t="b">
        <v>1</v>
      </c>
      <c r="T1977" t="s">
        <v>8293</v>
      </c>
      <c r="U1977" t="str">
        <f t="shared" si="213"/>
        <v>techn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20">
        <f t="shared" si="214"/>
        <v>4</v>
      </c>
      <c r="F1978" s="6" t="str">
        <f t="shared" si="216"/>
        <v>Cat 2</v>
      </c>
      <c r="G1978" s="8">
        <v>13864</v>
      </c>
      <c r="H1978" t="s">
        <v>8218</v>
      </c>
      <c r="I1978" t="s">
        <v>8224</v>
      </c>
      <c r="J1978" t="s">
        <v>8246</v>
      </c>
      <c r="K1978">
        <v>1373751325</v>
      </c>
      <c r="L1978" s="12">
        <f t="shared" si="210"/>
        <v>41468.899594907409</v>
      </c>
      <c r="M1978">
        <v>1371159325</v>
      </c>
      <c r="N1978" s="12">
        <f t="shared" si="211"/>
        <v>41438.899594907409</v>
      </c>
      <c r="O1978" s="16">
        <f t="shared" si="212"/>
        <v>6</v>
      </c>
      <c r="P1978" s="16">
        <f t="shared" si="215"/>
        <v>2013</v>
      </c>
      <c r="Q1978" t="b">
        <v>1</v>
      </c>
      <c r="R1978">
        <v>473</v>
      </c>
      <c r="S1978" t="b">
        <v>1</v>
      </c>
      <c r="T1978" t="s">
        <v>8293</v>
      </c>
      <c r="U1978" t="str">
        <f t="shared" si="213"/>
        <v>techn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20">
        <f t="shared" si="214"/>
        <v>50</v>
      </c>
      <c r="F1979" s="6" t="str">
        <f t="shared" si="216"/>
        <v>Cat 12</v>
      </c>
      <c r="G1979" s="8">
        <v>201165</v>
      </c>
      <c r="H1979" t="s">
        <v>8218</v>
      </c>
      <c r="I1979" t="s">
        <v>8223</v>
      </c>
      <c r="J1979" t="s">
        <v>8245</v>
      </c>
      <c r="K1979">
        <v>1450511940</v>
      </c>
      <c r="L1979" s="12">
        <f t="shared" si="210"/>
        <v>42357.332638888889</v>
      </c>
      <c r="M1979">
        <v>1446527540</v>
      </c>
      <c r="N1979" s="12">
        <f t="shared" si="211"/>
        <v>42311.216898148152</v>
      </c>
      <c r="O1979" s="16">
        <f t="shared" si="212"/>
        <v>11</v>
      </c>
      <c r="P1979" s="16">
        <f t="shared" si="215"/>
        <v>2015</v>
      </c>
      <c r="Q1979" t="b">
        <v>1</v>
      </c>
      <c r="R1979">
        <v>821</v>
      </c>
      <c r="S1979" t="b">
        <v>1</v>
      </c>
      <c r="T1979" t="s">
        <v>8293</v>
      </c>
      <c r="U1979" t="str">
        <f t="shared" si="213"/>
        <v>techn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20">
        <f t="shared" si="214"/>
        <v>50</v>
      </c>
      <c r="F1980" s="6" t="str">
        <f t="shared" si="216"/>
        <v>Cat 12</v>
      </c>
      <c r="G1980" s="8">
        <v>513422.57</v>
      </c>
      <c r="H1980" t="s">
        <v>8218</v>
      </c>
      <c r="I1980" t="s">
        <v>8223</v>
      </c>
      <c r="J1980" t="s">
        <v>8245</v>
      </c>
      <c r="K1980">
        <v>1339484400</v>
      </c>
      <c r="L1980" s="12">
        <f t="shared" si="210"/>
        <v>41072.291666666664</v>
      </c>
      <c r="M1980">
        <v>1336627492</v>
      </c>
      <c r="N1980" s="12">
        <f t="shared" si="211"/>
        <v>41039.225601851853</v>
      </c>
      <c r="O1980" s="16">
        <f t="shared" si="212"/>
        <v>5</v>
      </c>
      <c r="P1980" s="16">
        <f t="shared" si="215"/>
        <v>2012</v>
      </c>
      <c r="Q1980" t="b">
        <v>1</v>
      </c>
      <c r="R1980">
        <v>388</v>
      </c>
      <c r="S1980" t="b">
        <v>1</v>
      </c>
      <c r="T1980" t="s">
        <v>8293</v>
      </c>
      <c r="U1980" t="str">
        <f t="shared" si="213"/>
        <v>techn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20">
        <f t="shared" si="214"/>
        <v>200</v>
      </c>
      <c r="F1981" s="6" t="str">
        <f t="shared" si="216"/>
        <v>Cat 12</v>
      </c>
      <c r="G1981" s="8">
        <v>229802.31</v>
      </c>
      <c r="H1981" t="s">
        <v>8218</v>
      </c>
      <c r="I1981" t="s">
        <v>8223</v>
      </c>
      <c r="J1981" t="s">
        <v>8245</v>
      </c>
      <c r="K1981">
        <v>1447909140</v>
      </c>
      <c r="L1981" s="12">
        <f t="shared" si="210"/>
        <v>42327.207638888889</v>
      </c>
      <c r="M1981">
        <v>1444734146</v>
      </c>
      <c r="N1981" s="12">
        <f t="shared" si="211"/>
        <v>42290.460023148145</v>
      </c>
      <c r="O1981" s="16">
        <f t="shared" si="212"/>
        <v>10</v>
      </c>
      <c r="P1981" s="16">
        <f t="shared" si="215"/>
        <v>2015</v>
      </c>
      <c r="Q1981" t="b">
        <v>1</v>
      </c>
      <c r="R1981">
        <v>813</v>
      </c>
      <c r="S1981" t="b">
        <v>1</v>
      </c>
      <c r="T1981" t="s">
        <v>8293</v>
      </c>
      <c r="U1981" t="str">
        <f t="shared" si="213"/>
        <v>techn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20">
        <f t="shared" si="214"/>
        <v>50</v>
      </c>
      <c r="F1982" s="6" t="str">
        <f t="shared" si="216"/>
        <v>Cat 12</v>
      </c>
      <c r="G1982" s="8">
        <v>177412.01</v>
      </c>
      <c r="H1982" t="s">
        <v>8218</v>
      </c>
      <c r="I1982" t="s">
        <v>8235</v>
      </c>
      <c r="J1982" t="s">
        <v>8248</v>
      </c>
      <c r="K1982">
        <v>1459684862</v>
      </c>
      <c r="L1982" s="12">
        <f t="shared" si="210"/>
        <v>42463.500717592593</v>
      </c>
      <c r="M1982">
        <v>1456232462</v>
      </c>
      <c r="N1982" s="12">
        <f t="shared" si="211"/>
        <v>42423.542384259257</v>
      </c>
      <c r="O1982" s="16">
        <f t="shared" si="212"/>
        <v>2</v>
      </c>
      <c r="P1982" s="16">
        <f t="shared" si="215"/>
        <v>2016</v>
      </c>
      <c r="Q1982" t="b">
        <v>1</v>
      </c>
      <c r="R1982">
        <v>1945</v>
      </c>
      <c r="S1982" t="b">
        <v>1</v>
      </c>
      <c r="T1982" t="s">
        <v>8293</v>
      </c>
      <c r="U1982" t="str">
        <f t="shared" si="213"/>
        <v>techn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20">
        <f t="shared" si="214"/>
        <v>7.5</v>
      </c>
      <c r="F1983" s="6" t="str">
        <f t="shared" si="216"/>
        <v>Cat 3</v>
      </c>
      <c r="G1983" s="8">
        <v>381</v>
      </c>
      <c r="H1983" t="s">
        <v>8220</v>
      </c>
      <c r="I1983" t="s">
        <v>8228</v>
      </c>
      <c r="J1983" t="s">
        <v>8250</v>
      </c>
      <c r="K1983">
        <v>1404926665</v>
      </c>
      <c r="L1983" s="12">
        <f t="shared" si="210"/>
        <v>41829.725289351853</v>
      </c>
      <c r="M1983">
        <v>1402334665</v>
      </c>
      <c r="N1983" s="12">
        <f t="shared" si="211"/>
        <v>41799.725289351853</v>
      </c>
      <c r="O1983" s="16">
        <f t="shared" si="212"/>
        <v>6</v>
      </c>
      <c r="P1983" s="16">
        <f t="shared" si="215"/>
        <v>2014</v>
      </c>
      <c r="Q1983" t="b">
        <v>0</v>
      </c>
      <c r="R1983">
        <v>12</v>
      </c>
      <c r="S1983" t="b">
        <v>0</v>
      </c>
      <c r="T1983" t="s">
        <v>8294</v>
      </c>
      <c r="U1983" t="str">
        <f t="shared" si="213"/>
        <v>photo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20">
        <f t="shared" si="214"/>
        <v>180</v>
      </c>
      <c r="F1984" s="6" t="str">
        <f t="shared" si="216"/>
        <v>Cat 12</v>
      </c>
      <c r="G1984" s="8"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12">
        <f t="shared" si="210"/>
        <v>42708.628321759257</v>
      </c>
      <c r="M1984">
        <v>1478268287</v>
      </c>
      <c r="N1984" s="12">
        <f t="shared" si="211"/>
        <v>42678.586655092593</v>
      </c>
      <c r="O1984" s="16">
        <f t="shared" si="212"/>
        <v>11</v>
      </c>
      <c r="P1984" s="16">
        <f t="shared" si="215"/>
        <v>2016</v>
      </c>
      <c r="Q1984" t="b">
        <v>0</v>
      </c>
      <c r="R1984">
        <v>0</v>
      </c>
      <c r="S1984" t="b">
        <v>0</v>
      </c>
      <c r="T1984" t="s">
        <v>8294</v>
      </c>
      <c r="U1984" t="str">
        <f t="shared" si="213"/>
        <v>photo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20">
        <f t="shared" si="214"/>
        <v>33</v>
      </c>
      <c r="F1985" s="6" t="str">
        <f t="shared" si="216"/>
        <v>Cat 8</v>
      </c>
      <c r="G1985" s="8">
        <v>1419</v>
      </c>
      <c r="H1985" t="s">
        <v>8220</v>
      </c>
      <c r="I1985" t="s">
        <v>8223</v>
      </c>
      <c r="J1985" t="s">
        <v>8245</v>
      </c>
      <c r="K1985">
        <v>1472799600</v>
      </c>
      <c r="L1985" s="12">
        <f t="shared" si="210"/>
        <v>42615.291666666672</v>
      </c>
      <c r="M1985">
        <v>1470874618</v>
      </c>
      <c r="N1985" s="12">
        <f t="shared" si="211"/>
        <v>42593.011782407411</v>
      </c>
      <c r="O1985" s="16">
        <f t="shared" si="212"/>
        <v>8</v>
      </c>
      <c r="P1985" s="16">
        <f t="shared" si="215"/>
        <v>2016</v>
      </c>
      <c r="Q1985" t="b">
        <v>0</v>
      </c>
      <c r="R1985">
        <v>16</v>
      </c>
      <c r="S1985" t="b">
        <v>0</v>
      </c>
      <c r="T1985" t="s">
        <v>8294</v>
      </c>
      <c r="U1985" t="str">
        <f t="shared" si="213"/>
        <v>photo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20">
        <f t="shared" si="214"/>
        <v>15</v>
      </c>
      <c r="F1986" s="6" t="str">
        <f t="shared" si="216"/>
        <v>Cat 5</v>
      </c>
      <c r="G1986" s="8">
        <v>3172</v>
      </c>
      <c r="H1986" t="s">
        <v>8220</v>
      </c>
      <c r="I1986" t="s">
        <v>8223</v>
      </c>
      <c r="J1986" t="s">
        <v>8245</v>
      </c>
      <c r="K1986">
        <v>1417377481</v>
      </c>
      <c r="L1986" s="12">
        <f t="shared" si="210"/>
        <v>41973.831956018519</v>
      </c>
      <c r="M1986">
        <v>1412189881</v>
      </c>
      <c r="N1986" s="12">
        <f t="shared" si="211"/>
        <v>41913.790289351848</v>
      </c>
      <c r="O1986" s="16">
        <f t="shared" si="212"/>
        <v>10</v>
      </c>
      <c r="P1986" s="16">
        <f t="shared" si="215"/>
        <v>2014</v>
      </c>
      <c r="Q1986" t="b">
        <v>0</v>
      </c>
      <c r="R1986">
        <v>7</v>
      </c>
      <c r="S1986" t="b">
        <v>0</v>
      </c>
      <c r="T1986" t="s">
        <v>8294</v>
      </c>
      <c r="U1986" t="str">
        <f t="shared" si="213"/>
        <v>photo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20">
        <f t="shared" si="214"/>
        <v>1.6</v>
      </c>
      <c r="F1987" s="6" t="str">
        <f t="shared" si="216"/>
        <v>Cat 2</v>
      </c>
      <c r="G1987" s="8">
        <v>51</v>
      </c>
      <c r="H1987" t="s">
        <v>8220</v>
      </c>
      <c r="I1987" t="s">
        <v>8224</v>
      </c>
      <c r="J1987" t="s">
        <v>8246</v>
      </c>
      <c r="K1987">
        <v>1470178800</v>
      </c>
      <c r="L1987" s="12">
        <f t="shared" ref="L1987:L2050" si="217">(((K1987/60)/60)/24)+DATE(1970,1,1)</f>
        <v>42584.958333333328</v>
      </c>
      <c r="M1987">
        <v>1467650771</v>
      </c>
      <c r="N1987" s="12">
        <f t="shared" ref="N1987:N2050" si="218">(((M1987/60)/60)/24)+DATE(1970,1,1)</f>
        <v>42555.698738425926</v>
      </c>
      <c r="O1987" s="16">
        <f t="shared" ref="O1987:O2050" si="219">MONTH(N1987)</f>
        <v>7</v>
      </c>
      <c r="P1987" s="16">
        <f t="shared" si="215"/>
        <v>2016</v>
      </c>
      <c r="Q1987" t="b">
        <v>0</v>
      </c>
      <c r="R1987">
        <v>4</v>
      </c>
      <c r="S1987" t="b">
        <v>0</v>
      </c>
      <c r="T1987" t="s">
        <v>8294</v>
      </c>
      <c r="U1987" t="str">
        <f t="shared" ref="U1987:U2050" si="220">LEFT(T1987,5)</f>
        <v>photo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20">
        <f t="shared" ref="E1988:E2051" si="221">D1988/1000</f>
        <v>2</v>
      </c>
      <c r="F1988" s="6" t="str">
        <f t="shared" si="216"/>
        <v>Cat 2</v>
      </c>
      <c r="G1988" s="8"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12">
        <f t="shared" si="217"/>
        <v>42443.392164351855</v>
      </c>
      <c r="M1988">
        <v>1455359083</v>
      </c>
      <c r="N1988" s="12">
        <f t="shared" si="218"/>
        <v>42413.433831018512</v>
      </c>
      <c r="O1988" s="16">
        <f t="shared" si="219"/>
        <v>2</v>
      </c>
      <c r="P1988" s="16">
        <f t="shared" ref="P1988:P2051" si="222">YEAR(N1988)</f>
        <v>2016</v>
      </c>
      <c r="Q1988" t="b">
        <v>0</v>
      </c>
      <c r="R1988">
        <v>1</v>
      </c>
      <c r="S1988" t="b">
        <v>0</v>
      </c>
      <c r="T1988" t="s">
        <v>8294</v>
      </c>
      <c r="U1988" t="str">
        <f t="shared" si="220"/>
        <v>photo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20">
        <f t="shared" si="221"/>
        <v>5.5</v>
      </c>
      <c r="F1989" s="6" t="str">
        <f t="shared" ref="F1989:F2052" si="223">IF(E1989&lt;1,"Cat 1",IF(E1989&lt;5,"Cat 2",IF(E1989&lt;10,"Cat 3",IF(E1989&lt;15,"Cat 4",IF(E1989&lt;20,"Cat 5",IF(E1989&lt;25,"Cat 6",IF(E1989&lt;30,"Cat 7",IF(E1989&lt;35,"Cat 8",IF(E1989&lt;40,"Cat 9",IF(E1989&lt;45,"Cat 10",IF(E1989&lt;50,"Cat 11","Cat 12")))))))))))</f>
        <v>Cat 3</v>
      </c>
      <c r="G1989" s="8">
        <v>2336</v>
      </c>
      <c r="H1989" t="s">
        <v>8220</v>
      </c>
      <c r="I1989" t="s">
        <v>8224</v>
      </c>
      <c r="J1989" t="s">
        <v>8246</v>
      </c>
      <c r="K1989">
        <v>1425223276</v>
      </c>
      <c r="L1989" s="12">
        <f t="shared" si="217"/>
        <v>42064.639768518522</v>
      </c>
      <c r="M1989">
        <v>1422631276</v>
      </c>
      <c r="N1989" s="12">
        <f t="shared" si="218"/>
        <v>42034.639768518522</v>
      </c>
      <c r="O1989" s="16">
        <f t="shared" si="219"/>
        <v>1</v>
      </c>
      <c r="P1989" s="16">
        <f t="shared" si="222"/>
        <v>2015</v>
      </c>
      <c r="Q1989" t="b">
        <v>0</v>
      </c>
      <c r="R1989">
        <v>28</v>
      </c>
      <c r="S1989" t="b">
        <v>0</v>
      </c>
      <c r="T1989" t="s">
        <v>8294</v>
      </c>
      <c r="U1989" t="str">
        <f t="shared" si="220"/>
        <v>photo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20">
        <f t="shared" si="221"/>
        <v>6</v>
      </c>
      <c r="F1990" s="6" t="str">
        <f t="shared" si="223"/>
        <v>Cat 3</v>
      </c>
      <c r="G1990" s="8"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12">
        <f t="shared" si="217"/>
        <v>42236.763217592597</v>
      </c>
      <c r="M1990">
        <v>1437502742</v>
      </c>
      <c r="N1990" s="12">
        <f t="shared" si="218"/>
        <v>42206.763217592597</v>
      </c>
      <c r="O1990" s="16">
        <f t="shared" si="219"/>
        <v>7</v>
      </c>
      <c r="P1990" s="16">
        <f t="shared" si="222"/>
        <v>2015</v>
      </c>
      <c r="Q1990" t="b">
        <v>0</v>
      </c>
      <c r="R1990">
        <v>1</v>
      </c>
      <c r="S1990" t="b">
        <v>0</v>
      </c>
      <c r="T1990" t="s">
        <v>8294</v>
      </c>
      <c r="U1990" t="str">
        <f t="shared" si="220"/>
        <v>photo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20">
        <f t="shared" si="221"/>
        <v>5</v>
      </c>
      <c r="F1991" s="6" t="str">
        <f t="shared" si="223"/>
        <v>Cat 3</v>
      </c>
      <c r="G1991" s="8"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12">
        <f t="shared" si="217"/>
        <v>42715.680648148147</v>
      </c>
      <c r="M1991">
        <v>1478881208</v>
      </c>
      <c r="N1991" s="12">
        <f t="shared" si="218"/>
        <v>42685.680648148147</v>
      </c>
      <c r="O1991" s="16">
        <f t="shared" si="219"/>
        <v>11</v>
      </c>
      <c r="P1991" s="16">
        <f t="shared" si="222"/>
        <v>2016</v>
      </c>
      <c r="Q1991" t="b">
        <v>0</v>
      </c>
      <c r="R1991">
        <v>1</v>
      </c>
      <c r="S1991" t="b">
        <v>0</v>
      </c>
      <c r="T1991" t="s">
        <v>8294</v>
      </c>
      <c r="U1991" t="str">
        <f t="shared" si="220"/>
        <v>photo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20">
        <f t="shared" si="221"/>
        <v>3</v>
      </c>
      <c r="F1992" s="6" t="str">
        <f t="shared" si="223"/>
        <v>Cat 2</v>
      </c>
      <c r="G1992" s="8">
        <v>509</v>
      </c>
      <c r="H1992" t="s">
        <v>8220</v>
      </c>
      <c r="I1992" t="s">
        <v>8223</v>
      </c>
      <c r="J1992" t="s">
        <v>8245</v>
      </c>
      <c r="K1992">
        <v>1455338532</v>
      </c>
      <c r="L1992" s="12">
        <f t="shared" si="217"/>
        <v>42413.195972222224</v>
      </c>
      <c r="M1992">
        <v>1454042532</v>
      </c>
      <c r="N1992" s="12">
        <f t="shared" si="218"/>
        <v>42398.195972222224</v>
      </c>
      <c r="O1992" s="16">
        <f t="shared" si="219"/>
        <v>1</v>
      </c>
      <c r="P1992" s="16">
        <f t="shared" si="222"/>
        <v>2016</v>
      </c>
      <c r="Q1992" t="b">
        <v>0</v>
      </c>
      <c r="R1992">
        <v>5</v>
      </c>
      <c r="S1992" t="b">
        <v>0</v>
      </c>
      <c r="T1992" t="s">
        <v>8294</v>
      </c>
      <c r="U1992" t="str">
        <f t="shared" si="220"/>
        <v>photo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20">
        <f t="shared" si="221"/>
        <v>2</v>
      </c>
      <c r="F1993" s="6" t="str">
        <f t="shared" si="223"/>
        <v>Cat 2</v>
      </c>
      <c r="G1993" s="8">
        <v>140</v>
      </c>
      <c r="H1993" t="s">
        <v>8220</v>
      </c>
      <c r="I1993" t="s">
        <v>8223</v>
      </c>
      <c r="J1993" t="s">
        <v>8245</v>
      </c>
      <c r="K1993">
        <v>1435958786</v>
      </c>
      <c r="L1993" s="12">
        <f t="shared" si="217"/>
        <v>42188.89335648148</v>
      </c>
      <c r="M1993">
        <v>1434144386</v>
      </c>
      <c r="N1993" s="12">
        <f t="shared" si="218"/>
        <v>42167.89335648148</v>
      </c>
      <c r="O1993" s="16">
        <f t="shared" si="219"/>
        <v>6</v>
      </c>
      <c r="P1993" s="16">
        <f t="shared" si="222"/>
        <v>2015</v>
      </c>
      <c r="Q1993" t="b">
        <v>0</v>
      </c>
      <c r="R1993">
        <v>3</v>
      </c>
      <c r="S1993" t="b">
        <v>0</v>
      </c>
      <c r="T1993" t="s">
        <v>8294</v>
      </c>
      <c r="U1993" t="str">
        <f t="shared" si="220"/>
        <v>photo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20">
        <f t="shared" si="221"/>
        <v>1.5</v>
      </c>
      <c r="F1994" s="6" t="str">
        <f t="shared" si="223"/>
        <v>Cat 2</v>
      </c>
      <c r="G1994" s="8">
        <v>2</v>
      </c>
      <c r="H1994" t="s">
        <v>8220</v>
      </c>
      <c r="I1994" t="s">
        <v>8223</v>
      </c>
      <c r="J1994" t="s">
        <v>8245</v>
      </c>
      <c r="K1994">
        <v>1424229991</v>
      </c>
      <c r="L1994" s="12">
        <f t="shared" si="217"/>
        <v>42053.143414351856</v>
      </c>
      <c r="M1994">
        <v>1421637991</v>
      </c>
      <c r="N1994" s="12">
        <f t="shared" si="218"/>
        <v>42023.143414351856</v>
      </c>
      <c r="O1994" s="16">
        <f t="shared" si="219"/>
        <v>1</v>
      </c>
      <c r="P1994" s="16">
        <f t="shared" si="222"/>
        <v>2015</v>
      </c>
      <c r="Q1994" t="b">
        <v>0</v>
      </c>
      <c r="R1994">
        <v>2</v>
      </c>
      <c r="S1994" t="b">
        <v>0</v>
      </c>
      <c r="T1994" t="s">
        <v>8294</v>
      </c>
      <c r="U1994" t="str">
        <f t="shared" si="220"/>
        <v>photo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20">
        <f t="shared" si="221"/>
        <v>2</v>
      </c>
      <c r="F1995" s="6" t="str">
        <f t="shared" si="223"/>
        <v>Cat 2</v>
      </c>
      <c r="G1995" s="8"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12">
        <f t="shared" si="217"/>
        <v>42359.58839120371</v>
      </c>
      <c r="M1995">
        <v>1448114837</v>
      </c>
      <c r="N1995" s="12">
        <f t="shared" si="218"/>
        <v>42329.58839120371</v>
      </c>
      <c r="O1995" s="16">
        <f t="shared" si="219"/>
        <v>11</v>
      </c>
      <c r="P1995" s="16">
        <f t="shared" si="222"/>
        <v>2015</v>
      </c>
      <c r="Q1995" t="b">
        <v>0</v>
      </c>
      <c r="R1995">
        <v>0</v>
      </c>
      <c r="S1995" t="b">
        <v>0</v>
      </c>
      <c r="T1995" t="s">
        <v>8294</v>
      </c>
      <c r="U1995" t="str">
        <f t="shared" si="220"/>
        <v>photo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20">
        <f t="shared" si="221"/>
        <v>3.2</v>
      </c>
      <c r="F1996" s="6" t="str">
        <f t="shared" si="223"/>
        <v>Cat 2</v>
      </c>
      <c r="G1996" s="8"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12">
        <f t="shared" si="217"/>
        <v>42711.047939814816</v>
      </c>
      <c r="M1996">
        <v>1475885342</v>
      </c>
      <c r="N1996" s="12">
        <f t="shared" si="218"/>
        <v>42651.006273148145</v>
      </c>
      <c r="O1996" s="16">
        <f t="shared" si="219"/>
        <v>10</v>
      </c>
      <c r="P1996" s="16">
        <f t="shared" si="222"/>
        <v>2016</v>
      </c>
      <c r="Q1996" t="b">
        <v>0</v>
      </c>
      <c r="R1996">
        <v>0</v>
      </c>
      <c r="S1996" t="b">
        <v>0</v>
      </c>
      <c r="T1996" t="s">
        <v>8294</v>
      </c>
      <c r="U1996" t="str">
        <f t="shared" si="220"/>
        <v>photo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20">
        <f t="shared" si="221"/>
        <v>1</v>
      </c>
      <c r="F1997" s="6" t="str">
        <f t="shared" si="223"/>
        <v>Cat 2</v>
      </c>
      <c r="G1997" s="8">
        <v>78</v>
      </c>
      <c r="H1997" t="s">
        <v>8220</v>
      </c>
      <c r="I1997" t="s">
        <v>8228</v>
      </c>
      <c r="J1997" t="s">
        <v>8250</v>
      </c>
      <c r="K1997">
        <v>1437082736</v>
      </c>
      <c r="L1997" s="12">
        <f t="shared" si="217"/>
        <v>42201.902037037042</v>
      </c>
      <c r="M1997">
        <v>1435354736</v>
      </c>
      <c r="N1997" s="12">
        <f t="shared" si="218"/>
        <v>42181.902037037042</v>
      </c>
      <c r="O1997" s="16">
        <f t="shared" si="219"/>
        <v>6</v>
      </c>
      <c r="P1997" s="16">
        <f t="shared" si="222"/>
        <v>2015</v>
      </c>
      <c r="Q1997" t="b">
        <v>0</v>
      </c>
      <c r="R1997">
        <v>3</v>
      </c>
      <c r="S1997" t="b">
        <v>0</v>
      </c>
      <c r="T1997" t="s">
        <v>8294</v>
      </c>
      <c r="U1997" t="str">
        <f t="shared" si="220"/>
        <v>photo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20">
        <f t="shared" si="221"/>
        <v>133.80000000000001</v>
      </c>
      <c r="F1998" s="6" t="str">
        <f t="shared" si="223"/>
        <v>Cat 12</v>
      </c>
      <c r="G1998" s="8"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12">
        <f t="shared" si="217"/>
        <v>41830.819571759261</v>
      </c>
      <c r="M1998">
        <v>1402429211</v>
      </c>
      <c r="N1998" s="12">
        <f t="shared" si="218"/>
        <v>41800.819571759261</v>
      </c>
      <c r="O1998" s="16">
        <f t="shared" si="219"/>
        <v>6</v>
      </c>
      <c r="P1998" s="16">
        <f t="shared" si="222"/>
        <v>2014</v>
      </c>
      <c r="Q1998" t="b">
        <v>0</v>
      </c>
      <c r="R1998">
        <v>0</v>
      </c>
      <c r="S1998" t="b">
        <v>0</v>
      </c>
      <c r="T1998" t="s">
        <v>8294</v>
      </c>
      <c r="U1998" t="str">
        <f t="shared" si="220"/>
        <v>photo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20">
        <f t="shared" si="221"/>
        <v>6.5</v>
      </c>
      <c r="F1999" s="6" t="str">
        <f t="shared" si="223"/>
        <v>Cat 3</v>
      </c>
      <c r="G1999" s="8"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12">
        <f t="shared" si="217"/>
        <v>41877.930694444447</v>
      </c>
      <c r="M1999">
        <v>1406499612</v>
      </c>
      <c r="N1999" s="12">
        <f t="shared" si="218"/>
        <v>41847.930694444447</v>
      </c>
      <c r="O1999" s="16">
        <f t="shared" si="219"/>
        <v>7</v>
      </c>
      <c r="P1999" s="16">
        <f t="shared" si="222"/>
        <v>2014</v>
      </c>
      <c r="Q1999" t="b">
        <v>0</v>
      </c>
      <c r="R1999">
        <v>0</v>
      </c>
      <c r="S1999" t="b">
        <v>0</v>
      </c>
      <c r="T1999" t="s">
        <v>8294</v>
      </c>
      <c r="U1999" t="str">
        <f t="shared" si="220"/>
        <v>photo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20">
        <f t="shared" si="221"/>
        <v>2.5</v>
      </c>
      <c r="F2000" s="6" t="str">
        <f t="shared" si="223"/>
        <v>Cat 2</v>
      </c>
      <c r="G2000" s="8">
        <v>655</v>
      </c>
      <c r="H2000" t="s">
        <v>8220</v>
      </c>
      <c r="I2000" t="s">
        <v>8223</v>
      </c>
      <c r="J2000" t="s">
        <v>8245</v>
      </c>
      <c r="K2000">
        <v>1406861438</v>
      </c>
      <c r="L2000" s="12">
        <f t="shared" si="217"/>
        <v>41852.118495370371</v>
      </c>
      <c r="M2000">
        <v>1402973438</v>
      </c>
      <c r="N2000" s="12">
        <f t="shared" si="218"/>
        <v>41807.118495370371</v>
      </c>
      <c r="O2000" s="16">
        <f t="shared" si="219"/>
        <v>6</v>
      </c>
      <c r="P2000" s="16">
        <f t="shared" si="222"/>
        <v>2014</v>
      </c>
      <c r="Q2000" t="b">
        <v>0</v>
      </c>
      <c r="R2000">
        <v>3</v>
      </c>
      <c r="S2000" t="b">
        <v>0</v>
      </c>
      <c r="T2000" t="s">
        <v>8294</v>
      </c>
      <c r="U2000" t="str">
        <f t="shared" si="220"/>
        <v>photo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20">
        <f t="shared" si="221"/>
        <v>31</v>
      </c>
      <c r="F2001" s="6" t="str">
        <f t="shared" si="223"/>
        <v>Cat 8</v>
      </c>
      <c r="G2001" s="8">
        <v>236</v>
      </c>
      <c r="H2001" t="s">
        <v>8220</v>
      </c>
      <c r="I2001" t="s">
        <v>8224</v>
      </c>
      <c r="J2001" t="s">
        <v>8246</v>
      </c>
      <c r="K2001">
        <v>1415882108</v>
      </c>
      <c r="L2001" s="12">
        <f t="shared" si="217"/>
        <v>41956.524398148147</v>
      </c>
      <c r="M2001">
        <v>1413286508</v>
      </c>
      <c r="N2001" s="12">
        <f t="shared" si="218"/>
        <v>41926.482731481483</v>
      </c>
      <c r="O2001" s="16">
        <f t="shared" si="219"/>
        <v>10</v>
      </c>
      <c r="P2001" s="16">
        <f t="shared" si="222"/>
        <v>2014</v>
      </c>
      <c r="Q2001" t="b">
        <v>0</v>
      </c>
      <c r="R2001">
        <v>7</v>
      </c>
      <c r="S2001" t="b">
        <v>0</v>
      </c>
      <c r="T2001" t="s">
        <v>8294</v>
      </c>
      <c r="U2001" t="str">
        <f t="shared" si="220"/>
        <v>photo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20">
        <f t="shared" si="221"/>
        <v>5</v>
      </c>
      <c r="F2002" s="6" t="str">
        <f t="shared" si="223"/>
        <v>Cat 3</v>
      </c>
      <c r="G2002" s="8">
        <v>625</v>
      </c>
      <c r="H2002" t="s">
        <v>8220</v>
      </c>
      <c r="I2002" t="s">
        <v>8228</v>
      </c>
      <c r="J2002" t="s">
        <v>8250</v>
      </c>
      <c r="K2002">
        <v>1452120613</v>
      </c>
      <c r="L2002" s="12">
        <f t="shared" si="217"/>
        <v>42375.951539351852</v>
      </c>
      <c r="M2002">
        <v>1449528613</v>
      </c>
      <c r="N2002" s="12">
        <f t="shared" si="218"/>
        <v>42345.951539351852</v>
      </c>
      <c r="O2002" s="16">
        <f t="shared" si="219"/>
        <v>12</v>
      </c>
      <c r="P2002" s="16">
        <f t="shared" si="222"/>
        <v>2015</v>
      </c>
      <c r="Q2002" t="b">
        <v>0</v>
      </c>
      <c r="R2002">
        <v>25</v>
      </c>
      <c r="S2002" t="b">
        <v>0</v>
      </c>
      <c r="T2002" t="s">
        <v>8294</v>
      </c>
      <c r="U2002" t="str">
        <f t="shared" si="220"/>
        <v>photo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20">
        <f t="shared" si="221"/>
        <v>55</v>
      </c>
      <c r="F2003" s="6" t="str">
        <f t="shared" si="223"/>
        <v>Cat 12</v>
      </c>
      <c r="G2003" s="8">
        <v>210171</v>
      </c>
      <c r="H2003" t="s">
        <v>8218</v>
      </c>
      <c r="I2003" t="s">
        <v>8235</v>
      </c>
      <c r="J2003" t="s">
        <v>8248</v>
      </c>
      <c r="K2003">
        <v>1434139200</v>
      </c>
      <c r="L2003" s="12">
        <f t="shared" si="217"/>
        <v>42167.833333333328</v>
      </c>
      <c r="M2003">
        <v>1431406916</v>
      </c>
      <c r="N2003" s="12">
        <f t="shared" si="218"/>
        <v>42136.209675925929</v>
      </c>
      <c r="O2003" s="16">
        <f t="shared" si="219"/>
        <v>5</v>
      </c>
      <c r="P2003" s="16">
        <f t="shared" si="222"/>
        <v>2015</v>
      </c>
      <c r="Q2003" t="b">
        <v>1</v>
      </c>
      <c r="R2003">
        <v>1637</v>
      </c>
      <c r="S2003" t="b">
        <v>1</v>
      </c>
      <c r="T2003" t="s">
        <v>8293</v>
      </c>
      <c r="U2003" t="str">
        <f t="shared" si="220"/>
        <v>techn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20">
        <f t="shared" si="221"/>
        <v>50</v>
      </c>
      <c r="F2004" s="6" t="str">
        <f t="shared" si="223"/>
        <v>Cat 12</v>
      </c>
      <c r="G2004" s="8">
        <v>108397.11</v>
      </c>
      <c r="H2004" t="s">
        <v>8218</v>
      </c>
      <c r="I2004" t="s">
        <v>8223</v>
      </c>
      <c r="J2004" t="s">
        <v>8245</v>
      </c>
      <c r="K2004">
        <v>1485191143</v>
      </c>
      <c r="L2004" s="12">
        <f t="shared" si="217"/>
        <v>42758.71230324074</v>
      </c>
      <c r="M2004">
        <v>1482599143</v>
      </c>
      <c r="N2004" s="12">
        <f t="shared" si="218"/>
        <v>42728.71230324074</v>
      </c>
      <c r="O2004" s="16">
        <f t="shared" si="219"/>
        <v>12</v>
      </c>
      <c r="P2004" s="16">
        <f t="shared" si="222"/>
        <v>2016</v>
      </c>
      <c r="Q2004" t="b">
        <v>1</v>
      </c>
      <c r="R2004">
        <v>1375</v>
      </c>
      <c r="S2004" t="b">
        <v>1</v>
      </c>
      <c r="T2004" t="s">
        <v>8293</v>
      </c>
      <c r="U2004" t="str">
        <f t="shared" si="220"/>
        <v>techn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20">
        <f t="shared" si="221"/>
        <v>0.5</v>
      </c>
      <c r="F2005" s="6" t="str">
        <f t="shared" si="223"/>
        <v>Cat 1</v>
      </c>
      <c r="G2005" s="8">
        <v>1560</v>
      </c>
      <c r="H2005" t="s">
        <v>8218</v>
      </c>
      <c r="I2005" t="s">
        <v>8223</v>
      </c>
      <c r="J2005" t="s">
        <v>8245</v>
      </c>
      <c r="K2005">
        <v>1278111600</v>
      </c>
      <c r="L2005" s="12">
        <f t="shared" si="217"/>
        <v>40361.958333333336</v>
      </c>
      <c r="M2005">
        <v>1276830052</v>
      </c>
      <c r="N2005" s="12">
        <f t="shared" si="218"/>
        <v>40347.125601851854</v>
      </c>
      <c r="O2005" s="16">
        <f t="shared" si="219"/>
        <v>6</v>
      </c>
      <c r="P2005" s="16">
        <f t="shared" si="222"/>
        <v>2010</v>
      </c>
      <c r="Q2005" t="b">
        <v>1</v>
      </c>
      <c r="R2005">
        <v>17</v>
      </c>
      <c r="S2005" t="b">
        <v>1</v>
      </c>
      <c r="T2005" t="s">
        <v>8293</v>
      </c>
      <c r="U2005" t="str">
        <f t="shared" si="220"/>
        <v>techn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20">
        <f t="shared" si="221"/>
        <v>50</v>
      </c>
      <c r="F2006" s="6" t="str">
        <f t="shared" si="223"/>
        <v>Cat 12</v>
      </c>
      <c r="G2006" s="8">
        <v>117210.24000000001</v>
      </c>
      <c r="H2006" t="s">
        <v>8218</v>
      </c>
      <c r="I2006" t="s">
        <v>8223</v>
      </c>
      <c r="J2006" t="s">
        <v>8245</v>
      </c>
      <c r="K2006">
        <v>1405002663</v>
      </c>
      <c r="L2006" s="12">
        <f t="shared" si="217"/>
        <v>41830.604895833334</v>
      </c>
      <c r="M2006">
        <v>1402410663</v>
      </c>
      <c r="N2006" s="12">
        <f t="shared" si="218"/>
        <v>41800.604895833334</v>
      </c>
      <c r="O2006" s="16">
        <f t="shared" si="219"/>
        <v>6</v>
      </c>
      <c r="P2006" s="16">
        <f t="shared" si="222"/>
        <v>2014</v>
      </c>
      <c r="Q2006" t="b">
        <v>1</v>
      </c>
      <c r="R2006">
        <v>354</v>
      </c>
      <c r="S2006" t="b">
        <v>1</v>
      </c>
      <c r="T2006" t="s">
        <v>8293</v>
      </c>
      <c r="U2006" t="str">
        <f t="shared" si="220"/>
        <v>techn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20">
        <f t="shared" si="221"/>
        <v>30</v>
      </c>
      <c r="F2007" s="6" t="str">
        <f t="shared" si="223"/>
        <v>Cat 8</v>
      </c>
      <c r="G2007" s="8">
        <v>37104.03</v>
      </c>
      <c r="H2007" t="s">
        <v>8218</v>
      </c>
      <c r="I2007" t="s">
        <v>8223</v>
      </c>
      <c r="J2007" t="s">
        <v>8245</v>
      </c>
      <c r="K2007">
        <v>1381895940</v>
      </c>
      <c r="L2007" s="12">
        <f t="shared" si="217"/>
        <v>41563.165972222225</v>
      </c>
      <c r="M2007">
        <v>1379532618</v>
      </c>
      <c r="N2007" s="12">
        <f t="shared" si="218"/>
        <v>41535.812708333331</v>
      </c>
      <c r="O2007" s="16">
        <f t="shared" si="219"/>
        <v>9</v>
      </c>
      <c r="P2007" s="16">
        <f t="shared" si="222"/>
        <v>2013</v>
      </c>
      <c r="Q2007" t="b">
        <v>1</v>
      </c>
      <c r="R2007">
        <v>191</v>
      </c>
      <c r="S2007" t="b">
        <v>1</v>
      </c>
      <c r="T2007" t="s">
        <v>8293</v>
      </c>
      <c r="U2007" t="str">
        <f t="shared" si="220"/>
        <v>techn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20">
        <f t="shared" si="221"/>
        <v>50</v>
      </c>
      <c r="F2008" s="6" t="str">
        <f t="shared" si="223"/>
        <v>Cat 12</v>
      </c>
      <c r="G2008" s="8">
        <v>123920</v>
      </c>
      <c r="H2008" t="s">
        <v>8218</v>
      </c>
      <c r="I2008" t="s">
        <v>8223</v>
      </c>
      <c r="J2008" t="s">
        <v>8245</v>
      </c>
      <c r="K2008">
        <v>1417611645</v>
      </c>
      <c r="L2008" s="12">
        <f t="shared" si="217"/>
        <v>41976.542187500003</v>
      </c>
      <c r="M2008">
        <v>1414584045</v>
      </c>
      <c r="N2008" s="12">
        <f t="shared" si="218"/>
        <v>41941.500520833331</v>
      </c>
      <c r="O2008" s="16">
        <f t="shared" si="219"/>
        <v>10</v>
      </c>
      <c r="P2008" s="16">
        <f t="shared" si="222"/>
        <v>2014</v>
      </c>
      <c r="Q2008" t="b">
        <v>1</v>
      </c>
      <c r="R2008">
        <v>303</v>
      </c>
      <c r="S2008" t="b">
        <v>1</v>
      </c>
      <c r="T2008" t="s">
        <v>8293</v>
      </c>
      <c r="U2008" t="str">
        <f t="shared" si="220"/>
        <v>techn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20">
        <f t="shared" si="221"/>
        <v>10</v>
      </c>
      <c r="F2009" s="6" t="str">
        <f t="shared" si="223"/>
        <v>Cat 4</v>
      </c>
      <c r="G2009" s="8">
        <v>11570.92</v>
      </c>
      <c r="H2009" t="s">
        <v>8218</v>
      </c>
      <c r="I2009" t="s">
        <v>8223</v>
      </c>
      <c r="J2009" t="s">
        <v>8245</v>
      </c>
      <c r="K2009">
        <v>1282622400</v>
      </c>
      <c r="L2009" s="12">
        <f t="shared" si="217"/>
        <v>40414.166666666664</v>
      </c>
      <c r="M2009">
        <v>1276891586</v>
      </c>
      <c r="N2009" s="12">
        <f t="shared" si="218"/>
        <v>40347.837800925925</v>
      </c>
      <c r="O2009" s="16">
        <f t="shared" si="219"/>
        <v>6</v>
      </c>
      <c r="P2009" s="16">
        <f t="shared" si="222"/>
        <v>2010</v>
      </c>
      <c r="Q2009" t="b">
        <v>1</v>
      </c>
      <c r="R2009">
        <v>137</v>
      </c>
      <c r="S2009" t="b">
        <v>1</v>
      </c>
      <c r="T2009" t="s">
        <v>8293</v>
      </c>
      <c r="U2009" t="str">
        <f t="shared" si="220"/>
        <v>techn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20">
        <f t="shared" si="221"/>
        <v>1.5707899999999999</v>
      </c>
      <c r="F2010" s="6" t="str">
        <f t="shared" si="223"/>
        <v>Cat 2</v>
      </c>
      <c r="G2010" s="8">
        <v>1839</v>
      </c>
      <c r="H2010" t="s">
        <v>8218</v>
      </c>
      <c r="I2010" t="s">
        <v>8223</v>
      </c>
      <c r="J2010" t="s">
        <v>8245</v>
      </c>
      <c r="K2010">
        <v>1316442622</v>
      </c>
      <c r="L2010" s="12">
        <f t="shared" si="217"/>
        <v>40805.604421296295</v>
      </c>
      <c r="M2010">
        <v>1312641022</v>
      </c>
      <c r="N2010" s="12">
        <f t="shared" si="218"/>
        <v>40761.604421296295</v>
      </c>
      <c r="O2010" s="16">
        <f t="shared" si="219"/>
        <v>8</v>
      </c>
      <c r="P2010" s="16">
        <f t="shared" si="222"/>
        <v>2011</v>
      </c>
      <c r="Q2010" t="b">
        <v>1</v>
      </c>
      <c r="R2010">
        <v>41</v>
      </c>
      <c r="S2010" t="b">
        <v>1</v>
      </c>
      <c r="T2010" t="s">
        <v>8293</v>
      </c>
      <c r="U2010" t="str">
        <f t="shared" si="220"/>
        <v>techn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20">
        <f t="shared" si="221"/>
        <v>50</v>
      </c>
      <c r="F2011" s="6" t="str">
        <f t="shared" si="223"/>
        <v>Cat 12</v>
      </c>
      <c r="G2011" s="8">
        <v>152579</v>
      </c>
      <c r="H2011" t="s">
        <v>8218</v>
      </c>
      <c r="I2011" t="s">
        <v>8235</v>
      </c>
      <c r="J2011" t="s">
        <v>8248</v>
      </c>
      <c r="K2011">
        <v>1479890743</v>
      </c>
      <c r="L2011" s="12">
        <f t="shared" si="217"/>
        <v>42697.365081018521</v>
      </c>
      <c r="M2011">
        <v>1476776743</v>
      </c>
      <c r="N2011" s="12">
        <f t="shared" si="218"/>
        <v>42661.323414351849</v>
      </c>
      <c r="O2011" s="16">
        <f t="shared" si="219"/>
        <v>10</v>
      </c>
      <c r="P2011" s="16">
        <f t="shared" si="222"/>
        <v>2016</v>
      </c>
      <c r="Q2011" t="b">
        <v>1</v>
      </c>
      <c r="R2011">
        <v>398</v>
      </c>
      <c r="S2011" t="b">
        <v>1</v>
      </c>
      <c r="T2011" t="s">
        <v>8293</v>
      </c>
      <c r="U2011" t="str">
        <f t="shared" si="220"/>
        <v>techn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20">
        <f t="shared" si="221"/>
        <v>30</v>
      </c>
      <c r="F2012" s="6" t="str">
        <f t="shared" si="223"/>
        <v>Cat 8</v>
      </c>
      <c r="G2012" s="8">
        <v>96015.9</v>
      </c>
      <c r="H2012" t="s">
        <v>8218</v>
      </c>
      <c r="I2012" t="s">
        <v>8223</v>
      </c>
      <c r="J2012" t="s">
        <v>8245</v>
      </c>
      <c r="K2012">
        <v>1471564491</v>
      </c>
      <c r="L2012" s="12">
        <f t="shared" si="217"/>
        <v>42600.996423611112</v>
      </c>
      <c r="M2012">
        <v>1468972491</v>
      </c>
      <c r="N2012" s="12">
        <f t="shared" si="218"/>
        <v>42570.996423611112</v>
      </c>
      <c r="O2012" s="16">
        <f t="shared" si="219"/>
        <v>7</v>
      </c>
      <c r="P2012" s="16">
        <f t="shared" si="222"/>
        <v>2016</v>
      </c>
      <c r="Q2012" t="b">
        <v>1</v>
      </c>
      <c r="R2012">
        <v>1737</v>
      </c>
      <c r="S2012" t="b">
        <v>1</v>
      </c>
      <c r="T2012" t="s">
        <v>8293</v>
      </c>
      <c r="U2012" t="str">
        <f t="shared" si="220"/>
        <v>techn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20">
        <f t="shared" si="221"/>
        <v>50</v>
      </c>
      <c r="F2013" s="6" t="str">
        <f t="shared" si="223"/>
        <v>Cat 12</v>
      </c>
      <c r="G2013" s="8">
        <v>409782</v>
      </c>
      <c r="H2013" t="s">
        <v>8218</v>
      </c>
      <c r="I2013" t="s">
        <v>8238</v>
      </c>
      <c r="J2013" t="s">
        <v>8248</v>
      </c>
      <c r="K2013">
        <v>1452553200</v>
      </c>
      <c r="L2013" s="12">
        <f t="shared" si="217"/>
        <v>42380.958333333328</v>
      </c>
      <c r="M2013">
        <v>1449650173</v>
      </c>
      <c r="N2013" s="12">
        <f t="shared" si="218"/>
        <v>42347.358483796299</v>
      </c>
      <c r="O2013" s="16">
        <f t="shared" si="219"/>
        <v>12</v>
      </c>
      <c r="P2013" s="16">
        <f t="shared" si="222"/>
        <v>2015</v>
      </c>
      <c r="Q2013" t="b">
        <v>1</v>
      </c>
      <c r="R2013">
        <v>971</v>
      </c>
      <c r="S2013" t="b">
        <v>1</v>
      </c>
      <c r="T2013" t="s">
        <v>8293</v>
      </c>
      <c r="U2013" t="str">
        <f t="shared" si="220"/>
        <v>techn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20">
        <f t="shared" si="221"/>
        <v>5</v>
      </c>
      <c r="F2014" s="6" t="str">
        <f t="shared" si="223"/>
        <v>Cat 3</v>
      </c>
      <c r="G2014" s="8">
        <v>11745</v>
      </c>
      <c r="H2014" t="s">
        <v>8218</v>
      </c>
      <c r="I2014" t="s">
        <v>8223</v>
      </c>
      <c r="J2014" t="s">
        <v>8245</v>
      </c>
      <c r="K2014">
        <v>1423165441</v>
      </c>
      <c r="L2014" s="12">
        <f t="shared" si="217"/>
        <v>42040.822233796294</v>
      </c>
      <c r="M2014">
        <v>1420573441</v>
      </c>
      <c r="N2014" s="12">
        <f t="shared" si="218"/>
        <v>42010.822233796294</v>
      </c>
      <c r="O2014" s="16">
        <f t="shared" si="219"/>
        <v>1</v>
      </c>
      <c r="P2014" s="16">
        <f t="shared" si="222"/>
        <v>2015</v>
      </c>
      <c r="Q2014" t="b">
        <v>1</v>
      </c>
      <c r="R2014">
        <v>183</v>
      </c>
      <c r="S2014" t="b">
        <v>1</v>
      </c>
      <c r="T2014" t="s">
        <v>8293</v>
      </c>
      <c r="U2014" t="str">
        <f t="shared" si="220"/>
        <v>techn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20">
        <f t="shared" si="221"/>
        <v>160</v>
      </c>
      <c r="F2015" s="6" t="str">
        <f t="shared" si="223"/>
        <v>Cat 12</v>
      </c>
      <c r="G2015" s="8">
        <v>791862</v>
      </c>
      <c r="H2015" t="s">
        <v>8218</v>
      </c>
      <c r="I2015" t="s">
        <v>8223</v>
      </c>
      <c r="J2015" t="s">
        <v>8245</v>
      </c>
      <c r="K2015">
        <v>1468019014</v>
      </c>
      <c r="L2015" s="12">
        <f t="shared" si="217"/>
        <v>42559.960810185185</v>
      </c>
      <c r="M2015">
        <v>1462835014</v>
      </c>
      <c r="N2015" s="12">
        <f t="shared" si="218"/>
        <v>42499.960810185185</v>
      </c>
      <c r="O2015" s="16">
        <f t="shared" si="219"/>
        <v>5</v>
      </c>
      <c r="P2015" s="16">
        <f t="shared" si="222"/>
        <v>2016</v>
      </c>
      <c r="Q2015" t="b">
        <v>1</v>
      </c>
      <c r="R2015">
        <v>4562</v>
      </c>
      <c r="S2015" t="b">
        <v>1</v>
      </c>
      <c r="T2015" t="s">
        <v>8293</v>
      </c>
      <c r="U2015" t="str">
        <f t="shared" si="220"/>
        <v>techn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20">
        <f t="shared" si="221"/>
        <v>30</v>
      </c>
      <c r="F2016" s="6" t="str">
        <f t="shared" si="223"/>
        <v>Cat 8</v>
      </c>
      <c r="G2016" s="8">
        <v>2344134.67</v>
      </c>
      <c r="H2016" t="s">
        <v>8218</v>
      </c>
      <c r="I2016" t="s">
        <v>8223</v>
      </c>
      <c r="J2016" t="s">
        <v>8245</v>
      </c>
      <c r="K2016">
        <v>1364184539</v>
      </c>
      <c r="L2016" s="12">
        <f t="shared" si="217"/>
        <v>41358.172905092593</v>
      </c>
      <c r="M2016">
        <v>1361250539</v>
      </c>
      <c r="N2016" s="12">
        <f t="shared" si="218"/>
        <v>41324.214571759258</v>
      </c>
      <c r="O2016" s="16">
        <f t="shared" si="219"/>
        <v>2</v>
      </c>
      <c r="P2016" s="16">
        <f t="shared" si="222"/>
        <v>2013</v>
      </c>
      <c r="Q2016" t="b">
        <v>1</v>
      </c>
      <c r="R2016">
        <v>26457</v>
      </c>
      <c r="S2016" t="b">
        <v>1</v>
      </c>
      <c r="T2016" t="s">
        <v>8293</v>
      </c>
      <c r="U2016" t="str">
        <f t="shared" si="220"/>
        <v>techn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20">
        <f t="shared" si="221"/>
        <v>7.2</v>
      </c>
      <c r="F2017" s="6" t="str">
        <f t="shared" si="223"/>
        <v>Cat 3</v>
      </c>
      <c r="G2017" s="8">
        <v>8136.01</v>
      </c>
      <c r="H2017" t="s">
        <v>8218</v>
      </c>
      <c r="I2017" t="s">
        <v>8223</v>
      </c>
      <c r="J2017" t="s">
        <v>8245</v>
      </c>
      <c r="K2017">
        <v>1315602163</v>
      </c>
      <c r="L2017" s="12">
        <f t="shared" si="217"/>
        <v>40795.876886574071</v>
      </c>
      <c r="M2017">
        <v>1313010163</v>
      </c>
      <c r="N2017" s="12">
        <f t="shared" si="218"/>
        <v>40765.876886574071</v>
      </c>
      <c r="O2017" s="16">
        <f t="shared" si="219"/>
        <v>8</v>
      </c>
      <c r="P2017" s="16">
        <f t="shared" si="222"/>
        <v>2011</v>
      </c>
      <c r="Q2017" t="b">
        <v>1</v>
      </c>
      <c r="R2017">
        <v>162</v>
      </c>
      <c r="S2017" t="b">
        <v>1</v>
      </c>
      <c r="T2017" t="s">
        <v>8293</v>
      </c>
      <c r="U2017" t="str">
        <f t="shared" si="220"/>
        <v>techn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20">
        <f t="shared" si="221"/>
        <v>10</v>
      </c>
      <c r="F2018" s="6" t="str">
        <f t="shared" si="223"/>
        <v>Cat 4</v>
      </c>
      <c r="G2018" s="8">
        <v>92154.22</v>
      </c>
      <c r="H2018" t="s">
        <v>8218</v>
      </c>
      <c r="I2018" t="s">
        <v>8223</v>
      </c>
      <c r="J2018" t="s">
        <v>8245</v>
      </c>
      <c r="K2018">
        <v>1362863299</v>
      </c>
      <c r="L2018" s="12">
        <f t="shared" si="217"/>
        <v>41342.88077546296</v>
      </c>
      <c r="M2018">
        <v>1360271299</v>
      </c>
      <c r="N2018" s="12">
        <f t="shared" si="218"/>
        <v>41312.88077546296</v>
      </c>
      <c r="O2018" s="16">
        <f t="shared" si="219"/>
        <v>2</v>
      </c>
      <c r="P2018" s="16">
        <f t="shared" si="222"/>
        <v>2013</v>
      </c>
      <c r="Q2018" t="b">
        <v>1</v>
      </c>
      <c r="R2018">
        <v>479</v>
      </c>
      <c r="S2018" t="b">
        <v>1</v>
      </c>
      <c r="T2018" t="s">
        <v>8293</v>
      </c>
      <c r="U2018" t="str">
        <f t="shared" si="220"/>
        <v>techn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20">
        <f t="shared" si="221"/>
        <v>25</v>
      </c>
      <c r="F2019" s="6" t="str">
        <f t="shared" si="223"/>
        <v>Cat 7</v>
      </c>
      <c r="G2019" s="8">
        <v>31275.599999999999</v>
      </c>
      <c r="H2019" t="s">
        <v>8218</v>
      </c>
      <c r="I2019" t="s">
        <v>8223</v>
      </c>
      <c r="J2019" t="s">
        <v>8245</v>
      </c>
      <c r="K2019">
        <v>1332561600</v>
      </c>
      <c r="L2019" s="12">
        <f t="shared" si="217"/>
        <v>40992.166666666664</v>
      </c>
      <c r="M2019">
        <v>1329873755</v>
      </c>
      <c r="N2019" s="12">
        <f t="shared" si="218"/>
        <v>40961.057349537034</v>
      </c>
      <c r="O2019" s="16">
        <f t="shared" si="219"/>
        <v>2</v>
      </c>
      <c r="P2019" s="16">
        <f t="shared" si="222"/>
        <v>2012</v>
      </c>
      <c r="Q2019" t="b">
        <v>1</v>
      </c>
      <c r="R2019">
        <v>426</v>
      </c>
      <c r="S2019" t="b">
        <v>1</v>
      </c>
      <c r="T2019" t="s">
        <v>8293</v>
      </c>
      <c r="U2019" t="str">
        <f t="shared" si="220"/>
        <v>techn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20">
        <f t="shared" si="221"/>
        <v>65</v>
      </c>
      <c r="F2020" s="6" t="str">
        <f t="shared" si="223"/>
        <v>Cat 12</v>
      </c>
      <c r="G2020" s="8">
        <v>66458.23</v>
      </c>
      <c r="H2020" t="s">
        <v>8218</v>
      </c>
      <c r="I2020" t="s">
        <v>8240</v>
      </c>
      <c r="J2020" t="s">
        <v>8248</v>
      </c>
      <c r="K2020">
        <v>1439455609</v>
      </c>
      <c r="L2020" s="12">
        <f t="shared" si="217"/>
        <v>42229.365844907406</v>
      </c>
      <c r="M2020">
        <v>1436863609</v>
      </c>
      <c r="N2020" s="12">
        <f t="shared" si="218"/>
        <v>42199.365844907406</v>
      </c>
      <c r="O2020" s="16">
        <f t="shared" si="219"/>
        <v>7</v>
      </c>
      <c r="P2020" s="16">
        <f t="shared" si="222"/>
        <v>2015</v>
      </c>
      <c r="Q2020" t="b">
        <v>1</v>
      </c>
      <c r="R2020">
        <v>450</v>
      </c>
      <c r="S2020" t="b">
        <v>1</v>
      </c>
      <c r="T2020" t="s">
        <v>8293</v>
      </c>
      <c r="U2020" t="str">
        <f t="shared" si="220"/>
        <v>techn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20">
        <f t="shared" si="221"/>
        <v>40</v>
      </c>
      <c r="F2021" s="6" t="str">
        <f t="shared" si="223"/>
        <v>Cat 10</v>
      </c>
      <c r="G2021" s="8">
        <v>193963.9</v>
      </c>
      <c r="H2021" t="s">
        <v>8218</v>
      </c>
      <c r="I2021" t="s">
        <v>8223</v>
      </c>
      <c r="J2021" t="s">
        <v>8245</v>
      </c>
      <c r="K2021">
        <v>1474563621</v>
      </c>
      <c r="L2021" s="12">
        <f t="shared" si="217"/>
        <v>42635.70857638889</v>
      </c>
      <c r="M2021">
        <v>1471971621</v>
      </c>
      <c r="N2021" s="12">
        <f t="shared" si="218"/>
        <v>42605.70857638889</v>
      </c>
      <c r="O2021" s="16">
        <f t="shared" si="219"/>
        <v>8</v>
      </c>
      <c r="P2021" s="16">
        <f t="shared" si="222"/>
        <v>2016</v>
      </c>
      <c r="Q2021" t="b">
        <v>1</v>
      </c>
      <c r="R2021">
        <v>1780</v>
      </c>
      <c r="S2021" t="b">
        <v>1</v>
      </c>
      <c r="T2021" t="s">
        <v>8293</v>
      </c>
      <c r="U2021" t="str">
        <f t="shared" si="220"/>
        <v>techn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20">
        <f t="shared" si="221"/>
        <v>1.5</v>
      </c>
      <c r="F2022" s="6" t="str">
        <f t="shared" si="223"/>
        <v>Cat 2</v>
      </c>
      <c r="G2022" s="8">
        <v>2885</v>
      </c>
      <c r="H2022" t="s">
        <v>8218</v>
      </c>
      <c r="I2022" t="s">
        <v>8223</v>
      </c>
      <c r="J2022" t="s">
        <v>8245</v>
      </c>
      <c r="K2022">
        <v>1400108640</v>
      </c>
      <c r="L2022" s="12">
        <f t="shared" si="217"/>
        <v>41773.961111111108</v>
      </c>
      <c r="M2022">
        <v>1396923624</v>
      </c>
      <c r="N2022" s="12">
        <f t="shared" si="218"/>
        <v>41737.097499999996</v>
      </c>
      <c r="O2022" s="16">
        <f t="shared" si="219"/>
        <v>4</v>
      </c>
      <c r="P2022" s="16">
        <f t="shared" si="222"/>
        <v>2014</v>
      </c>
      <c r="Q2022" t="b">
        <v>1</v>
      </c>
      <c r="R2022">
        <v>122</v>
      </c>
      <c r="S2022" t="b">
        <v>1</v>
      </c>
      <c r="T2022" t="s">
        <v>8293</v>
      </c>
      <c r="U2022" t="str">
        <f t="shared" si="220"/>
        <v>techn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20">
        <f t="shared" si="221"/>
        <v>5</v>
      </c>
      <c r="F2023" s="6" t="str">
        <f t="shared" si="223"/>
        <v>Cat 3</v>
      </c>
      <c r="G2023" s="8">
        <v>14055</v>
      </c>
      <c r="H2023" t="s">
        <v>8218</v>
      </c>
      <c r="I2023" t="s">
        <v>8223</v>
      </c>
      <c r="J2023" t="s">
        <v>8245</v>
      </c>
      <c r="K2023">
        <v>1411522897</v>
      </c>
      <c r="L2023" s="12">
        <f t="shared" si="217"/>
        <v>41906.070567129631</v>
      </c>
      <c r="M2023">
        <v>1407634897</v>
      </c>
      <c r="N2023" s="12">
        <f t="shared" si="218"/>
        <v>41861.070567129631</v>
      </c>
      <c r="O2023" s="16">
        <f t="shared" si="219"/>
        <v>8</v>
      </c>
      <c r="P2023" s="16">
        <f t="shared" si="222"/>
        <v>2014</v>
      </c>
      <c r="Q2023" t="b">
        <v>1</v>
      </c>
      <c r="R2023">
        <v>95</v>
      </c>
      <c r="S2023" t="b">
        <v>1</v>
      </c>
      <c r="T2023" t="s">
        <v>8293</v>
      </c>
      <c r="U2023" t="str">
        <f t="shared" si="220"/>
        <v>techn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20">
        <f t="shared" si="221"/>
        <v>100</v>
      </c>
      <c r="F2024" s="6" t="str">
        <f t="shared" si="223"/>
        <v>Cat 12</v>
      </c>
      <c r="G2024" s="8">
        <v>125137</v>
      </c>
      <c r="H2024" t="s">
        <v>8218</v>
      </c>
      <c r="I2024" t="s">
        <v>8223</v>
      </c>
      <c r="J2024" t="s">
        <v>8245</v>
      </c>
      <c r="K2024">
        <v>1465652372</v>
      </c>
      <c r="L2024" s="12">
        <f t="shared" si="217"/>
        <v>42532.569120370375</v>
      </c>
      <c r="M2024">
        <v>1463060372</v>
      </c>
      <c r="N2024" s="12">
        <f t="shared" si="218"/>
        <v>42502.569120370375</v>
      </c>
      <c r="O2024" s="16">
        <f t="shared" si="219"/>
        <v>5</v>
      </c>
      <c r="P2024" s="16">
        <f t="shared" si="222"/>
        <v>2016</v>
      </c>
      <c r="Q2024" t="b">
        <v>1</v>
      </c>
      <c r="R2024">
        <v>325</v>
      </c>
      <c r="S2024" t="b">
        <v>1</v>
      </c>
      <c r="T2024" t="s">
        <v>8293</v>
      </c>
      <c r="U2024" t="str">
        <f t="shared" si="220"/>
        <v>techn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20">
        <f t="shared" si="221"/>
        <v>100</v>
      </c>
      <c r="F2025" s="6" t="str">
        <f t="shared" si="223"/>
        <v>Cat 12</v>
      </c>
      <c r="G2025" s="8">
        <v>161459</v>
      </c>
      <c r="H2025" t="s">
        <v>8218</v>
      </c>
      <c r="I2025" t="s">
        <v>8223</v>
      </c>
      <c r="J2025" t="s">
        <v>8245</v>
      </c>
      <c r="K2025">
        <v>1434017153</v>
      </c>
      <c r="L2025" s="12">
        <f t="shared" si="217"/>
        <v>42166.420752314814</v>
      </c>
      <c r="M2025">
        <v>1431425153</v>
      </c>
      <c r="N2025" s="12">
        <f t="shared" si="218"/>
        <v>42136.420752314814</v>
      </c>
      <c r="O2025" s="16">
        <f t="shared" si="219"/>
        <v>5</v>
      </c>
      <c r="P2025" s="16">
        <f t="shared" si="222"/>
        <v>2015</v>
      </c>
      <c r="Q2025" t="b">
        <v>1</v>
      </c>
      <c r="R2025">
        <v>353</v>
      </c>
      <c r="S2025" t="b">
        <v>1</v>
      </c>
      <c r="T2025" t="s">
        <v>8293</v>
      </c>
      <c r="U2025" t="str">
        <f t="shared" si="220"/>
        <v>techn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20">
        <f t="shared" si="221"/>
        <v>4</v>
      </c>
      <c r="F2026" s="6" t="str">
        <f t="shared" si="223"/>
        <v>Cat 2</v>
      </c>
      <c r="G2026" s="8">
        <v>23414</v>
      </c>
      <c r="H2026" t="s">
        <v>8218</v>
      </c>
      <c r="I2026" t="s">
        <v>8223</v>
      </c>
      <c r="J2026" t="s">
        <v>8245</v>
      </c>
      <c r="K2026">
        <v>1344826800</v>
      </c>
      <c r="L2026" s="12">
        <f t="shared" si="217"/>
        <v>41134.125</v>
      </c>
      <c r="M2026">
        <v>1341875544</v>
      </c>
      <c r="N2026" s="12">
        <f t="shared" si="218"/>
        <v>41099.966944444444</v>
      </c>
      <c r="O2026" s="16">
        <f t="shared" si="219"/>
        <v>7</v>
      </c>
      <c r="P2026" s="16">
        <f t="shared" si="222"/>
        <v>2012</v>
      </c>
      <c r="Q2026" t="b">
        <v>1</v>
      </c>
      <c r="R2026">
        <v>105</v>
      </c>
      <c r="S2026" t="b">
        <v>1</v>
      </c>
      <c r="T2026" t="s">
        <v>8293</v>
      </c>
      <c r="U2026" t="str">
        <f t="shared" si="220"/>
        <v>techn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20">
        <f t="shared" si="221"/>
        <v>80</v>
      </c>
      <c r="F2027" s="6" t="str">
        <f t="shared" si="223"/>
        <v>Cat 12</v>
      </c>
      <c r="G2027" s="8">
        <v>160920</v>
      </c>
      <c r="H2027" t="s">
        <v>8218</v>
      </c>
      <c r="I2027" t="s">
        <v>8235</v>
      </c>
      <c r="J2027" t="s">
        <v>8248</v>
      </c>
      <c r="K2027">
        <v>1433996746</v>
      </c>
      <c r="L2027" s="12">
        <f t="shared" si="217"/>
        <v>42166.184560185182</v>
      </c>
      <c r="M2027">
        <v>1431404746</v>
      </c>
      <c r="N2027" s="12">
        <f t="shared" si="218"/>
        <v>42136.184560185182</v>
      </c>
      <c r="O2027" s="16">
        <f t="shared" si="219"/>
        <v>5</v>
      </c>
      <c r="P2027" s="16">
        <f t="shared" si="222"/>
        <v>2015</v>
      </c>
      <c r="Q2027" t="b">
        <v>1</v>
      </c>
      <c r="R2027">
        <v>729</v>
      </c>
      <c r="S2027" t="b">
        <v>1</v>
      </c>
      <c r="T2027" t="s">
        <v>8293</v>
      </c>
      <c r="U2027" t="str">
        <f t="shared" si="220"/>
        <v>techn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20">
        <f t="shared" si="221"/>
        <v>25</v>
      </c>
      <c r="F2028" s="6" t="str">
        <f t="shared" si="223"/>
        <v>Cat 7</v>
      </c>
      <c r="G2028" s="8">
        <v>33370.769999999997</v>
      </c>
      <c r="H2028" t="s">
        <v>8218</v>
      </c>
      <c r="I2028" t="s">
        <v>8223</v>
      </c>
      <c r="J2028" t="s">
        <v>8245</v>
      </c>
      <c r="K2028">
        <v>1398052740</v>
      </c>
      <c r="L2028" s="12">
        <f t="shared" si="217"/>
        <v>41750.165972222225</v>
      </c>
      <c r="M2028">
        <v>1394127585</v>
      </c>
      <c r="N2028" s="12">
        <f t="shared" si="218"/>
        <v>41704.735937500001</v>
      </c>
      <c r="O2028" s="16">
        <f t="shared" si="219"/>
        <v>3</v>
      </c>
      <c r="P2028" s="16">
        <f t="shared" si="222"/>
        <v>2014</v>
      </c>
      <c r="Q2028" t="b">
        <v>1</v>
      </c>
      <c r="R2028">
        <v>454</v>
      </c>
      <c r="S2028" t="b">
        <v>1</v>
      </c>
      <c r="T2028" t="s">
        <v>8293</v>
      </c>
      <c r="U2028" t="str">
        <f t="shared" si="220"/>
        <v>techn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20">
        <f t="shared" si="221"/>
        <v>100</v>
      </c>
      <c r="F2029" s="6" t="str">
        <f t="shared" si="223"/>
        <v>Cat 12</v>
      </c>
      <c r="G2029" s="8">
        <v>120249</v>
      </c>
      <c r="H2029" t="s">
        <v>8218</v>
      </c>
      <c r="I2029" t="s">
        <v>8223</v>
      </c>
      <c r="J2029" t="s">
        <v>8245</v>
      </c>
      <c r="K2029">
        <v>1427740319</v>
      </c>
      <c r="L2029" s="12">
        <f t="shared" si="217"/>
        <v>42093.772210648152</v>
      </c>
      <c r="M2029">
        <v>1423855919</v>
      </c>
      <c r="N2029" s="12">
        <f t="shared" si="218"/>
        <v>42048.813877314817</v>
      </c>
      <c r="O2029" s="16">
        <f t="shared" si="219"/>
        <v>2</v>
      </c>
      <c r="P2029" s="16">
        <f t="shared" si="222"/>
        <v>2015</v>
      </c>
      <c r="Q2029" t="b">
        <v>1</v>
      </c>
      <c r="R2029">
        <v>539</v>
      </c>
      <c r="S2029" t="b">
        <v>1</v>
      </c>
      <c r="T2029" t="s">
        <v>8293</v>
      </c>
      <c r="U2029" t="str">
        <f t="shared" si="220"/>
        <v>techn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20">
        <f t="shared" si="221"/>
        <v>3</v>
      </c>
      <c r="F2030" s="6" t="str">
        <f t="shared" si="223"/>
        <v>Cat 2</v>
      </c>
      <c r="G2030" s="8">
        <v>3785</v>
      </c>
      <c r="H2030" t="s">
        <v>8218</v>
      </c>
      <c r="I2030" t="s">
        <v>8223</v>
      </c>
      <c r="J2030" t="s">
        <v>8245</v>
      </c>
      <c r="K2030">
        <v>1268690100</v>
      </c>
      <c r="L2030" s="12">
        <f t="shared" si="217"/>
        <v>40252.913194444445</v>
      </c>
      <c r="M2030">
        <v>1265493806</v>
      </c>
      <c r="N2030" s="12">
        <f t="shared" si="218"/>
        <v>40215.919050925928</v>
      </c>
      <c r="O2030" s="16">
        <f t="shared" si="219"/>
        <v>2</v>
      </c>
      <c r="P2030" s="16">
        <f t="shared" si="222"/>
        <v>2010</v>
      </c>
      <c r="Q2030" t="b">
        <v>1</v>
      </c>
      <c r="R2030">
        <v>79</v>
      </c>
      <c r="S2030" t="b">
        <v>1</v>
      </c>
      <c r="T2030" t="s">
        <v>8293</v>
      </c>
      <c r="U2030" t="str">
        <f t="shared" si="220"/>
        <v>techn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20">
        <f t="shared" si="221"/>
        <v>2.5</v>
      </c>
      <c r="F2031" s="6" t="str">
        <f t="shared" si="223"/>
        <v>Cat 2</v>
      </c>
      <c r="G2031" s="8">
        <v>9030</v>
      </c>
      <c r="H2031" t="s">
        <v>8218</v>
      </c>
      <c r="I2031" t="s">
        <v>8223</v>
      </c>
      <c r="J2031" t="s">
        <v>8245</v>
      </c>
      <c r="K2031">
        <v>1409099481</v>
      </c>
      <c r="L2031" s="12">
        <f t="shared" si="217"/>
        <v>41878.021770833337</v>
      </c>
      <c r="M2031">
        <v>1406507481</v>
      </c>
      <c r="N2031" s="12">
        <f t="shared" si="218"/>
        <v>41848.021770833337</v>
      </c>
      <c r="O2031" s="16">
        <f t="shared" si="219"/>
        <v>7</v>
      </c>
      <c r="P2031" s="16">
        <f t="shared" si="222"/>
        <v>2014</v>
      </c>
      <c r="Q2031" t="b">
        <v>1</v>
      </c>
      <c r="R2031">
        <v>94</v>
      </c>
      <c r="S2031" t="b">
        <v>1</v>
      </c>
      <c r="T2031" t="s">
        <v>8293</v>
      </c>
      <c r="U2031" t="str">
        <f t="shared" si="220"/>
        <v>techn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20">
        <f t="shared" si="221"/>
        <v>32.768000000000001</v>
      </c>
      <c r="F2032" s="6" t="str">
        <f t="shared" si="223"/>
        <v>Cat 8</v>
      </c>
      <c r="G2032" s="8">
        <v>74134</v>
      </c>
      <c r="H2032" t="s">
        <v>8218</v>
      </c>
      <c r="I2032" t="s">
        <v>8224</v>
      </c>
      <c r="J2032" t="s">
        <v>8246</v>
      </c>
      <c r="K2032">
        <v>1354233296</v>
      </c>
      <c r="L2032" s="12">
        <f t="shared" si="217"/>
        <v>41242.996481481481</v>
      </c>
      <c r="M2032">
        <v>1351641296</v>
      </c>
      <c r="N2032" s="12">
        <f t="shared" si="218"/>
        <v>41212.996481481481</v>
      </c>
      <c r="O2032" s="16">
        <f t="shared" si="219"/>
        <v>10</v>
      </c>
      <c r="P2032" s="16">
        <f t="shared" si="222"/>
        <v>2012</v>
      </c>
      <c r="Q2032" t="b">
        <v>1</v>
      </c>
      <c r="R2032">
        <v>625</v>
      </c>
      <c r="S2032" t="b">
        <v>1</v>
      </c>
      <c r="T2032" t="s">
        <v>8293</v>
      </c>
      <c r="U2032" t="str">
        <f t="shared" si="220"/>
        <v>techn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20">
        <f t="shared" si="221"/>
        <v>50</v>
      </c>
      <c r="F2033" s="6" t="str">
        <f t="shared" si="223"/>
        <v>Cat 12</v>
      </c>
      <c r="G2033" s="8">
        <v>60175</v>
      </c>
      <c r="H2033" t="s">
        <v>8218</v>
      </c>
      <c r="I2033" t="s">
        <v>8232</v>
      </c>
      <c r="J2033" t="s">
        <v>8248</v>
      </c>
      <c r="K2033">
        <v>1420765200</v>
      </c>
      <c r="L2033" s="12">
        <f t="shared" si="217"/>
        <v>42013.041666666672</v>
      </c>
      <c r="M2033">
        <v>1417506853</v>
      </c>
      <c r="N2033" s="12">
        <f t="shared" si="218"/>
        <v>41975.329317129625</v>
      </c>
      <c r="O2033" s="16">
        <f t="shared" si="219"/>
        <v>12</v>
      </c>
      <c r="P2033" s="16">
        <f t="shared" si="222"/>
        <v>2014</v>
      </c>
      <c r="Q2033" t="b">
        <v>1</v>
      </c>
      <c r="R2033">
        <v>508</v>
      </c>
      <c r="S2033" t="b">
        <v>1</v>
      </c>
      <c r="T2033" t="s">
        <v>8293</v>
      </c>
      <c r="U2033" t="str">
        <f t="shared" si="220"/>
        <v>techn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20">
        <f t="shared" si="221"/>
        <v>25</v>
      </c>
      <c r="F2034" s="6" t="str">
        <f t="shared" si="223"/>
        <v>Cat 7</v>
      </c>
      <c r="G2034" s="8">
        <v>76047</v>
      </c>
      <c r="H2034" t="s">
        <v>8218</v>
      </c>
      <c r="I2034" t="s">
        <v>8223</v>
      </c>
      <c r="J2034" t="s">
        <v>8245</v>
      </c>
      <c r="K2034">
        <v>1481778000</v>
      </c>
      <c r="L2034" s="12">
        <f t="shared" si="217"/>
        <v>42719.208333333328</v>
      </c>
      <c r="M2034">
        <v>1479216874</v>
      </c>
      <c r="N2034" s="12">
        <f t="shared" si="218"/>
        <v>42689.565671296295</v>
      </c>
      <c r="O2034" s="16">
        <f t="shared" si="219"/>
        <v>11</v>
      </c>
      <c r="P2034" s="16">
        <f t="shared" si="222"/>
        <v>2016</v>
      </c>
      <c r="Q2034" t="b">
        <v>1</v>
      </c>
      <c r="R2034">
        <v>531</v>
      </c>
      <c r="S2034" t="b">
        <v>1</v>
      </c>
      <c r="T2034" t="s">
        <v>8293</v>
      </c>
      <c r="U2034" t="str">
        <f t="shared" si="220"/>
        <v>techn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20">
        <f t="shared" si="221"/>
        <v>25</v>
      </c>
      <c r="F2035" s="6" t="str">
        <f t="shared" si="223"/>
        <v>Cat 7</v>
      </c>
      <c r="G2035" s="8">
        <v>44669</v>
      </c>
      <c r="H2035" t="s">
        <v>8218</v>
      </c>
      <c r="I2035" t="s">
        <v>8223</v>
      </c>
      <c r="J2035" t="s">
        <v>8245</v>
      </c>
      <c r="K2035">
        <v>1398477518</v>
      </c>
      <c r="L2035" s="12">
        <f t="shared" si="217"/>
        <v>41755.082384259258</v>
      </c>
      <c r="M2035">
        <v>1395885518</v>
      </c>
      <c r="N2035" s="12">
        <f t="shared" si="218"/>
        <v>41725.082384259258</v>
      </c>
      <c r="O2035" s="16">
        <f t="shared" si="219"/>
        <v>3</v>
      </c>
      <c r="P2035" s="16">
        <f t="shared" si="222"/>
        <v>2014</v>
      </c>
      <c r="Q2035" t="b">
        <v>1</v>
      </c>
      <c r="R2035">
        <v>158</v>
      </c>
      <c r="S2035" t="b">
        <v>1</v>
      </c>
      <c r="T2035" t="s">
        <v>8293</v>
      </c>
      <c r="U2035" t="str">
        <f t="shared" si="220"/>
        <v>techn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20">
        <f t="shared" si="221"/>
        <v>78</v>
      </c>
      <c r="F2036" s="6" t="str">
        <f t="shared" si="223"/>
        <v>Cat 12</v>
      </c>
      <c r="G2036" s="8">
        <v>301719.59000000003</v>
      </c>
      <c r="H2036" t="s">
        <v>8218</v>
      </c>
      <c r="I2036" t="s">
        <v>8223</v>
      </c>
      <c r="J2036" t="s">
        <v>8245</v>
      </c>
      <c r="K2036">
        <v>1430981880</v>
      </c>
      <c r="L2036" s="12">
        <f t="shared" si="217"/>
        <v>42131.290277777778</v>
      </c>
      <c r="M2036">
        <v>1426216033</v>
      </c>
      <c r="N2036" s="12">
        <f t="shared" si="218"/>
        <v>42076.130011574074</v>
      </c>
      <c r="O2036" s="16">
        <f t="shared" si="219"/>
        <v>3</v>
      </c>
      <c r="P2036" s="16">
        <f t="shared" si="222"/>
        <v>2015</v>
      </c>
      <c r="Q2036" t="b">
        <v>1</v>
      </c>
      <c r="R2036">
        <v>508</v>
      </c>
      <c r="S2036" t="b">
        <v>1</v>
      </c>
      <c r="T2036" t="s">
        <v>8293</v>
      </c>
      <c r="U2036" t="str">
        <f t="shared" si="220"/>
        <v>techn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20">
        <f t="shared" si="221"/>
        <v>80</v>
      </c>
      <c r="F2037" s="6" t="str">
        <f t="shared" si="223"/>
        <v>Cat 12</v>
      </c>
      <c r="G2037" s="8">
        <v>168829.14</v>
      </c>
      <c r="H2037" t="s">
        <v>8218</v>
      </c>
      <c r="I2037" t="s">
        <v>8223</v>
      </c>
      <c r="J2037" t="s">
        <v>8245</v>
      </c>
      <c r="K2037">
        <v>1450486800</v>
      </c>
      <c r="L2037" s="12">
        <f t="shared" si="217"/>
        <v>42357.041666666672</v>
      </c>
      <c r="M2037">
        <v>1446562807</v>
      </c>
      <c r="N2037" s="12">
        <f t="shared" si="218"/>
        <v>42311.625081018516</v>
      </c>
      <c r="O2037" s="16">
        <f t="shared" si="219"/>
        <v>11</v>
      </c>
      <c r="P2037" s="16">
        <f t="shared" si="222"/>
        <v>2015</v>
      </c>
      <c r="Q2037" t="b">
        <v>1</v>
      </c>
      <c r="R2037">
        <v>644</v>
      </c>
      <c r="S2037" t="b">
        <v>1</v>
      </c>
      <c r="T2037" t="s">
        <v>8293</v>
      </c>
      <c r="U2037" t="str">
        <f t="shared" si="220"/>
        <v>techn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20">
        <f t="shared" si="221"/>
        <v>30</v>
      </c>
      <c r="F2038" s="6" t="str">
        <f t="shared" si="223"/>
        <v>Cat 8</v>
      </c>
      <c r="G2038" s="8">
        <v>39500.5</v>
      </c>
      <c r="H2038" t="s">
        <v>8218</v>
      </c>
      <c r="I2038" t="s">
        <v>8223</v>
      </c>
      <c r="J2038" t="s">
        <v>8245</v>
      </c>
      <c r="K2038">
        <v>1399668319</v>
      </c>
      <c r="L2038" s="12">
        <f t="shared" si="217"/>
        <v>41768.864803240744</v>
      </c>
      <c r="M2038">
        <v>1397076319</v>
      </c>
      <c r="N2038" s="12">
        <f t="shared" si="218"/>
        <v>41738.864803240744</v>
      </c>
      <c r="O2038" s="16">
        <f t="shared" si="219"/>
        <v>4</v>
      </c>
      <c r="P2038" s="16">
        <f t="shared" si="222"/>
        <v>2014</v>
      </c>
      <c r="Q2038" t="b">
        <v>1</v>
      </c>
      <c r="R2038">
        <v>848</v>
      </c>
      <c r="S2038" t="b">
        <v>1</v>
      </c>
      <c r="T2038" t="s">
        <v>8293</v>
      </c>
      <c r="U2038" t="str">
        <f t="shared" si="220"/>
        <v>techn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20">
        <f t="shared" si="221"/>
        <v>10</v>
      </c>
      <c r="F2039" s="6" t="str">
        <f t="shared" si="223"/>
        <v>Cat 4</v>
      </c>
      <c r="G2039" s="8">
        <v>30047.64</v>
      </c>
      <c r="H2039" t="s">
        <v>8218</v>
      </c>
      <c r="I2039" t="s">
        <v>8223</v>
      </c>
      <c r="J2039" t="s">
        <v>8245</v>
      </c>
      <c r="K2039">
        <v>1388383353</v>
      </c>
      <c r="L2039" s="12">
        <f t="shared" si="217"/>
        <v>41638.251770833333</v>
      </c>
      <c r="M2039">
        <v>1383195753</v>
      </c>
      <c r="N2039" s="12">
        <f t="shared" si="218"/>
        <v>41578.210104166668</v>
      </c>
      <c r="O2039" s="16">
        <f t="shared" si="219"/>
        <v>10</v>
      </c>
      <c r="P2039" s="16">
        <f t="shared" si="222"/>
        <v>2013</v>
      </c>
      <c r="Q2039" t="b">
        <v>1</v>
      </c>
      <c r="R2039">
        <v>429</v>
      </c>
      <c r="S2039" t="b">
        <v>1</v>
      </c>
      <c r="T2039" t="s">
        <v>8293</v>
      </c>
      <c r="U2039" t="str">
        <f t="shared" si="220"/>
        <v>techn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20">
        <f t="shared" si="221"/>
        <v>8</v>
      </c>
      <c r="F2040" s="6" t="str">
        <f t="shared" si="223"/>
        <v>Cat 3</v>
      </c>
      <c r="G2040" s="8">
        <v>33641</v>
      </c>
      <c r="H2040" t="s">
        <v>8218</v>
      </c>
      <c r="I2040" t="s">
        <v>8224</v>
      </c>
      <c r="J2040" t="s">
        <v>8246</v>
      </c>
      <c r="K2040">
        <v>1372701600</v>
      </c>
      <c r="L2040" s="12">
        <f t="shared" si="217"/>
        <v>41456.75</v>
      </c>
      <c r="M2040">
        <v>1369895421</v>
      </c>
      <c r="N2040" s="12">
        <f t="shared" si="218"/>
        <v>41424.27107638889</v>
      </c>
      <c r="O2040" s="16">
        <f t="shared" si="219"/>
        <v>5</v>
      </c>
      <c r="P2040" s="16">
        <f t="shared" si="222"/>
        <v>2013</v>
      </c>
      <c r="Q2040" t="b">
        <v>1</v>
      </c>
      <c r="R2040">
        <v>204</v>
      </c>
      <c r="S2040" t="b">
        <v>1</v>
      </c>
      <c r="T2040" t="s">
        <v>8293</v>
      </c>
      <c r="U2040" t="str">
        <f t="shared" si="220"/>
        <v>techn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20">
        <f t="shared" si="221"/>
        <v>125</v>
      </c>
      <c r="F2041" s="6" t="str">
        <f t="shared" si="223"/>
        <v>Cat 12</v>
      </c>
      <c r="G2041" s="8">
        <v>170271</v>
      </c>
      <c r="H2041" t="s">
        <v>8218</v>
      </c>
      <c r="I2041" t="s">
        <v>8223</v>
      </c>
      <c r="J2041" t="s">
        <v>8245</v>
      </c>
      <c r="K2041">
        <v>1480568340</v>
      </c>
      <c r="L2041" s="12">
        <f t="shared" si="217"/>
        <v>42705.207638888889</v>
      </c>
      <c r="M2041">
        <v>1477996325</v>
      </c>
      <c r="N2041" s="12">
        <f t="shared" si="218"/>
        <v>42675.438946759255</v>
      </c>
      <c r="O2041" s="16">
        <f t="shared" si="219"/>
        <v>11</v>
      </c>
      <c r="P2041" s="16">
        <f t="shared" si="222"/>
        <v>2016</v>
      </c>
      <c r="Q2041" t="b">
        <v>1</v>
      </c>
      <c r="R2041">
        <v>379</v>
      </c>
      <c r="S2041" t="b">
        <v>1</v>
      </c>
      <c r="T2041" t="s">
        <v>8293</v>
      </c>
      <c r="U2041" t="str">
        <f t="shared" si="220"/>
        <v>techn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20">
        <f t="shared" si="221"/>
        <v>3</v>
      </c>
      <c r="F2042" s="6" t="str">
        <f t="shared" si="223"/>
        <v>Cat 2</v>
      </c>
      <c r="G2042" s="8">
        <v>7445.14</v>
      </c>
      <c r="H2042" t="s">
        <v>8218</v>
      </c>
      <c r="I2042" t="s">
        <v>8223</v>
      </c>
      <c r="J2042" t="s">
        <v>8245</v>
      </c>
      <c r="K2042">
        <v>1384557303</v>
      </c>
      <c r="L2042" s="12">
        <f t="shared" si="217"/>
        <v>41593.968784722223</v>
      </c>
      <c r="M2042">
        <v>1383257703</v>
      </c>
      <c r="N2042" s="12">
        <f t="shared" si="218"/>
        <v>41578.927118055559</v>
      </c>
      <c r="O2042" s="16">
        <f t="shared" si="219"/>
        <v>10</v>
      </c>
      <c r="P2042" s="16">
        <f t="shared" si="222"/>
        <v>2013</v>
      </c>
      <c r="Q2042" t="b">
        <v>1</v>
      </c>
      <c r="R2042">
        <v>271</v>
      </c>
      <c r="S2042" t="b">
        <v>1</v>
      </c>
      <c r="T2042" t="s">
        <v>8293</v>
      </c>
      <c r="U2042" t="str">
        <f t="shared" si="220"/>
        <v>techn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20">
        <f t="shared" si="221"/>
        <v>9.5</v>
      </c>
      <c r="F2043" s="6" t="str">
        <f t="shared" si="223"/>
        <v>Cat 3</v>
      </c>
      <c r="G2043" s="8">
        <v>17277</v>
      </c>
      <c r="H2043" t="s">
        <v>8218</v>
      </c>
      <c r="I2043" t="s">
        <v>8223</v>
      </c>
      <c r="J2043" t="s">
        <v>8245</v>
      </c>
      <c r="K2043">
        <v>1478785027</v>
      </c>
      <c r="L2043" s="12">
        <f t="shared" si="217"/>
        <v>42684.567442129628</v>
      </c>
      <c r="M2043">
        <v>1476189427</v>
      </c>
      <c r="N2043" s="12">
        <f t="shared" si="218"/>
        <v>42654.525775462964</v>
      </c>
      <c r="O2043" s="16">
        <f t="shared" si="219"/>
        <v>10</v>
      </c>
      <c r="P2043" s="16">
        <f t="shared" si="222"/>
        <v>2016</v>
      </c>
      <c r="Q2043" t="b">
        <v>0</v>
      </c>
      <c r="R2043">
        <v>120</v>
      </c>
      <c r="S2043" t="b">
        <v>1</v>
      </c>
      <c r="T2043" t="s">
        <v>8293</v>
      </c>
      <c r="U2043" t="str">
        <f t="shared" si="220"/>
        <v>techn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20">
        <f t="shared" si="221"/>
        <v>10</v>
      </c>
      <c r="F2044" s="6" t="str">
        <f t="shared" si="223"/>
        <v>Cat 4</v>
      </c>
      <c r="G2044" s="8">
        <v>12353</v>
      </c>
      <c r="H2044" t="s">
        <v>8218</v>
      </c>
      <c r="I2044" t="s">
        <v>8223</v>
      </c>
      <c r="J2044" t="s">
        <v>8245</v>
      </c>
      <c r="K2044">
        <v>1453481974</v>
      </c>
      <c r="L2044" s="12">
        <f t="shared" si="217"/>
        <v>42391.708032407405</v>
      </c>
      <c r="M2044">
        <v>1448297974</v>
      </c>
      <c r="N2044" s="12">
        <f t="shared" si="218"/>
        <v>42331.708032407405</v>
      </c>
      <c r="O2044" s="16">
        <f t="shared" si="219"/>
        <v>11</v>
      </c>
      <c r="P2044" s="16">
        <f t="shared" si="222"/>
        <v>2015</v>
      </c>
      <c r="Q2044" t="b">
        <v>0</v>
      </c>
      <c r="R2044">
        <v>140</v>
      </c>
      <c r="S2044" t="b">
        <v>1</v>
      </c>
      <c r="T2044" t="s">
        <v>8293</v>
      </c>
      <c r="U2044" t="str">
        <f t="shared" si="220"/>
        <v>techn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20">
        <f t="shared" si="221"/>
        <v>1.385</v>
      </c>
      <c r="F2045" s="6" t="str">
        <f t="shared" si="223"/>
        <v>Cat 2</v>
      </c>
      <c r="G2045" s="8">
        <v>7011</v>
      </c>
      <c r="H2045" t="s">
        <v>8218</v>
      </c>
      <c r="I2045" t="s">
        <v>8223</v>
      </c>
      <c r="J2045" t="s">
        <v>8245</v>
      </c>
      <c r="K2045">
        <v>1481432340</v>
      </c>
      <c r="L2045" s="12">
        <f t="shared" si="217"/>
        <v>42715.207638888889</v>
      </c>
      <c r="M2045">
        <v>1476764077</v>
      </c>
      <c r="N2045" s="12">
        <f t="shared" si="218"/>
        <v>42661.176817129628</v>
      </c>
      <c r="O2045" s="16">
        <f t="shared" si="219"/>
        <v>10</v>
      </c>
      <c r="P2045" s="16">
        <f t="shared" si="222"/>
        <v>2016</v>
      </c>
      <c r="Q2045" t="b">
        <v>0</v>
      </c>
      <c r="R2045">
        <v>193</v>
      </c>
      <c r="S2045" t="b">
        <v>1</v>
      </c>
      <c r="T2045" t="s">
        <v>8293</v>
      </c>
      <c r="U2045" t="str">
        <f t="shared" si="220"/>
        <v>techn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20">
        <f t="shared" si="221"/>
        <v>15</v>
      </c>
      <c r="F2046" s="6" t="str">
        <f t="shared" si="223"/>
        <v>Cat 5</v>
      </c>
      <c r="G2046" s="8">
        <v>16232</v>
      </c>
      <c r="H2046" t="s">
        <v>8218</v>
      </c>
      <c r="I2046" t="s">
        <v>8223</v>
      </c>
      <c r="J2046" t="s">
        <v>8245</v>
      </c>
      <c r="K2046">
        <v>1434212714</v>
      </c>
      <c r="L2046" s="12">
        <f t="shared" si="217"/>
        <v>42168.684189814812</v>
      </c>
      <c r="M2046">
        <v>1431620714</v>
      </c>
      <c r="N2046" s="12">
        <f t="shared" si="218"/>
        <v>42138.684189814812</v>
      </c>
      <c r="O2046" s="16">
        <f t="shared" si="219"/>
        <v>5</v>
      </c>
      <c r="P2046" s="16">
        <f t="shared" si="222"/>
        <v>2015</v>
      </c>
      <c r="Q2046" t="b">
        <v>0</v>
      </c>
      <c r="R2046">
        <v>180</v>
      </c>
      <c r="S2046" t="b">
        <v>1</v>
      </c>
      <c r="T2046" t="s">
        <v>8293</v>
      </c>
      <c r="U2046" t="str">
        <f t="shared" si="220"/>
        <v>techn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20">
        <f t="shared" si="221"/>
        <v>4.9000000000000004</v>
      </c>
      <c r="F2047" s="6" t="str">
        <f t="shared" si="223"/>
        <v>Cat 2</v>
      </c>
      <c r="G2047" s="8">
        <v>40140.01</v>
      </c>
      <c r="H2047" t="s">
        <v>8218</v>
      </c>
      <c r="I2047" t="s">
        <v>8223</v>
      </c>
      <c r="J2047" t="s">
        <v>8245</v>
      </c>
      <c r="K2047">
        <v>1341799647</v>
      </c>
      <c r="L2047" s="12">
        <f t="shared" si="217"/>
        <v>41099.088506944441</v>
      </c>
      <c r="M2047">
        <v>1339207647</v>
      </c>
      <c r="N2047" s="12">
        <f t="shared" si="218"/>
        <v>41069.088506944441</v>
      </c>
      <c r="O2047" s="16">
        <f t="shared" si="219"/>
        <v>6</v>
      </c>
      <c r="P2047" s="16">
        <f t="shared" si="222"/>
        <v>2012</v>
      </c>
      <c r="Q2047" t="b">
        <v>0</v>
      </c>
      <c r="R2047">
        <v>263</v>
      </c>
      <c r="S2047" t="b">
        <v>1</v>
      </c>
      <c r="T2047" t="s">
        <v>8293</v>
      </c>
      <c r="U2047" t="str">
        <f t="shared" si="220"/>
        <v>techn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20">
        <f t="shared" si="221"/>
        <v>10</v>
      </c>
      <c r="F2048" s="6" t="str">
        <f t="shared" si="223"/>
        <v>Cat 4</v>
      </c>
      <c r="G2048" s="8">
        <v>12110</v>
      </c>
      <c r="H2048" t="s">
        <v>8218</v>
      </c>
      <c r="I2048" t="s">
        <v>8223</v>
      </c>
      <c r="J2048" t="s">
        <v>8245</v>
      </c>
      <c r="K2048">
        <v>1369282044</v>
      </c>
      <c r="L2048" s="12">
        <f t="shared" si="217"/>
        <v>41417.171805555554</v>
      </c>
      <c r="M2048">
        <v>1366690044</v>
      </c>
      <c r="N2048" s="12">
        <f t="shared" si="218"/>
        <v>41387.171805555554</v>
      </c>
      <c r="O2048" s="16">
        <f t="shared" si="219"/>
        <v>4</v>
      </c>
      <c r="P2048" s="16">
        <f t="shared" si="222"/>
        <v>2013</v>
      </c>
      <c r="Q2048" t="b">
        <v>0</v>
      </c>
      <c r="R2048">
        <v>217</v>
      </c>
      <c r="S2048" t="b">
        <v>1</v>
      </c>
      <c r="T2048" t="s">
        <v>8293</v>
      </c>
      <c r="U2048" t="str">
        <f t="shared" si="220"/>
        <v>techn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20">
        <f t="shared" si="221"/>
        <v>98</v>
      </c>
      <c r="F2049" s="6" t="str">
        <f t="shared" si="223"/>
        <v>Cat 12</v>
      </c>
      <c r="G2049" s="8">
        <v>100939</v>
      </c>
      <c r="H2049" t="s">
        <v>8218</v>
      </c>
      <c r="I2049" t="s">
        <v>8225</v>
      </c>
      <c r="J2049" t="s">
        <v>8247</v>
      </c>
      <c r="K2049">
        <v>1429228800</v>
      </c>
      <c r="L2049" s="12">
        <f t="shared" si="217"/>
        <v>42111</v>
      </c>
      <c r="M2049">
        <v>1426714870</v>
      </c>
      <c r="N2049" s="12">
        <f t="shared" si="218"/>
        <v>42081.903587962966</v>
      </c>
      <c r="O2049" s="16">
        <f t="shared" si="219"/>
        <v>3</v>
      </c>
      <c r="P2049" s="16">
        <f t="shared" si="222"/>
        <v>2015</v>
      </c>
      <c r="Q2049" t="b">
        <v>0</v>
      </c>
      <c r="R2049">
        <v>443</v>
      </c>
      <c r="S2049" t="b">
        <v>1</v>
      </c>
      <c r="T2049" t="s">
        <v>8293</v>
      </c>
      <c r="U2049" t="str">
        <f t="shared" si="220"/>
        <v>techn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20">
        <f t="shared" si="221"/>
        <v>85</v>
      </c>
      <c r="F2050" s="6" t="str">
        <f t="shared" si="223"/>
        <v>Cat 12</v>
      </c>
      <c r="G2050" s="8">
        <v>126082.45</v>
      </c>
      <c r="H2050" t="s">
        <v>8218</v>
      </c>
      <c r="I2050" t="s">
        <v>8223</v>
      </c>
      <c r="J2050" t="s">
        <v>8245</v>
      </c>
      <c r="K2050">
        <v>1369323491</v>
      </c>
      <c r="L2050" s="12">
        <f t="shared" si="217"/>
        <v>41417.651516203703</v>
      </c>
      <c r="M2050">
        <v>1366731491</v>
      </c>
      <c r="N2050" s="12">
        <f t="shared" si="218"/>
        <v>41387.651516203703</v>
      </c>
      <c r="O2050" s="16">
        <f t="shared" si="219"/>
        <v>4</v>
      </c>
      <c r="P2050" s="16">
        <f t="shared" si="222"/>
        <v>2013</v>
      </c>
      <c r="Q2050" t="b">
        <v>0</v>
      </c>
      <c r="R2050">
        <v>1373</v>
      </c>
      <c r="S2050" t="b">
        <v>1</v>
      </c>
      <c r="T2050" t="s">
        <v>8293</v>
      </c>
      <c r="U2050" t="str">
        <f t="shared" si="220"/>
        <v>techn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20">
        <f t="shared" si="221"/>
        <v>50</v>
      </c>
      <c r="F2051" s="6" t="str">
        <f t="shared" si="223"/>
        <v>Cat 12</v>
      </c>
      <c r="G2051" s="8">
        <v>60095.35</v>
      </c>
      <c r="H2051" t="s">
        <v>8218</v>
      </c>
      <c r="I2051" t="s">
        <v>8224</v>
      </c>
      <c r="J2051" t="s">
        <v>8246</v>
      </c>
      <c r="K2051">
        <v>1386025140</v>
      </c>
      <c r="L2051" s="12">
        <f t="shared" ref="L2051:L2114" si="224">(((K2051/60)/60)/24)+DATE(1970,1,1)</f>
        <v>41610.957638888889</v>
      </c>
      <c r="M2051">
        <v>1382963963</v>
      </c>
      <c r="N2051" s="12">
        <f t="shared" ref="N2051:N2114" si="225">(((M2051/60)/60)/24)+DATE(1970,1,1)</f>
        <v>41575.527349537035</v>
      </c>
      <c r="O2051" s="16">
        <f t="shared" ref="O2051:O2114" si="226">MONTH(N2051)</f>
        <v>10</v>
      </c>
      <c r="P2051" s="16">
        <f t="shared" si="222"/>
        <v>2013</v>
      </c>
      <c r="Q2051" t="b">
        <v>0</v>
      </c>
      <c r="R2051">
        <v>742</v>
      </c>
      <c r="S2051" t="b">
        <v>1</v>
      </c>
      <c r="T2051" t="s">
        <v>8293</v>
      </c>
      <c r="U2051" t="str">
        <f t="shared" ref="U2051:U2114" si="227">LEFT(T2051,5)</f>
        <v>techn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20">
        <f t="shared" ref="E2052:E2115" si="228">D2052/1000</f>
        <v>10</v>
      </c>
      <c r="F2052" s="6" t="str">
        <f t="shared" si="223"/>
        <v>Cat 4</v>
      </c>
      <c r="G2052" s="8">
        <v>47327</v>
      </c>
      <c r="H2052" t="s">
        <v>8218</v>
      </c>
      <c r="I2052" t="s">
        <v>8223</v>
      </c>
      <c r="J2052" t="s">
        <v>8245</v>
      </c>
      <c r="K2052">
        <v>1433036578</v>
      </c>
      <c r="L2052" s="12">
        <f t="shared" si="224"/>
        <v>42155.071504629625</v>
      </c>
      <c r="M2052">
        <v>1429580578</v>
      </c>
      <c r="N2052" s="12">
        <f t="shared" si="225"/>
        <v>42115.071504629625</v>
      </c>
      <c r="O2052" s="16">
        <f t="shared" si="226"/>
        <v>4</v>
      </c>
      <c r="P2052" s="16">
        <f t="shared" ref="P2052:P2115" si="229">YEAR(N2052)</f>
        <v>2015</v>
      </c>
      <c r="Q2052" t="b">
        <v>0</v>
      </c>
      <c r="R2052">
        <v>170</v>
      </c>
      <c r="S2052" t="b">
        <v>1</v>
      </c>
      <c r="T2052" t="s">
        <v>8293</v>
      </c>
      <c r="U2052" t="str">
        <f t="shared" si="227"/>
        <v>techn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20">
        <f t="shared" si="228"/>
        <v>8</v>
      </c>
      <c r="F2053" s="6" t="str">
        <f t="shared" ref="F2053:F2116" si="230">IF(E2053&lt;1,"Cat 1",IF(E2053&lt;5,"Cat 2",IF(E2053&lt;10,"Cat 3",IF(E2053&lt;15,"Cat 4",IF(E2053&lt;20,"Cat 5",IF(E2053&lt;25,"Cat 6",IF(E2053&lt;30,"Cat 7",IF(E2053&lt;35,"Cat 8",IF(E2053&lt;40,"Cat 9",IF(E2053&lt;45,"Cat 10",IF(E2053&lt;50,"Cat 11","Cat 12")))))))))))</f>
        <v>Cat 3</v>
      </c>
      <c r="G2053" s="8">
        <v>10429</v>
      </c>
      <c r="H2053" t="s">
        <v>8218</v>
      </c>
      <c r="I2053" t="s">
        <v>8223</v>
      </c>
      <c r="J2053" t="s">
        <v>8245</v>
      </c>
      <c r="K2053">
        <v>1388017937</v>
      </c>
      <c r="L2053" s="12">
        <f t="shared" si="224"/>
        <v>41634.022418981483</v>
      </c>
      <c r="M2053">
        <v>1385425937</v>
      </c>
      <c r="N2053" s="12">
        <f t="shared" si="225"/>
        <v>41604.022418981483</v>
      </c>
      <c r="O2053" s="16">
        <f t="shared" si="226"/>
        <v>11</v>
      </c>
      <c r="P2053" s="16">
        <f t="shared" si="229"/>
        <v>2013</v>
      </c>
      <c r="Q2053" t="b">
        <v>0</v>
      </c>
      <c r="R2053">
        <v>242</v>
      </c>
      <c r="S2053" t="b">
        <v>1</v>
      </c>
      <c r="T2053" t="s">
        <v>8293</v>
      </c>
      <c r="U2053" t="str">
        <f t="shared" si="227"/>
        <v>techn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20">
        <f t="shared" si="228"/>
        <v>50</v>
      </c>
      <c r="F2054" s="6" t="str">
        <f t="shared" si="230"/>
        <v>Cat 12</v>
      </c>
      <c r="G2054" s="8">
        <v>176524</v>
      </c>
      <c r="H2054" t="s">
        <v>8218</v>
      </c>
      <c r="I2054" t="s">
        <v>8223</v>
      </c>
      <c r="J2054" t="s">
        <v>8245</v>
      </c>
      <c r="K2054">
        <v>1455933653</v>
      </c>
      <c r="L2054" s="12">
        <f t="shared" si="224"/>
        <v>42420.08394675926</v>
      </c>
      <c r="M2054">
        <v>1452045653</v>
      </c>
      <c r="N2054" s="12">
        <f t="shared" si="225"/>
        <v>42375.08394675926</v>
      </c>
      <c r="O2054" s="16">
        <f t="shared" si="226"/>
        <v>1</v>
      </c>
      <c r="P2054" s="16">
        <f t="shared" si="229"/>
        <v>2016</v>
      </c>
      <c r="Q2054" t="b">
        <v>0</v>
      </c>
      <c r="R2054">
        <v>541</v>
      </c>
      <c r="S2054" t="b">
        <v>1</v>
      </c>
      <c r="T2054" t="s">
        <v>8293</v>
      </c>
      <c r="U2054" t="str">
        <f t="shared" si="227"/>
        <v>techn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20">
        <f t="shared" si="228"/>
        <v>5</v>
      </c>
      <c r="F2055" s="6" t="str">
        <f t="shared" si="230"/>
        <v>Cat 3</v>
      </c>
      <c r="G2055" s="8">
        <v>5051</v>
      </c>
      <c r="H2055" t="s">
        <v>8218</v>
      </c>
      <c r="I2055" t="s">
        <v>8223</v>
      </c>
      <c r="J2055" t="s">
        <v>8245</v>
      </c>
      <c r="K2055">
        <v>1448466551</v>
      </c>
      <c r="L2055" s="12">
        <f t="shared" si="224"/>
        <v>42333.659155092595</v>
      </c>
      <c r="M2055">
        <v>1445870951</v>
      </c>
      <c r="N2055" s="12">
        <f t="shared" si="225"/>
        <v>42303.617488425924</v>
      </c>
      <c r="O2055" s="16">
        <f t="shared" si="226"/>
        <v>10</v>
      </c>
      <c r="P2055" s="16">
        <f t="shared" si="229"/>
        <v>2015</v>
      </c>
      <c r="Q2055" t="b">
        <v>0</v>
      </c>
      <c r="R2055">
        <v>121</v>
      </c>
      <c r="S2055" t="b">
        <v>1</v>
      </c>
      <c r="T2055" t="s">
        <v>8293</v>
      </c>
      <c r="U2055" t="str">
        <f t="shared" si="227"/>
        <v>techn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20">
        <f t="shared" si="228"/>
        <v>35</v>
      </c>
      <c r="F2056" s="6" t="str">
        <f t="shared" si="230"/>
        <v>Cat 9</v>
      </c>
      <c r="G2056" s="8">
        <v>39757</v>
      </c>
      <c r="H2056" t="s">
        <v>8218</v>
      </c>
      <c r="I2056" t="s">
        <v>8224</v>
      </c>
      <c r="J2056" t="s">
        <v>8246</v>
      </c>
      <c r="K2056">
        <v>1399033810</v>
      </c>
      <c r="L2056" s="12">
        <f t="shared" si="224"/>
        <v>41761.520949074074</v>
      </c>
      <c r="M2056">
        <v>1396441810</v>
      </c>
      <c r="N2056" s="12">
        <f t="shared" si="225"/>
        <v>41731.520949074074</v>
      </c>
      <c r="O2056" s="16">
        <f t="shared" si="226"/>
        <v>4</v>
      </c>
      <c r="P2056" s="16">
        <f t="shared" si="229"/>
        <v>2014</v>
      </c>
      <c r="Q2056" t="b">
        <v>0</v>
      </c>
      <c r="R2056">
        <v>621</v>
      </c>
      <c r="S2056" t="b">
        <v>1</v>
      </c>
      <c r="T2056" t="s">
        <v>8293</v>
      </c>
      <c r="U2056" t="str">
        <f t="shared" si="227"/>
        <v>techn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20">
        <f t="shared" si="228"/>
        <v>6</v>
      </c>
      <c r="F2057" s="6" t="str">
        <f t="shared" si="230"/>
        <v>Cat 3</v>
      </c>
      <c r="G2057" s="8">
        <v>10045</v>
      </c>
      <c r="H2057" t="s">
        <v>8218</v>
      </c>
      <c r="I2057" t="s">
        <v>8223</v>
      </c>
      <c r="J2057" t="s">
        <v>8245</v>
      </c>
      <c r="K2057">
        <v>1417579200</v>
      </c>
      <c r="L2057" s="12">
        <f t="shared" si="224"/>
        <v>41976.166666666672</v>
      </c>
      <c r="M2057">
        <v>1415031043</v>
      </c>
      <c r="N2057" s="12">
        <f t="shared" si="225"/>
        <v>41946.674108796295</v>
      </c>
      <c r="O2057" s="16">
        <f t="shared" si="226"/>
        <v>11</v>
      </c>
      <c r="P2057" s="16">
        <f t="shared" si="229"/>
        <v>2014</v>
      </c>
      <c r="Q2057" t="b">
        <v>0</v>
      </c>
      <c r="R2057">
        <v>101</v>
      </c>
      <c r="S2057" t="b">
        <v>1</v>
      </c>
      <c r="T2057" t="s">
        <v>8293</v>
      </c>
      <c r="U2057" t="str">
        <f t="shared" si="227"/>
        <v>techn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20">
        <f t="shared" si="228"/>
        <v>50</v>
      </c>
      <c r="F2058" s="6" t="str">
        <f t="shared" si="230"/>
        <v>Cat 12</v>
      </c>
      <c r="G2058" s="8">
        <v>76726</v>
      </c>
      <c r="H2058" t="s">
        <v>8218</v>
      </c>
      <c r="I2058" t="s">
        <v>8223</v>
      </c>
      <c r="J2058" t="s">
        <v>8245</v>
      </c>
      <c r="K2058">
        <v>1366222542</v>
      </c>
      <c r="L2058" s="12">
        <f t="shared" si="224"/>
        <v>41381.76090277778</v>
      </c>
      <c r="M2058">
        <v>1363630542</v>
      </c>
      <c r="N2058" s="12">
        <f t="shared" si="225"/>
        <v>41351.76090277778</v>
      </c>
      <c r="O2058" s="16">
        <f t="shared" si="226"/>
        <v>3</v>
      </c>
      <c r="P2058" s="16">
        <f t="shared" si="229"/>
        <v>2013</v>
      </c>
      <c r="Q2058" t="b">
        <v>0</v>
      </c>
      <c r="R2058">
        <v>554</v>
      </c>
      <c r="S2058" t="b">
        <v>1</v>
      </c>
      <c r="T2058" t="s">
        <v>8293</v>
      </c>
      <c r="U2058" t="str">
        <f t="shared" si="227"/>
        <v>techn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20">
        <f t="shared" si="228"/>
        <v>15</v>
      </c>
      <c r="F2059" s="6" t="str">
        <f t="shared" si="230"/>
        <v>Cat 5</v>
      </c>
      <c r="G2059" s="8">
        <v>30334.83</v>
      </c>
      <c r="H2059" t="s">
        <v>8218</v>
      </c>
      <c r="I2059" t="s">
        <v>8224</v>
      </c>
      <c r="J2059" t="s">
        <v>8246</v>
      </c>
      <c r="K2059">
        <v>1456487532</v>
      </c>
      <c r="L2059" s="12">
        <f t="shared" si="224"/>
        <v>42426.494583333333</v>
      </c>
      <c r="M2059">
        <v>1453895532</v>
      </c>
      <c r="N2059" s="12">
        <f t="shared" si="225"/>
        <v>42396.494583333333</v>
      </c>
      <c r="O2059" s="16">
        <f t="shared" si="226"/>
        <v>1</v>
      </c>
      <c r="P2059" s="16">
        <f t="shared" si="229"/>
        <v>2016</v>
      </c>
      <c r="Q2059" t="b">
        <v>0</v>
      </c>
      <c r="R2059">
        <v>666</v>
      </c>
      <c r="S2059" t="b">
        <v>1</v>
      </c>
      <c r="T2059" t="s">
        <v>8293</v>
      </c>
      <c r="U2059" t="str">
        <f t="shared" si="227"/>
        <v>techn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20">
        <f t="shared" si="228"/>
        <v>2.56</v>
      </c>
      <c r="F2060" s="6" t="str">
        <f t="shared" si="230"/>
        <v>Cat 2</v>
      </c>
      <c r="G2060" s="8">
        <v>4308</v>
      </c>
      <c r="H2060" t="s">
        <v>8218</v>
      </c>
      <c r="I2060" t="s">
        <v>8224</v>
      </c>
      <c r="J2060" t="s">
        <v>8246</v>
      </c>
      <c r="K2060">
        <v>1425326400</v>
      </c>
      <c r="L2060" s="12">
        <f t="shared" si="224"/>
        <v>42065.833333333328</v>
      </c>
      <c r="M2060">
        <v>1421916830</v>
      </c>
      <c r="N2060" s="12">
        <f t="shared" si="225"/>
        <v>42026.370717592596</v>
      </c>
      <c r="O2060" s="16">
        <f t="shared" si="226"/>
        <v>1</v>
      </c>
      <c r="P2060" s="16">
        <f t="shared" si="229"/>
        <v>2015</v>
      </c>
      <c r="Q2060" t="b">
        <v>0</v>
      </c>
      <c r="R2060">
        <v>410</v>
      </c>
      <c r="S2060" t="b">
        <v>1</v>
      </c>
      <c r="T2060" t="s">
        <v>8293</v>
      </c>
      <c r="U2060" t="str">
        <f t="shared" si="227"/>
        <v>techn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20">
        <f t="shared" si="228"/>
        <v>30</v>
      </c>
      <c r="F2061" s="6" t="str">
        <f t="shared" si="230"/>
        <v>Cat 8</v>
      </c>
      <c r="G2061" s="8">
        <v>43037</v>
      </c>
      <c r="H2061" t="s">
        <v>8218</v>
      </c>
      <c r="I2061" t="s">
        <v>8223</v>
      </c>
      <c r="J2061" t="s">
        <v>8245</v>
      </c>
      <c r="K2061">
        <v>1454277540</v>
      </c>
      <c r="L2061" s="12">
        <f t="shared" si="224"/>
        <v>42400.915972222225</v>
      </c>
      <c r="M2061">
        <v>1450880854</v>
      </c>
      <c r="N2061" s="12">
        <f t="shared" si="225"/>
        <v>42361.602476851855</v>
      </c>
      <c r="O2061" s="16">
        <f t="shared" si="226"/>
        <v>12</v>
      </c>
      <c r="P2061" s="16">
        <f t="shared" si="229"/>
        <v>2015</v>
      </c>
      <c r="Q2061" t="b">
        <v>0</v>
      </c>
      <c r="R2061">
        <v>375</v>
      </c>
      <c r="S2061" t="b">
        <v>1</v>
      </c>
      <c r="T2061" t="s">
        <v>8293</v>
      </c>
      <c r="U2061" t="str">
        <f t="shared" si="227"/>
        <v>techn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20">
        <f t="shared" si="228"/>
        <v>25</v>
      </c>
      <c r="F2062" s="6" t="str">
        <f t="shared" si="230"/>
        <v>Cat 7</v>
      </c>
      <c r="G2062" s="8">
        <v>49100</v>
      </c>
      <c r="H2062" t="s">
        <v>8218</v>
      </c>
      <c r="I2062" t="s">
        <v>8223</v>
      </c>
      <c r="J2062" t="s">
        <v>8245</v>
      </c>
      <c r="K2062">
        <v>1406129150</v>
      </c>
      <c r="L2062" s="12">
        <f t="shared" si="224"/>
        <v>41843.642939814818</v>
      </c>
      <c r="M2062">
        <v>1400945150</v>
      </c>
      <c r="N2062" s="12">
        <f t="shared" si="225"/>
        <v>41783.642939814818</v>
      </c>
      <c r="O2062" s="16">
        <f t="shared" si="226"/>
        <v>5</v>
      </c>
      <c r="P2062" s="16">
        <f t="shared" si="229"/>
        <v>2014</v>
      </c>
      <c r="Q2062" t="b">
        <v>0</v>
      </c>
      <c r="R2062">
        <v>1364</v>
      </c>
      <c r="S2062" t="b">
        <v>1</v>
      </c>
      <c r="T2062" t="s">
        <v>8293</v>
      </c>
      <c r="U2062" t="str">
        <f t="shared" si="227"/>
        <v>techn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20">
        <f t="shared" si="228"/>
        <v>5</v>
      </c>
      <c r="F2063" s="6" t="str">
        <f t="shared" si="230"/>
        <v>Cat 3</v>
      </c>
      <c r="G2063" s="8">
        <v>5396</v>
      </c>
      <c r="H2063" t="s">
        <v>8218</v>
      </c>
      <c r="I2063" t="s">
        <v>8223</v>
      </c>
      <c r="J2063" t="s">
        <v>8245</v>
      </c>
      <c r="K2063">
        <v>1483208454</v>
      </c>
      <c r="L2063" s="12">
        <f t="shared" si="224"/>
        <v>42735.764513888891</v>
      </c>
      <c r="M2063">
        <v>1480616454</v>
      </c>
      <c r="N2063" s="12">
        <f t="shared" si="225"/>
        <v>42705.764513888891</v>
      </c>
      <c r="O2063" s="16">
        <f t="shared" si="226"/>
        <v>12</v>
      </c>
      <c r="P2063" s="16">
        <f t="shared" si="229"/>
        <v>2016</v>
      </c>
      <c r="Q2063" t="b">
        <v>0</v>
      </c>
      <c r="R2063">
        <v>35</v>
      </c>
      <c r="S2063" t="b">
        <v>1</v>
      </c>
      <c r="T2063" t="s">
        <v>8293</v>
      </c>
      <c r="U2063" t="str">
        <f t="shared" si="227"/>
        <v>techn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20">
        <f t="shared" si="228"/>
        <v>100</v>
      </c>
      <c r="F2064" s="6" t="str">
        <f t="shared" si="230"/>
        <v>Cat 12</v>
      </c>
      <c r="G2064" s="8">
        <v>114977</v>
      </c>
      <c r="H2064" t="s">
        <v>8218</v>
      </c>
      <c r="I2064" t="s">
        <v>8231</v>
      </c>
      <c r="J2064" t="s">
        <v>8252</v>
      </c>
      <c r="K2064">
        <v>1458807098</v>
      </c>
      <c r="L2064" s="12">
        <f t="shared" si="224"/>
        <v>42453.341412037036</v>
      </c>
      <c r="M2064">
        <v>1456218698</v>
      </c>
      <c r="N2064" s="12">
        <f t="shared" si="225"/>
        <v>42423.3830787037</v>
      </c>
      <c r="O2064" s="16">
        <f t="shared" si="226"/>
        <v>2</v>
      </c>
      <c r="P2064" s="16">
        <f t="shared" si="229"/>
        <v>2016</v>
      </c>
      <c r="Q2064" t="b">
        <v>0</v>
      </c>
      <c r="R2064">
        <v>203</v>
      </c>
      <c r="S2064" t="b">
        <v>1</v>
      </c>
      <c r="T2064" t="s">
        <v>8293</v>
      </c>
      <c r="U2064" t="str">
        <f t="shared" si="227"/>
        <v>techn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20">
        <f t="shared" si="228"/>
        <v>4</v>
      </c>
      <c r="F2065" s="6" t="str">
        <f t="shared" si="230"/>
        <v>Cat 2</v>
      </c>
      <c r="G2065" s="8">
        <v>5922</v>
      </c>
      <c r="H2065" t="s">
        <v>8218</v>
      </c>
      <c r="I2065" t="s">
        <v>8235</v>
      </c>
      <c r="J2065" t="s">
        <v>8248</v>
      </c>
      <c r="K2065">
        <v>1463333701</v>
      </c>
      <c r="L2065" s="12">
        <f t="shared" si="224"/>
        <v>42505.73265046296</v>
      </c>
      <c r="M2065">
        <v>1460482501</v>
      </c>
      <c r="N2065" s="12">
        <f t="shared" si="225"/>
        <v>42472.73265046296</v>
      </c>
      <c r="O2065" s="16">
        <f t="shared" si="226"/>
        <v>4</v>
      </c>
      <c r="P2065" s="16">
        <f t="shared" si="229"/>
        <v>2016</v>
      </c>
      <c r="Q2065" t="b">
        <v>0</v>
      </c>
      <c r="R2065">
        <v>49</v>
      </c>
      <c r="S2065" t="b">
        <v>1</v>
      </c>
      <c r="T2065" t="s">
        <v>8293</v>
      </c>
      <c r="U2065" t="str">
        <f t="shared" si="227"/>
        <v>techn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20">
        <f t="shared" si="228"/>
        <v>261.96199999999999</v>
      </c>
      <c r="F2066" s="6" t="str">
        <f t="shared" si="230"/>
        <v>Cat 12</v>
      </c>
      <c r="G2066" s="8">
        <v>500784.27</v>
      </c>
      <c r="H2066" t="s">
        <v>8218</v>
      </c>
      <c r="I2066" t="s">
        <v>8223</v>
      </c>
      <c r="J2066" t="s">
        <v>8245</v>
      </c>
      <c r="K2066">
        <v>1370001600</v>
      </c>
      <c r="L2066" s="12">
        <f t="shared" si="224"/>
        <v>41425.5</v>
      </c>
      <c r="M2066">
        <v>1366879523</v>
      </c>
      <c r="N2066" s="12">
        <f t="shared" si="225"/>
        <v>41389.364849537036</v>
      </c>
      <c r="O2066" s="16">
        <f t="shared" si="226"/>
        <v>4</v>
      </c>
      <c r="P2066" s="16">
        <f t="shared" si="229"/>
        <v>2013</v>
      </c>
      <c r="Q2066" t="b">
        <v>0</v>
      </c>
      <c r="R2066">
        <v>5812</v>
      </c>
      <c r="S2066" t="b">
        <v>1</v>
      </c>
      <c r="T2066" t="s">
        <v>8293</v>
      </c>
      <c r="U2066" t="str">
        <f t="shared" si="227"/>
        <v>techn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20">
        <f t="shared" si="228"/>
        <v>40</v>
      </c>
      <c r="F2067" s="6" t="str">
        <f t="shared" si="230"/>
        <v>Cat 10</v>
      </c>
      <c r="G2067" s="8">
        <v>79686.05</v>
      </c>
      <c r="H2067" t="s">
        <v>8218</v>
      </c>
      <c r="I2067" t="s">
        <v>8224</v>
      </c>
      <c r="J2067" t="s">
        <v>8246</v>
      </c>
      <c r="K2067">
        <v>1387958429</v>
      </c>
      <c r="L2067" s="12">
        <f t="shared" si="224"/>
        <v>41633.333668981482</v>
      </c>
      <c r="M2067">
        <v>1385366429</v>
      </c>
      <c r="N2067" s="12">
        <f t="shared" si="225"/>
        <v>41603.333668981482</v>
      </c>
      <c r="O2067" s="16">
        <f t="shared" si="226"/>
        <v>11</v>
      </c>
      <c r="P2067" s="16">
        <f t="shared" si="229"/>
        <v>2013</v>
      </c>
      <c r="Q2067" t="b">
        <v>0</v>
      </c>
      <c r="R2067">
        <v>1556</v>
      </c>
      <c r="S2067" t="b">
        <v>1</v>
      </c>
      <c r="T2067" t="s">
        <v>8293</v>
      </c>
      <c r="U2067" t="str">
        <f t="shared" si="227"/>
        <v>techn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20">
        <f t="shared" si="228"/>
        <v>2</v>
      </c>
      <c r="F2068" s="6" t="str">
        <f t="shared" si="230"/>
        <v>Cat 2</v>
      </c>
      <c r="G2068" s="8">
        <v>4372</v>
      </c>
      <c r="H2068" t="s">
        <v>8218</v>
      </c>
      <c r="I2068" t="s">
        <v>8223</v>
      </c>
      <c r="J2068" t="s">
        <v>8245</v>
      </c>
      <c r="K2068">
        <v>1408818683</v>
      </c>
      <c r="L2068" s="12">
        <f t="shared" si="224"/>
        <v>41874.771793981483</v>
      </c>
      <c r="M2068">
        <v>1406226683</v>
      </c>
      <c r="N2068" s="12">
        <f t="shared" si="225"/>
        <v>41844.771793981483</v>
      </c>
      <c r="O2068" s="16">
        <f t="shared" si="226"/>
        <v>7</v>
      </c>
      <c r="P2068" s="16">
        <f t="shared" si="229"/>
        <v>2014</v>
      </c>
      <c r="Q2068" t="b">
        <v>0</v>
      </c>
      <c r="R2068">
        <v>65</v>
      </c>
      <c r="S2068" t="b">
        <v>1</v>
      </c>
      <c r="T2068" t="s">
        <v>8293</v>
      </c>
      <c r="U2068" t="str">
        <f t="shared" si="227"/>
        <v>techn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20">
        <f t="shared" si="228"/>
        <v>0.495</v>
      </c>
      <c r="F2069" s="6" t="str">
        <f t="shared" si="230"/>
        <v>Cat 1</v>
      </c>
      <c r="G2069" s="8">
        <v>628</v>
      </c>
      <c r="H2069" t="s">
        <v>8218</v>
      </c>
      <c r="I2069" t="s">
        <v>8224</v>
      </c>
      <c r="J2069" t="s">
        <v>8246</v>
      </c>
      <c r="K2069">
        <v>1432499376</v>
      </c>
      <c r="L2069" s="12">
        <f t="shared" si="224"/>
        <v>42148.853888888887</v>
      </c>
      <c r="M2069">
        <v>1429648176</v>
      </c>
      <c r="N2069" s="12">
        <f t="shared" si="225"/>
        <v>42115.853888888887</v>
      </c>
      <c r="O2069" s="16">
        <f t="shared" si="226"/>
        <v>4</v>
      </c>
      <c r="P2069" s="16">
        <f t="shared" si="229"/>
        <v>2015</v>
      </c>
      <c r="Q2069" t="b">
        <v>0</v>
      </c>
      <c r="R2069">
        <v>10</v>
      </c>
      <c r="S2069" t="b">
        <v>1</v>
      </c>
      <c r="T2069" t="s">
        <v>8293</v>
      </c>
      <c r="U2069" t="str">
        <f t="shared" si="227"/>
        <v>techn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20">
        <f t="shared" si="228"/>
        <v>25</v>
      </c>
      <c r="F2070" s="6" t="str">
        <f t="shared" si="230"/>
        <v>Cat 7</v>
      </c>
      <c r="G2070" s="8">
        <v>26305.97</v>
      </c>
      <c r="H2070" t="s">
        <v>8218</v>
      </c>
      <c r="I2070" t="s">
        <v>8223</v>
      </c>
      <c r="J2070" t="s">
        <v>8245</v>
      </c>
      <c r="K2070">
        <v>1476994315</v>
      </c>
      <c r="L2070" s="12">
        <f t="shared" si="224"/>
        <v>42663.841608796298</v>
      </c>
      <c r="M2070">
        <v>1474402315</v>
      </c>
      <c r="N2070" s="12">
        <f t="shared" si="225"/>
        <v>42633.841608796298</v>
      </c>
      <c r="O2070" s="16">
        <f t="shared" si="226"/>
        <v>9</v>
      </c>
      <c r="P2070" s="16">
        <f t="shared" si="229"/>
        <v>2016</v>
      </c>
      <c r="Q2070" t="b">
        <v>0</v>
      </c>
      <c r="R2070">
        <v>76</v>
      </c>
      <c r="S2070" t="b">
        <v>1</v>
      </c>
      <c r="T2070" t="s">
        <v>8293</v>
      </c>
      <c r="U2070" t="str">
        <f t="shared" si="227"/>
        <v>techn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20">
        <f t="shared" si="228"/>
        <v>50</v>
      </c>
      <c r="F2071" s="6" t="str">
        <f t="shared" si="230"/>
        <v>Cat 12</v>
      </c>
      <c r="G2071" s="8">
        <v>64203.33</v>
      </c>
      <c r="H2071" t="s">
        <v>8218</v>
      </c>
      <c r="I2071" t="s">
        <v>8223</v>
      </c>
      <c r="J2071" t="s">
        <v>8245</v>
      </c>
      <c r="K2071">
        <v>1451776791</v>
      </c>
      <c r="L2071" s="12">
        <f t="shared" si="224"/>
        <v>42371.972118055557</v>
      </c>
      <c r="M2071">
        <v>1449098391</v>
      </c>
      <c r="N2071" s="12">
        <f t="shared" si="225"/>
        <v>42340.972118055557</v>
      </c>
      <c r="O2071" s="16">
        <f t="shared" si="226"/>
        <v>12</v>
      </c>
      <c r="P2071" s="16">
        <f t="shared" si="229"/>
        <v>2015</v>
      </c>
      <c r="Q2071" t="b">
        <v>0</v>
      </c>
      <c r="R2071">
        <v>263</v>
      </c>
      <c r="S2071" t="b">
        <v>1</v>
      </c>
      <c r="T2071" t="s">
        <v>8293</v>
      </c>
      <c r="U2071" t="str">
        <f t="shared" si="227"/>
        <v>techn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20">
        <f t="shared" si="228"/>
        <v>125</v>
      </c>
      <c r="F2072" s="6" t="str">
        <f t="shared" si="230"/>
        <v>Cat 12</v>
      </c>
      <c r="G2072" s="8">
        <v>396659</v>
      </c>
      <c r="H2072" t="s">
        <v>8218</v>
      </c>
      <c r="I2072" t="s">
        <v>8235</v>
      </c>
      <c r="J2072" t="s">
        <v>8248</v>
      </c>
      <c r="K2072">
        <v>1467128723</v>
      </c>
      <c r="L2072" s="12">
        <f t="shared" si="224"/>
        <v>42549.6565162037</v>
      </c>
      <c r="M2072">
        <v>1464536723</v>
      </c>
      <c r="N2072" s="12">
        <f t="shared" si="225"/>
        <v>42519.6565162037</v>
      </c>
      <c r="O2072" s="16">
        <f t="shared" si="226"/>
        <v>5</v>
      </c>
      <c r="P2072" s="16">
        <f t="shared" si="229"/>
        <v>2016</v>
      </c>
      <c r="Q2072" t="b">
        <v>0</v>
      </c>
      <c r="R2072">
        <v>1530</v>
      </c>
      <c r="S2072" t="b">
        <v>1</v>
      </c>
      <c r="T2072" t="s">
        <v>8293</v>
      </c>
      <c r="U2072" t="str">
        <f t="shared" si="227"/>
        <v>techn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20">
        <f t="shared" si="228"/>
        <v>20</v>
      </c>
      <c r="F2073" s="6" t="str">
        <f t="shared" si="230"/>
        <v>Cat 6</v>
      </c>
      <c r="G2073" s="8">
        <v>56146</v>
      </c>
      <c r="H2073" t="s">
        <v>8218</v>
      </c>
      <c r="I2073" t="s">
        <v>8223</v>
      </c>
      <c r="J2073" t="s">
        <v>8245</v>
      </c>
      <c r="K2073">
        <v>1475390484</v>
      </c>
      <c r="L2073" s="12">
        <f t="shared" si="224"/>
        <v>42645.278749999998</v>
      </c>
      <c r="M2073">
        <v>1471502484</v>
      </c>
      <c r="N2073" s="12">
        <f t="shared" si="225"/>
        <v>42600.278749999998</v>
      </c>
      <c r="O2073" s="16">
        <f t="shared" si="226"/>
        <v>8</v>
      </c>
      <c r="P2073" s="16">
        <f t="shared" si="229"/>
        <v>2016</v>
      </c>
      <c r="Q2073" t="b">
        <v>0</v>
      </c>
      <c r="R2073">
        <v>278</v>
      </c>
      <c r="S2073" t="b">
        <v>1</v>
      </c>
      <c r="T2073" t="s">
        <v>8293</v>
      </c>
      <c r="U2073" t="str">
        <f t="shared" si="227"/>
        <v>techn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20">
        <f t="shared" si="228"/>
        <v>71.5</v>
      </c>
      <c r="F2074" s="6" t="str">
        <f t="shared" si="230"/>
        <v>Cat 12</v>
      </c>
      <c r="G2074" s="8">
        <v>79173</v>
      </c>
      <c r="H2074" t="s">
        <v>8218</v>
      </c>
      <c r="I2074" t="s">
        <v>8223</v>
      </c>
      <c r="J2074" t="s">
        <v>8245</v>
      </c>
      <c r="K2074">
        <v>1462629432</v>
      </c>
      <c r="L2074" s="12">
        <f t="shared" si="224"/>
        <v>42497.581388888888</v>
      </c>
      <c r="M2074">
        <v>1460037432</v>
      </c>
      <c r="N2074" s="12">
        <f t="shared" si="225"/>
        <v>42467.581388888888</v>
      </c>
      <c r="O2074" s="16">
        <f t="shared" si="226"/>
        <v>4</v>
      </c>
      <c r="P2074" s="16">
        <f t="shared" si="229"/>
        <v>2016</v>
      </c>
      <c r="Q2074" t="b">
        <v>0</v>
      </c>
      <c r="R2074">
        <v>350</v>
      </c>
      <c r="S2074" t="b">
        <v>1</v>
      </c>
      <c r="T2074" t="s">
        <v>8293</v>
      </c>
      <c r="U2074" t="str">
        <f t="shared" si="227"/>
        <v>techn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20">
        <f t="shared" si="228"/>
        <v>100</v>
      </c>
      <c r="F2075" s="6" t="str">
        <f t="shared" si="230"/>
        <v>Cat 12</v>
      </c>
      <c r="G2075" s="8">
        <v>152604.29999999999</v>
      </c>
      <c r="H2075" t="s">
        <v>8218</v>
      </c>
      <c r="I2075" t="s">
        <v>8223</v>
      </c>
      <c r="J2075" t="s">
        <v>8245</v>
      </c>
      <c r="K2075">
        <v>1431100918</v>
      </c>
      <c r="L2075" s="12">
        <f t="shared" si="224"/>
        <v>42132.668032407411</v>
      </c>
      <c r="M2075">
        <v>1427212918</v>
      </c>
      <c r="N2075" s="12">
        <f t="shared" si="225"/>
        <v>42087.668032407411</v>
      </c>
      <c r="O2075" s="16">
        <f t="shared" si="226"/>
        <v>3</v>
      </c>
      <c r="P2075" s="16">
        <f t="shared" si="229"/>
        <v>2015</v>
      </c>
      <c r="Q2075" t="b">
        <v>0</v>
      </c>
      <c r="R2075">
        <v>470</v>
      </c>
      <c r="S2075" t="b">
        <v>1</v>
      </c>
      <c r="T2075" t="s">
        <v>8293</v>
      </c>
      <c r="U2075" t="str">
        <f t="shared" si="227"/>
        <v>techn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20">
        <f t="shared" si="228"/>
        <v>0.6</v>
      </c>
      <c r="F2076" s="6" t="str">
        <f t="shared" si="230"/>
        <v>Cat 1</v>
      </c>
      <c r="G2076" s="8">
        <v>615</v>
      </c>
      <c r="H2076" t="s">
        <v>8218</v>
      </c>
      <c r="I2076" t="s">
        <v>8223</v>
      </c>
      <c r="J2076" t="s">
        <v>8245</v>
      </c>
      <c r="K2076">
        <v>1462564182</v>
      </c>
      <c r="L2076" s="12">
        <f t="shared" si="224"/>
        <v>42496.826180555552</v>
      </c>
      <c r="M2076">
        <v>1459972182</v>
      </c>
      <c r="N2076" s="12">
        <f t="shared" si="225"/>
        <v>42466.826180555552</v>
      </c>
      <c r="O2076" s="16">
        <f t="shared" si="226"/>
        <v>4</v>
      </c>
      <c r="P2076" s="16">
        <f t="shared" si="229"/>
        <v>2016</v>
      </c>
      <c r="Q2076" t="b">
        <v>0</v>
      </c>
      <c r="R2076">
        <v>3</v>
      </c>
      <c r="S2076" t="b">
        <v>1</v>
      </c>
      <c r="T2076" t="s">
        <v>8293</v>
      </c>
      <c r="U2076" t="str">
        <f t="shared" si="227"/>
        <v>techn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20">
        <f t="shared" si="228"/>
        <v>9.9990000000000006</v>
      </c>
      <c r="F2077" s="6" t="str">
        <f t="shared" si="230"/>
        <v>Cat 3</v>
      </c>
      <c r="G2077" s="8">
        <v>167820.6</v>
      </c>
      <c r="H2077" t="s">
        <v>8218</v>
      </c>
      <c r="I2077" t="s">
        <v>8223</v>
      </c>
      <c r="J2077" t="s">
        <v>8245</v>
      </c>
      <c r="K2077">
        <v>1374769288</v>
      </c>
      <c r="L2077" s="12">
        <f t="shared" si="224"/>
        <v>41480.681574074071</v>
      </c>
      <c r="M2077">
        <v>1372177288</v>
      </c>
      <c r="N2077" s="12">
        <f t="shared" si="225"/>
        <v>41450.681574074071</v>
      </c>
      <c r="O2077" s="16">
        <f t="shared" si="226"/>
        <v>6</v>
      </c>
      <c r="P2077" s="16">
        <f t="shared" si="229"/>
        <v>2013</v>
      </c>
      <c r="Q2077" t="b">
        <v>0</v>
      </c>
      <c r="R2077">
        <v>8200</v>
      </c>
      <c r="S2077" t="b">
        <v>1</v>
      </c>
      <c r="T2077" t="s">
        <v>8293</v>
      </c>
      <c r="U2077" t="str">
        <f t="shared" si="227"/>
        <v>techn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20">
        <f t="shared" si="228"/>
        <v>179</v>
      </c>
      <c r="F2078" s="6" t="str">
        <f t="shared" si="230"/>
        <v>Cat 12</v>
      </c>
      <c r="G2078" s="8">
        <v>972594.99</v>
      </c>
      <c r="H2078" t="s">
        <v>8218</v>
      </c>
      <c r="I2078" t="s">
        <v>8224</v>
      </c>
      <c r="J2078" t="s">
        <v>8246</v>
      </c>
      <c r="K2078">
        <v>1406149689</v>
      </c>
      <c r="L2078" s="12">
        <f t="shared" si="224"/>
        <v>41843.880659722221</v>
      </c>
      <c r="M2078">
        <v>1402693689</v>
      </c>
      <c r="N2078" s="12">
        <f t="shared" si="225"/>
        <v>41803.880659722221</v>
      </c>
      <c r="O2078" s="16">
        <f t="shared" si="226"/>
        <v>6</v>
      </c>
      <c r="P2078" s="16">
        <f t="shared" si="229"/>
        <v>2014</v>
      </c>
      <c r="Q2078" t="b">
        <v>0</v>
      </c>
      <c r="R2078">
        <v>8359</v>
      </c>
      <c r="S2078" t="b">
        <v>1</v>
      </c>
      <c r="T2078" t="s">
        <v>8293</v>
      </c>
      <c r="U2078" t="str">
        <f t="shared" si="227"/>
        <v>techn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20">
        <f t="shared" si="228"/>
        <v>50</v>
      </c>
      <c r="F2079" s="6" t="str">
        <f t="shared" si="230"/>
        <v>Cat 12</v>
      </c>
      <c r="G2079" s="8">
        <v>57754</v>
      </c>
      <c r="H2079" t="s">
        <v>8218</v>
      </c>
      <c r="I2079" t="s">
        <v>8223</v>
      </c>
      <c r="J2079" t="s">
        <v>8245</v>
      </c>
      <c r="K2079">
        <v>1433538000</v>
      </c>
      <c r="L2079" s="12">
        <f t="shared" si="224"/>
        <v>42160.875</v>
      </c>
      <c r="M2079">
        <v>1428541276</v>
      </c>
      <c r="N2079" s="12">
        <f t="shared" si="225"/>
        <v>42103.042546296296</v>
      </c>
      <c r="O2079" s="16">
        <f t="shared" si="226"/>
        <v>4</v>
      </c>
      <c r="P2079" s="16">
        <f t="shared" si="229"/>
        <v>2015</v>
      </c>
      <c r="Q2079" t="b">
        <v>0</v>
      </c>
      <c r="R2079">
        <v>188</v>
      </c>
      <c r="S2079" t="b">
        <v>1</v>
      </c>
      <c r="T2079" t="s">
        <v>8293</v>
      </c>
      <c r="U2079" t="str">
        <f t="shared" si="227"/>
        <v>techn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20">
        <f t="shared" si="228"/>
        <v>20</v>
      </c>
      <c r="F2080" s="6" t="str">
        <f t="shared" si="230"/>
        <v>Cat 6</v>
      </c>
      <c r="G2080" s="8">
        <v>26241</v>
      </c>
      <c r="H2080" t="s">
        <v>8218</v>
      </c>
      <c r="I2080" t="s">
        <v>8226</v>
      </c>
      <c r="J2080" t="s">
        <v>8248</v>
      </c>
      <c r="K2080">
        <v>1482085857</v>
      </c>
      <c r="L2080" s="12">
        <f t="shared" si="224"/>
        <v>42722.771493055552</v>
      </c>
      <c r="M2080">
        <v>1479493857</v>
      </c>
      <c r="N2080" s="12">
        <f t="shared" si="225"/>
        <v>42692.771493055552</v>
      </c>
      <c r="O2080" s="16">
        <f t="shared" si="226"/>
        <v>11</v>
      </c>
      <c r="P2080" s="16">
        <f t="shared" si="229"/>
        <v>2016</v>
      </c>
      <c r="Q2080" t="b">
        <v>0</v>
      </c>
      <c r="R2080">
        <v>48</v>
      </c>
      <c r="S2080" t="b">
        <v>1</v>
      </c>
      <c r="T2080" t="s">
        <v>8293</v>
      </c>
      <c r="U2080" t="str">
        <f t="shared" si="227"/>
        <v>techn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20">
        <f t="shared" si="228"/>
        <v>10</v>
      </c>
      <c r="F2081" s="6" t="str">
        <f t="shared" si="230"/>
        <v>Cat 4</v>
      </c>
      <c r="G2081" s="8">
        <v>28817</v>
      </c>
      <c r="H2081" t="s">
        <v>8218</v>
      </c>
      <c r="I2081" t="s">
        <v>8224</v>
      </c>
      <c r="J2081" t="s">
        <v>8246</v>
      </c>
      <c r="K2081">
        <v>1435258800</v>
      </c>
      <c r="L2081" s="12">
        <f t="shared" si="224"/>
        <v>42180.791666666672</v>
      </c>
      <c r="M2081">
        <v>1432659793</v>
      </c>
      <c r="N2081" s="12">
        <f t="shared" si="225"/>
        <v>42150.71056712963</v>
      </c>
      <c r="O2081" s="16">
        <f t="shared" si="226"/>
        <v>5</v>
      </c>
      <c r="P2081" s="16">
        <f t="shared" si="229"/>
        <v>2015</v>
      </c>
      <c r="Q2081" t="b">
        <v>0</v>
      </c>
      <c r="R2081">
        <v>607</v>
      </c>
      <c r="S2081" t="b">
        <v>1</v>
      </c>
      <c r="T2081" t="s">
        <v>8293</v>
      </c>
      <c r="U2081" t="str">
        <f t="shared" si="227"/>
        <v>techn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20">
        <f t="shared" si="228"/>
        <v>1</v>
      </c>
      <c r="F2082" s="6" t="str">
        <f t="shared" si="230"/>
        <v>Cat 2</v>
      </c>
      <c r="G2082" s="8">
        <v>5078</v>
      </c>
      <c r="H2082" t="s">
        <v>8218</v>
      </c>
      <c r="I2082" t="s">
        <v>8223</v>
      </c>
      <c r="J2082" t="s">
        <v>8245</v>
      </c>
      <c r="K2082">
        <v>1447286300</v>
      </c>
      <c r="L2082" s="12">
        <f t="shared" si="224"/>
        <v>42319.998842592591</v>
      </c>
      <c r="M2082">
        <v>1444690700</v>
      </c>
      <c r="N2082" s="12">
        <f t="shared" si="225"/>
        <v>42289.957175925927</v>
      </c>
      <c r="O2082" s="16">
        <f t="shared" si="226"/>
        <v>10</v>
      </c>
      <c r="P2082" s="16">
        <f t="shared" si="229"/>
        <v>2015</v>
      </c>
      <c r="Q2082" t="b">
        <v>0</v>
      </c>
      <c r="R2082">
        <v>50</v>
      </c>
      <c r="S2082" t="b">
        <v>1</v>
      </c>
      <c r="T2082" t="s">
        <v>8293</v>
      </c>
      <c r="U2082" t="str">
        <f t="shared" si="227"/>
        <v>techn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20">
        <f t="shared" si="228"/>
        <v>3.5</v>
      </c>
      <c r="F2083" s="6" t="str">
        <f t="shared" si="230"/>
        <v>Cat 2</v>
      </c>
      <c r="G2083" s="8">
        <v>4010</v>
      </c>
      <c r="H2083" t="s">
        <v>8218</v>
      </c>
      <c r="I2083" t="s">
        <v>8223</v>
      </c>
      <c r="J2083" t="s">
        <v>8245</v>
      </c>
      <c r="K2083">
        <v>1337144340</v>
      </c>
      <c r="L2083" s="12">
        <f t="shared" si="224"/>
        <v>41045.207638888889</v>
      </c>
      <c r="M2083">
        <v>1333597555</v>
      </c>
      <c r="N2083" s="12">
        <f t="shared" si="225"/>
        <v>41004.156886574077</v>
      </c>
      <c r="O2083" s="16">
        <f t="shared" si="226"/>
        <v>4</v>
      </c>
      <c r="P2083" s="16">
        <f t="shared" si="229"/>
        <v>2012</v>
      </c>
      <c r="Q2083" t="b">
        <v>0</v>
      </c>
      <c r="R2083">
        <v>55</v>
      </c>
      <c r="S2083" t="b">
        <v>1</v>
      </c>
      <c r="T2083" t="s">
        <v>8277</v>
      </c>
      <c r="U2083" t="str">
        <f t="shared" si="227"/>
        <v>music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20">
        <f t="shared" si="228"/>
        <v>1.5</v>
      </c>
      <c r="F2084" s="6" t="str">
        <f t="shared" si="230"/>
        <v>Cat 2</v>
      </c>
      <c r="G2084" s="8">
        <v>1661</v>
      </c>
      <c r="H2084" t="s">
        <v>8218</v>
      </c>
      <c r="I2084" t="s">
        <v>8223</v>
      </c>
      <c r="J2084" t="s">
        <v>8245</v>
      </c>
      <c r="K2084">
        <v>1322106796</v>
      </c>
      <c r="L2084" s="12">
        <f t="shared" si="224"/>
        <v>40871.161990740737</v>
      </c>
      <c r="M2084">
        <v>1316919196</v>
      </c>
      <c r="N2084" s="12">
        <f t="shared" si="225"/>
        <v>40811.120324074072</v>
      </c>
      <c r="O2084" s="16">
        <f t="shared" si="226"/>
        <v>9</v>
      </c>
      <c r="P2084" s="16">
        <f t="shared" si="229"/>
        <v>2011</v>
      </c>
      <c r="Q2084" t="b">
        <v>0</v>
      </c>
      <c r="R2084">
        <v>38</v>
      </c>
      <c r="S2084" t="b">
        <v>1</v>
      </c>
      <c r="T2084" t="s">
        <v>8277</v>
      </c>
      <c r="U2084" t="str">
        <f t="shared" si="227"/>
        <v>music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20">
        <f t="shared" si="228"/>
        <v>0.75</v>
      </c>
      <c r="F2085" s="6" t="str">
        <f t="shared" si="230"/>
        <v>Cat 1</v>
      </c>
      <c r="G2085" s="8">
        <v>850</v>
      </c>
      <c r="H2085" t="s">
        <v>8218</v>
      </c>
      <c r="I2085" t="s">
        <v>8223</v>
      </c>
      <c r="J2085" t="s">
        <v>8245</v>
      </c>
      <c r="K2085">
        <v>1338830395</v>
      </c>
      <c r="L2085" s="12">
        <f t="shared" si="224"/>
        <v>41064.72216435185</v>
      </c>
      <c r="M2085">
        <v>1336238395</v>
      </c>
      <c r="N2085" s="12">
        <f t="shared" si="225"/>
        <v>41034.72216435185</v>
      </c>
      <c r="O2085" s="16">
        <f t="shared" si="226"/>
        <v>5</v>
      </c>
      <c r="P2085" s="16">
        <f t="shared" si="229"/>
        <v>2012</v>
      </c>
      <c r="Q2085" t="b">
        <v>0</v>
      </c>
      <c r="R2085">
        <v>25</v>
      </c>
      <c r="S2085" t="b">
        <v>1</v>
      </c>
      <c r="T2085" t="s">
        <v>8277</v>
      </c>
      <c r="U2085" t="str">
        <f t="shared" si="227"/>
        <v>music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20">
        <f t="shared" si="228"/>
        <v>3</v>
      </c>
      <c r="F2086" s="6" t="str">
        <f t="shared" si="230"/>
        <v>Cat 2</v>
      </c>
      <c r="G2086" s="8">
        <v>3250</v>
      </c>
      <c r="H2086" t="s">
        <v>8218</v>
      </c>
      <c r="I2086" t="s">
        <v>8223</v>
      </c>
      <c r="J2086" t="s">
        <v>8245</v>
      </c>
      <c r="K2086">
        <v>1399186740</v>
      </c>
      <c r="L2086" s="12">
        <f t="shared" si="224"/>
        <v>41763.290972222225</v>
      </c>
      <c r="M2086">
        <v>1396468782</v>
      </c>
      <c r="N2086" s="12">
        <f t="shared" si="225"/>
        <v>41731.833124999997</v>
      </c>
      <c r="O2086" s="16">
        <f t="shared" si="226"/>
        <v>4</v>
      </c>
      <c r="P2086" s="16">
        <f t="shared" si="229"/>
        <v>2014</v>
      </c>
      <c r="Q2086" t="b">
        <v>0</v>
      </c>
      <c r="R2086">
        <v>46</v>
      </c>
      <c r="S2086" t="b">
        <v>1</v>
      </c>
      <c r="T2086" t="s">
        <v>8277</v>
      </c>
      <c r="U2086" t="str">
        <f t="shared" si="227"/>
        <v>music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20">
        <f t="shared" si="228"/>
        <v>6</v>
      </c>
      <c r="F2087" s="6" t="str">
        <f t="shared" si="230"/>
        <v>Cat 3</v>
      </c>
      <c r="G2087" s="8">
        <v>7412</v>
      </c>
      <c r="H2087" t="s">
        <v>8218</v>
      </c>
      <c r="I2087" t="s">
        <v>8223</v>
      </c>
      <c r="J2087" t="s">
        <v>8245</v>
      </c>
      <c r="K2087">
        <v>1342382587</v>
      </c>
      <c r="L2087" s="12">
        <f t="shared" si="224"/>
        <v>41105.835497685184</v>
      </c>
      <c r="M2087">
        <v>1339790587</v>
      </c>
      <c r="N2087" s="12">
        <f t="shared" si="225"/>
        <v>41075.835497685184</v>
      </c>
      <c r="O2087" s="16">
        <f t="shared" si="226"/>
        <v>6</v>
      </c>
      <c r="P2087" s="16">
        <f t="shared" si="229"/>
        <v>2012</v>
      </c>
      <c r="Q2087" t="b">
        <v>0</v>
      </c>
      <c r="R2087">
        <v>83</v>
      </c>
      <c r="S2087" t="b">
        <v>1</v>
      </c>
      <c r="T2087" t="s">
        <v>8277</v>
      </c>
      <c r="U2087" t="str">
        <f t="shared" si="227"/>
        <v>music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20">
        <f t="shared" si="228"/>
        <v>4</v>
      </c>
      <c r="F2088" s="6" t="str">
        <f t="shared" si="230"/>
        <v>Cat 2</v>
      </c>
      <c r="G2088" s="8">
        <v>4028</v>
      </c>
      <c r="H2088" t="s">
        <v>8218</v>
      </c>
      <c r="I2088" t="s">
        <v>8223</v>
      </c>
      <c r="J2088" t="s">
        <v>8245</v>
      </c>
      <c r="K2088">
        <v>1323838740</v>
      </c>
      <c r="L2088" s="12">
        <f t="shared" si="224"/>
        <v>40891.207638888889</v>
      </c>
      <c r="M2088">
        <v>1321200332</v>
      </c>
      <c r="N2088" s="12">
        <f t="shared" si="225"/>
        <v>40860.67050925926</v>
      </c>
      <c r="O2088" s="16">
        <f t="shared" si="226"/>
        <v>11</v>
      </c>
      <c r="P2088" s="16">
        <f t="shared" si="229"/>
        <v>2011</v>
      </c>
      <c r="Q2088" t="b">
        <v>0</v>
      </c>
      <c r="R2088">
        <v>35</v>
      </c>
      <c r="S2088" t="b">
        <v>1</v>
      </c>
      <c r="T2088" t="s">
        <v>8277</v>
      </c>
      <c r="U2088" t="str">
        <f t="shared" si="227"/>
        <v>music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20">
        <f t="shared" si="228"/>
        <v>1.5</v>
      </c>
      <c r="F2089" s="6" t="str">
        <f t="shared" si="230"/>
        <v>Cat 2</v>
      </c>
      <c r="G2089" s="8">
        <v>1553</v>
      </c>
      <c r="H2089" t="s">
        <v>8218</v>
      </c>
      <c r="I2089" t="s">
        <v>8223</v>
      </c>
      <c r="J2089" t="s">
        <v>8245</v>
      </c>
      <c r="K2089">
        <v>1315457658</v>
      </c>
      <c r="L2089" s="12">
        <f t="shared" si="224"/>
        <v>40794.204375000001</v>
      </c>
      <c r="M2089">
        <v>1312865658</v>
      </c>
      <c r="N2089" s="12">
        <f t="shared" si="225"/>
        <v>40764.204375000001</v>
      </c>
      <c r="O2089" s="16">
        <f t="shared" si="226"/>
        <v>8</v>
      </c>
      <c r="P2089" s="16">
        <f t="shared" si="229"/>
        <v>2011</v>
      </c>
      <c r="Q2089" t="b">
        <v>0</v>
      </c>
      <c r="R2089">
        <v>25</v>
      </c>
      <c r="S2089" t="b">
        <v>1</v>
      </c>
      <c r="T2089" t="s">
        <v>8277</v>
      </c>
      <c r="U2089" t="str">
        <f t="shared" si="227"/>
        <v>music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20">
        <f t="shared" si="228"/>
        <v>3</v>
      </c>
      <c r="F2090" s="6" t="str">
        <f t="shared" si="230"/>
        <v>Cat 2</v>
      </c>
      <c r="G2090" s="8">
        <v>3465.32</v>
      </c>
      <c r="H2090" t="s">
        <v>8218</v>
      </c>
      <c r="I2090" t="s">
        <v>8223</v>
      </c>
      <c r="J2090" t="s">
        <v>8245</v>
      </c>
      <c r="K2090">
        <v>1284177540</v>
      </c>
      <c r="L2090" s="12">
        <f t="shared" si="224"/>
        <v>40432.165972222225</v>
      </c>
      <c r="M2090">
        <v>1281028152</v>
      </c>
      <c r="N2090" s="12">
        <f t="shared" si="225"/>
        <v>40395.714722222219</v>
      </c>
      <c r="O2090" s="16">
        <f t="shared" si="226"/>
        <v>8</v>
      </c>
      <c r="P2090" s="16">
        <f t="shared" si="229"/>
        <v>2010</v>
      </c>
      <c r="Q2090" t="b">
        <v>0</v>
      </c>
      <c r="R2090">
        <v>75</v>
      </c>
      <c r="S2090" t="b">
        <v>1</v>
      </c>
      <c r="T2090" t="s">
        <v>8277</v>
      </c>
      <c r="U2090" t="str">
        <f t="shared" si="227"/>
        <v>music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20">
        <f t="shared" si="228"/>
        <v>2.5</v>
      </c>
      <c r="F2091" s="6" t="str">
        <f t="shared" si="230"/>
        <v>Cat 2</v>
      </c>
      <c r="G2091" s="8">
        <v>3010.01</v>
      </c>
      <c r="H2091" t="s">
        <v>8218</v>
      </c>
      <c r="I2091" t="s">
        <v>8223</v>
      </c>
      <c r="J2091" t="s">
        <v>8245</v>
      </c>
      <c r="K2091">
        <v>1375408194</v>
      </c>
      <c r="L2091" s="12">
        <f t="shared" si="224"/>
        <v>41488.076319444444</v>
      </c>
      <c r="M2091">
        <v>1372384194</v>
      </c>
      <c r="N2091" s="12">
        <f t="shared" si="225"/>
        <v>41453.076319444444</v>
      </c>
      <c r="O2091" s="16">
        <f t="shared" si="226"/>
        <v>6</v>
      </c>
      <c r="P2091" s="16">
        <f t="shared" si="229"/>
        <v>2013</v>
      </c>
      <c r="Q2091" t="b">
        <v>0</v>
      </c>
      <c r="R2091">
        <v>62</v>
      </c>
      <c r="S2091" t="b">
        <v>1</v>
      </c>
      <c r="T2091" t="s">
        <v>8277</v>
      </c>
      <c r="U2091" t="str">
        <f t="shared" si="227"/>
        <v>music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20">
        <f t="shared" si="228"/>
        <v>8</v>
      </c>
      <c r="F2092" s="6" t="str">
        <f t="shared" si="230"/>
        <v>Cat 3</v>
      </c>
      <c r="G2092" s="8">
        <v>9203.23</v>
      </c>
      <c r="H2092" t="s">
        <v>8218</v>
      </c>
      <c r="I2092" t="s">
        <v>8223</v>
      </c>
      <c r="J2092" t="s">
        <v>8245</v>
      </c>
      <c r="K2092">
        <v>1361696955</v>
      </c>
      <c r="L2092" s="12">
        <f t="shared" si="224"/>
        <v>41329.381423611114</v>
      </c>
      <c r="M2092">
        <v>1359104955</v>
      </c>
      <c r="N2092" s="12">
        <f t="shared" si="225"/>
        <v>41299.381423611114</v>
      </c>
      <c r="O2092" s="16">
        <f t="shared" si="226"/>
        <v>1</v>
      </c>
      <c r="P2092" s="16">
        <f t="shared" si="229"/>
        <v>2013</v>
      </c>
      <c r="Q2092" t="b">
        <v>0</v>
      </c>
      <c r="R2092">
        <v>160</v>
      </c>
      <c r="S2092" t="b">
        <v>1</v>
      </c>
      <c r="T2092" t="s">
        <v>8277</v>
      </c>
      <c r="U2092" t="str">
        <f t="shared" si="227"/>
        <v>music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20">
        <f t="shared" si="228"/>
        <v>18</v>
      </c>
      <c r="F2093" s="6" t="str">
        <f t="shared" si="230"/>
        <v>Cat 5</v>
      </c>
      <c r="G2093" s="8">
        <v>21684.2</v>
      </c>
      <c r="H2093" t="s">
        <v>8218</v>
      </c>
      <c r="I2093" t="s">
        <v>8223</v>
      </c>
      <c r="J2093" t="s">
        <v>8245</v>
      </c>
      <c r="K2093">
        <v>1299009600</v>
      </c>
      <c r="L2093" s="12">
        <f t="shared" si="224"/>
        <v>40603.833333333336</v>
      </c>
      <c r="M2093">
        <v>1294818278</v>
      </c>
      <c r="N2093" s="12">
        <f t="shared" si="225"/>
        <v>40555.322662037033</v>
      </c>
      <c r="O2093" s="16">
        <f t="shared" si="226"/>
        <v>1</v>
      </c>
      <c r="P2093" s="16">
        <f t="shared" si="229"/>
        <v>2011</v>
      </c>
      <c r="Q2093" t="b">
        <v>0</v>
      </c>
      <c r="R2093">
        <v>246</v>
      </c>
      <c r="S2093" t="b">
        <v>1</v>
      </c>
      <c r="T2093" t="s">
        <v>8277</v>
      </c>
      <c r="U2093" t="str">
        <f t="shared" si="227"/>
        <v>music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20">
        <f t="shared" si="228"/>
        <v>6</v>
      </c>
      <c r="F2094" s="6" t="str">
        <f t="shared" si="230"/>
        <v>Cat 3</v>
      </c>
      <c r="G2094" s="8">
        <v>6077</v>
      </c>
      <c r="H2094" t="s">
        <v>8218</v>
      </c>
      <c r="I2094" t="s">
        <v>8223</v>
      </c>
      <c r="J2094" t="s">
        <v>8245</v>
      </c>
      <c r="K2094">
        <v>1318006732</v>
      </c>
      <c r="L2094" s="12">
        <f t="shared" si="224"/>
        <v>40823.707546296297</v>
      </c>
      <c r="M2094">
        <v>1312822732</v>
      </c>
      <c r="N2094" s="12">
        <f t="shared" si="225"/>
        <v>40763.707546296297</v>
      </c>
      <c r="O2094" s="16">
        <f t="shared" si="226"/>
        <v>8</v>
      </c>
      <c r="P2094" s="16">
        <f t="shared" si="229"/>
        <v>2011</v>
      </c>
      <c r="Q2094" t="b">
        <v>0</v>
      </c>
      <c r="R2094">
        <v>55</v>
      </c>
      <c r="S2094" t="b">
        <v>1</v>
      </c>
      <c r="T2094" t="s">
        <v>8277</v>
      </c>
      <c r="U2094" t="str">
        <f t="shared" si="227"/>
        <v>music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20">
        <f t="shared" si="228"/>
        <v>1.5</v>
      </c>
      <c r="F2095" s="6" t="str">
        <f t="shared" si="230"/>
        <v>Cat 2</v>
      </c>
      <c r="G2095" s="8">
        <v>1537</v>
      </c>
      <c r="H2095" t="s">
        <v>8218</v>
      </c>
      <c r="I2095" t="s">
        <v>8223</v>
      </c>
      <c r="J2095" t="s">
        <v>8245</v>
      </c>
      <c r="K2095">
        <v>1356211832</v>
      </c>
      <c r="L2095" s="12">
        <f t="shared" si="224"/>
        <v>41265.896203703705</v>
      </c>
      <c r="M2095">
        <v>1351024232</v>
      </c>
      <c r="N2095" s="12">
        <f t="shared" si="225"/>
        <v>41205.854537037041</v>
      </c>
      <c r="O2095" s="16">
        <f t="shared" si="226"/>
        <v>10</v>
      </c>
      <c r="P2095" s="16">
        <f t="shared" si="229"/>
        <v>2012</v>
      </c>
      <c r="Q2095" t="b">
        <v>0</v>
      </c>
      <c r="R2095">
        <v>23</v>
      </c>
      <c r="S2095" t="b">
        <v>1</v>
      </c>
      <c r="T2095" t="s">
        <v>8277</v>
      </c>
      <c r="U2095" t="str">
        <f t="shared" si="227"/>
        <v>music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20">
        <f t="shared" si="228"/>
        <v>3.5</v>
      </c>
      <c r="F2096" s="6" t="str">
        <f t="shared" si="230"/>
        <v>Cat 2</v>
      </c>
      <c r="G2096" s="8">
        <v>4219</v>
      </c>
      <c r="H2096" t="s">
        <v>8218</v>
      </c>
      <c r="I2096" t="s">
        <v>8223</v>
      </c>
      <c r="J2096" t="s">
        <v>8245</v>
      </c>
      <c r="K2096">
        <v>1330916400</v>
      </c>
      <c r="L2096" s="12">
        <f t="shared" si="224"/>
        <v>40973.125</v>
      </c>
      <c r="M2096">
        <v>1327969730</v>
      </c>
      <c r="N2096" s="12">
        <f t="shared" si="225"/>
        <v>40939.02002314815</v>
      </c>
      <c r="O2096" s="16">
        <f t="shared" si="226"/>
        <v>1</v>
      </c>
      <c r="P2096" s="16">
        <f t="shared" si="229"/>
        <v>2012</v>
      </c>
      <c r="Q2096" t="b">
        <v>0</v>
      </c>
      <c r="R2096">
        <v>72</v>
      </c>
      <c r="S2096" t="b">
        <v>1</v>
      </c>
      <c r="T2096" t="s">
        <v>8277</v>
      </c>
      <c r="U2096" t="str">
        <f t="shared" si="227"/>
        <v>music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20">
        <f t="shared" si="228"/>
        <v>2.5</v>
      </c>
      <c r="F2097" s="6" t="str">
        <f t="shared" si="230"/>
        <v>Cat 2</v>
      </c>
      <c r="G2097" s="8">
        <v>2500</v>
      </c>
      <c r="H2097" t="s">
        <v>8218</v>
      </c>
      <c r="I2097" t="s">
        <v>8223</v>
      </c>
      <c r="J2097" t="s">
        <v>8245</v>
      </c>
      <c r="K2097">
        <v>1317576973</v>
      </c>
      <c r="L2097" s="12">
        <f t="shared" si="224"/>
        <v>40818.733483796292</v>
      </c>
      <c r="M2097">
        <v>1312392973</v>
      </c>
      <c r="N2097" s="12">
        <f t="shared" si="225"/>
        <v>40758.733483796292</v>
      </c>
      <c r="O2097" s="16">
        <f t="shared" si="226"/>
        <v>8</v>
      </c>
      <c r="P2097" s="16">
        <f t="shared" si="229"/>
        <v>2011</v>
      </c>
      <c r="Q2097" t="b">
        <v>0</v>
      </c>
      <c r="R2097">
        <v>22</v>
      </c>
      <c r="S2097" t="b">
        <v>1</v>
      </c>
      <c r="T2097" t="s">
        <v>8277</v>
      </c>
      <c r="U2097" t="str">
        <f t="shared" si="227"/>
        <v>music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20">
        <f t="shared" si="228"/>
        <v>0.6</v>
      </c>
      <c r="F2098" s="6" t="str">
        <f t="shared" si="230"/>
        <v>Cat 1</v>
      </c>
      <c r="G2098" s="8">
        <v>610</v>
      </c>
      <c r="H2098" t="s">
        <v>8218</v>
      </c>
      <c r="I2098" t="s">
        <v>8223</v>
      </c>
      <c r="J2098" t="s">
        <v>8245</v>
      </c>
      <c r="K2098">
        <v>1351223940</v>
      </c>
      <c r="L2098" s="12">
        <f t="shared" si="224"/>
        <v>41208.165972222225</v>
      </c>
      <c r="M2098">
        <v>1349892735</v>
      </c>
      <c r="N2098" s="12">
        <f t="shared" si="225"/>
        <v>41192.758506944447</v>
      </c>
      <c r="O2098" s="16">
        <f t="shared" si="226"/>
        <v>10</v>
      </c>
      <c r="P2098" s="16">
        <f t="shared" si="229"/>
        <v>2012</v>
      </c>
      <c r="Q2098" t="b">
        <v>0</v>
      </c>
      <c r="R2098">
        <v>14</v>
      </c>
      <c r="S2098" t="b">
        <v>1</v>
      </c>
      <c r="T2098" t="s">
        <v>8277</v>
      </c>
      <c r="U2098" t="str">
        <f t="shared" si="227"/>
        <v>music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20">
        <f t="shared" si="228"/>
        <v>3</v>
      </c>
      <c r="F2099" s="6" t="str">
        <f t="shared" si="230"/>
        <v>Cat 2</v>
      </c>
      <c r="G2099" s="8">
        <v>3000</v>
      </c>
      <c r="H2099" t="s">
        <v>8218</v>
      </c>
      <c r="I2099" t="s">
        <v>8223</v>
      </c>
      <c r="J2099" t="s">
        <v>8245</v>
      </c>
      <c r="K2099">
        <v>1322751735</v>
      </c>
      <c r="L2099" s="12">
        <f t="shared" si="224"/>
        <v>40878.626562500001</v>
      </c>
      <c r="M2099">
        <v>1317564135</v>
      </c>
      <c r="N2099" s="12">
        <f t="shared" si="225"/>
        <v>40818.58489583333</v>
      </c>
      <c r="O2099" s="16">
        <f t="shared" si="226"/>
        <v>10</v>
      </c>
      <c r="P2099" s="16">
        <f t="shared" si="229"/>
        <v>2011</v>
      </c>
      <c r="Q2099" t="b">
        <v>0</v>
      </c>
      <c r="R2099">
        <v>38</v>
      </c>
      <c r="S2099" t="b">
        <v>1</v>
      </c>
      <c r="T2099" t="s">
        <v>8277</v>
      </c>
      <c r="U2099" t="str">
        <f t="shared" si="227"/>
        <v>music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20">
        <f t="shared" si="228"/>
        <v>6</v>
      </c>
      <c r="F2100" s="6" t="str">
        <f t="shared" si="230"/>
        <v>Cat 3</v>
      </c>
      <c r="G2100" s="8">
        <v>6020</v>
      </c>
      <c r="H2100" t="s">
        <v>8218</v>
      </c>
      <c r="I2100" t="s">
        <v>8223</v>
      </c>
      <c r="J2100" t="s">
        <v>8245</v>
      </c>
      <c r="K2100">
        <v>1331174635</v>
      </c>
      <c r="L2100" s="12">
        <f t="shared" si="224"/>
        <v>40976.11383101852</v>
      </c>
      <c r="M2100">
        <v>1328582635</v>
      </c>
      <c r="N2100" s="12">
        <f t="shared" si="225"/>
        <v>40946.11383101852</v>
      </c>
      <c r="O2100" s="16">
        <f t="shared" si="226"/>
        <v>2</v>
      </c>
      <c r="P2100" s="16">
        <f t="shared" si="229"/>
        <v>2012</v>
      </c>
      <c r="Q2100" t="b">
        <v>0</v>
      </c>
      <c r="R2100">
        <v>32</v>
      </c>
      <c r="S2100" t="b">
        <v>1</v>
      </c>
      <c r="T2100" t="s">
        <v>8277</v>
      </c>
      <c r="U2100" t="str">
        <f t="shared" si="227"/>
        <v>music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20">
        <f t="shared" si="228"/>
        <v>3</v>
      </c>
      <c r="F2101" s="6" t="str">
        <f t="shared" si="230"/>
        <v>Cat 2</v>
      </c>
      <c r="G2101" s="8">
        <v>3971</v>
      </c>
      <c r="H2101" t="s">
        <v>8218</v>
      </c>
      <c r="I2101" t="s">
        <v>8223</v>
      </c>
      <c r="J2101" t="s">
        <v>8245</v>
      </c>
      <c r="K2101">
        <v>1435808400</v>
      </c>
      <c r="L2101" s="12">
        <f t="shared" si="224"/>
        <v>42187.152777777781</v>
      </c>
      <c r="M2101">
        <v>1434650084</v>
      </c>
      <c r="N2101" s="12">
        <f t="shared" si="225"/>
        <v>42173.746342592596</v>
      </c>
      <c r="O2101" s="16">
        <f t="shared" si="226"/>
        <v>6</v>
      </c>
      <c r="P2101" s="16">
        <f t="shared" si="229"/>
        <v>2015</v>
      </c>
      <c r="Q2101" t="b">
        <v>0</v>
      </c>
      <c r="R2101">
        <v>63</v>
      </c>
      <c r="S2101" t="b">
        <v>1</v>
      </c>
      <c r="T2101" t="s">
        <v>8277</v>
      </c>
      <c r="U2101" t="str">
        <f t="shared" si="227"/>
        <v>music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20">
        <f t="shared" si="228"/>
        <v>0.6</v>
      </c>
      <c r="F2102" s="6" t="str">
        <f t="shared" si="230"/>
        <v>Cat 1</v>
      </c>
      <c r="G2102" s="8">
        <v>820</v>
      </c>
      <c r="H2102" t="s">
        <v>8218</v>
      </c>
      <c r="I2102" t="s">
        <v>8223</v>
      </c>
      <c r="J2102" t="s">
        <v>8245</v>
      </c>
      <c r="K2102">
        <v>1341028740</v>
      </c>
      <c r="L2102" s="12">
        <f t="shared" si="224"/>
        <v>41090.165972222225</v>
      </c>
      <c r="M2102">
        <v>1339704141</v>
      </c>
      <c r="N2102" s="12">
        <f t="shared" si="225"/>
        <v>41074.834965277776</v>
      </c>
      <c r="O2102" s="16">
        <f t="shared" si="226"/>
        <v>6</v>
      </c>
      <c r="P2102" s="16">
        <f t="shared" si="229"/>
        <v>2012</v>
      </c>
      <c r="Q2102" t="b">
        <v>0</v>
      </c>
      <c r="R2102">
        <v>27</v>
      </c>
      <c r="S2102" t="b">
        <v>1</v>
      </c>
      <c r="T2102" t="s">
        <v>8277</v>
      </c>
      <c r="U2102" t="str">
        <f t="shared" si="227"/>
        <v>music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20">
        <f t="shared" si="228"/>
        <v>2</v>
      </c>
      <c r="F2103" s="6" t="str">
        <f t="shared" si="230"/>
        <v>Cat 2</v>
      </c>
      <c r="G2103" s="8">
        <v>2265</v>
      </c>
      <c r="H2103" t="s">
        <v>8218</v>
      </c>
      <c r="I2103" t="s">
        <v>8223</v>
      </c>
      <c r="J2103" t="s">
        <v>8245</v>
      </c>
      <c r="K2103">
        <v>1329104114</v>
      </c>
      <c r="L2103" s="12">
        <f t="shared" si="224"/>
        <v>40952.149467592593</v>
      </c>
      <c r="M2103">
        <v>1323920114</v>
      </c>
      <c r="N2103" s="12">
        <f t="shared" si="225"/>
        <v>40892.149467592593</v>
      </c>
      <c r="O2103" s="16">
        <f t="shared" si="226"/>
        <v>12</v>
      </c>
      <c r="P2103" s="16">
        <f t="shared" si="229"/>
        <v>2011</v>
      </c>
      <c r="Q2103" t="b">
        <v>0</v>
      </c>
      <c r="R2103">
        <v>44</v>
      </c>
      <c r="S2103" t="b">
        <v>1</v>
      </c>
      <c r="T2103" t="s">
        <v>8277</v>
      </c>
      <c r="U2103" t="str">
        <f t="shared" si="227"/>
        <v>music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20">
        <f t="shared" si="228"/>
        <v>1</v>
      </c>
      <c r="F2104" s="6" t="str">
        <f t="shared" si="230"/>
        <v>Cat 2</v>
      </c>
      <c r="G2104" s="8">
        <v>1360</v>
      </c>
      <c r="H2104" t="s">
        <v>8218</v>
      </c>
      <c r="I2104" t="s">
        <v>8223</v>
      </c>
      <c r="J2104" t="s">
        <v>8245</v>
      </c>
      <c r="K2104">
        <v>1304628648</v>
      </c>
      <c r="L2104" s="12">
        <f t="shared" si="224"/>
        <v>40668.868611111109</v>
      </c>
      <c r="M2104">
        <v>1302036648</v>
      </c>
      <c r="N2104" s="12">
        <f t="shared" si="225"/>
        <v>40638.868611111109</v>
      </c>
      <c r="O2104" s="16">
        <f t="shared" si="226"/>
        <v>4</v>
      </c>
      <c r="P2104" s="16">
        <f t="shared" si="229"/>
        <v>2011</v>
      </c>
      <c r="Q2104" t="b">
        <v>0</v>
      </c>
      <c r="R2104">
        <v>38</v>
      </c>
      <c r="S2104" t="b">
        <v>1</v>
      </c>
      <c r="T2104" t="s">
        <v>8277</v>
      </c>
      <c r="U2104" t="str">
        <f t="shared" si="227"/>
        <v>music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20">
        <f t="shared" si="228"/>
        <v>7.7770000000000001</v>
      </c>
      <c r="F2105" s="6" t="str">
        <f t="shared" si="230"/>
        <v>Cat 3</v>
      </c>
      <c r="G2105" s="8">
        <v>11364</v>
      </c>
      <c r="H2105" t="s">
        <v>8218</v>
      </c>
      <c r="I2105" t="s">
        <v>8223</v>
      </c>
      <c r="J2105" t="s">
        <v>8245</v>
      </c>
      <c r="K2105">
        <v>1352488027</v>
      </c>
      <c r="L2105" s="12">
        <f t="shared" si="224"/>
        <v>41222.7966087963</v>
      </c>
      <c r="M2105">
        <v>1349892427</v>
      </c>
      <c r="N2105" s="12">
        <f t="shared" si="225"/>
        <v>41192.754942129628</v>
      </c>
      <c r="O2105" s="16">
        <f t="shared" si="226"/>
        <v>10</v>
      </c>
      <c r="P2105" s="16">
        <f t="shared" si="229"/>
        <v>2012</v>
      </c>
      <c r="Q2105" t="b">
        <v>0</v>
      </c>
      <c r="R2105">
        <v>115</v>
      </c>
      <c r="S2105" t="b">
        <v>1</v>
      </c>
      <c r="T2105" t="s">
        <v>8277</v>
      </c>
      <c r="U2105" t="str">
        <f t="shared" si="227"/>
        <v>music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20">
        <f t="shared" si="228"/>
        <v>0.8</v>
      </c>
      <c r="F2106" s="6" t="str">
        <f t="shared" si="230"/>
        <v>Cat 1</v>
      </c>
      <c r="G2106" s="8">
        <v>1036</v>
      </c>
      <c r="H2106" t="s">
        <v>8218</v>
      </c>
      <c r="I2106" t="s">
        <v>8223</v>
      </c>
      <c r="J2106" t="s">
        <v>8245</v>
      </c>
      <c r="K2106">
        <v>1369958400</v>
      </c>
      <c r="L2106" s="12">
        <f t="shared" si="224"/>
        <v>41425</v>
      </c>
      <c r="M2106">
        <v>1367286434</v>
      </c>
      <c r="N2106" s="12">
        <f t="shared" si="225"/>
        <v>41394.074467592596</v>
      </c>
      <c r="O2106" s="16">
        <f t="shared" si="226"/>
        <v>4</v>
      </c>
      <c r="P2106" s="16">
        <f t="shared" si="229"/>
        <v>2013</v>
      </c>
      <c r="Q2106" t="b">
        <v>0</v>
      </c>
      <c r="R2106">
        <v>37</v>
      </c>
      <c r="S2106" t="b">
        <v>1</v>
      </c>
      <c r="T2106" t="s">
        <v>8277</v>
      </c>
      <c r="U2106" t="str">
        <f t="shared" si="227"/>
        <v>music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20">
        <f t="shared" si="228"/>
        <v>2</v>
      </c>
      <c r="F2107" s="6" t="str">
        <f t="shared" si="230"/>
        <v>Cat 2</v>
      </c>
      <c r="G2107" s="8">
        <v>5080</v>
      </c>
      <c r="H2107" t="s">
        <v>8218</v>
      </c>
      <c r="I2107" t="s">
        <v>8223</v>
      </c>
      <c r="J2107" t="s">
        <v>8245</v>
      </c>
      <c r="K2107">
        <v>1416542400</v>
      </c>
      <c r="L2107" s="12">
        <f t="shared" si="224"/>
        <v>41964.166666666672</v>
      </c>
      <c r="M2107">
        <v>1415472953</v>
      </c>
      <c r="N2107" s="12">
        <f t="shared" si="225"/>
        <v>41951.788807870369</v>
      </c>
      <c r="O2107" s="16">
        <f t="shared" si="226"/>
        <v>11</v>
      </c>
      <c r="P2107" s="16">
        <f t="shared" si="229"/>
        <v>2014</v>
      </c>
      <c r="Q2107" t="b">
        <v>0</v>
      </c>
      <c r="R2107">
        <v>99</v>
      </c>
      <c r="S2107" t="b">
        <v>1</v>
      </c>
      <c r="T2107" t="s">
        <v>8277</v>
      </c>
      <c r="U2107" t="str">
        <f t="shared" si="227"/>
        <v>music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20">
        <f t="shared" si="228"/>
        <v>2.2000000000000002</v>
      </c>
      <c r="F2108" s="6" t="str">
        <f t="shared" si="230"/>
        <v>Cat 2</v>
      </c>
      <c r="G2108" s="8">
        <v>2355</v>
      </c>
      <c r="H2108" t="s">
        <v>8218</v>
      </c>
      <c r="I2108" t="s">
        <v>8223</v>
      </c>
      <c r="J2108" t="s">
        <v>8245</v>
      </c>
      <c r="K2108">
        <v>1359176974</v>
      </c>
      <c r="L2108" s="12">
        <f t="shared" si="224"/>
        <v>41300.21497685185</v>
      </c>
      <c r="M2108">
        <v>1356584974</v>
      </c>
      <c r="N2108" s="12">
        <f t="shared" si="225"/>
        <v>41270.21497685185</v>
      </c>
      <c r="O2108" s="16">
        <f t="shared" si="226"/>
        <v>12</v>
      </c>
      <c r="P2108" s="16">
        <f t="shared" si="229"/>
        <v>2012</v>
      </c>
      <c r="Q2108" t="b">
        <v>0</v>
      </c>
      <c r="R2108">
        <v>44</v>
      </c>
      <c r="S2108" t="b">
        <v>1</v>
      </c>
      <c r="T2108" t="s">
        <v>8277</v>
      </c>
      <c r="U2108" t="str">
        <f t="shared" si="227"/>
        <v>music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20">
        <f t="shared" si="228"/>
        <v>2</v>
      </c>
      <c r="F2109" s="6" t="str">
        <f t="shared" si="230"/>
        <v>Cat 2</v>
      </c>
      <c r="G2109" s="8">
        <v>2154.66</v>
      </c>
      <c r="H2109" t="s">
        <v>8218</v>
      </c>
      <c r="I2109" t="s">
        <v>8223</v>
      </c>
      <c r="J2109" t="s">
        <v>8245</v>
      </c>
      <c r="K2109">
        <v>1415815393</v>
      </c>
      <c r="L2109" s="12">
        <f t="shared" si="224"/>
        <v>41955.752233796295</v>
      </c>
      <c r="M2109">
        <v>1413997393</v>
      </c>
      <c r="N2109" s="12">
        <f t="shared" si="225"/>
        <v>41934.71056712963</v>
      </c>
      <c r="O2109" s="16">
        <f t="shared" si="226"/>
        <v>10</v>
      </c>
      <c r="P2109" s="16">
        <f t="shared" si="229"/>
        <v>2014</v>
      </c>
      <c r="Q2109" t="b">
        <v>0</v>
      </c>
      <c r="R2109">
        <v>58</v>
      </c>
      <c r="S2109" t="b">
        <v>1</v>
      </c>
      <c r="T2109" t="s">
        <v>8277</v>
      </c>
      <c r="U2109" t="str">
        <f t="shared" si="227"/>
        <v>music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20">
        <f t="shared" si="228"/>
        <v>16</v>
      </c>
      <c r="F2110" s="6" t="str">
        <f t="shared" si="230"/>
        <v>Cat 5</v>
      </c>
      <c r="G2110" s="8">
        <v>17170</v>
      </c>
      <c r="H2110" t="s">
        <v>8218</v>
      </c>
      <c r="I2110" t="s">
        <v>8223</v>
      </c>
      <c r="J2110" t="s">
        <v>8245</v>
      </c>
      <c r="K2110">
        <v>1347249300</v>
      </c>
      <c r="L2110" s="12">
        <f t="shared" si="224"/>
        <v>41162.163194444445</v>
      </c>
      <c r="M2110">
        <v>1344917580</v>
      </c>
      <c r="N2110" s="12">
        <f t="shared" si="225"/>
        <v>41135.175694444442</v>
      </c>
      <c r="O2110" s="16">
        <f t="shared" si="226"/>
        <v>8</v>
      </c>
      <c r="P2110" s="16">
        <f t="shared" si="229"/>
        <v>2012</v>
      </c>
      <c r="Q2110" t="b">
        <v>0</v>
      </c>
      <c r="R2110">
        <v>191</v>
      </c>
      <c r="S2110" t="b">
        <v>1</v>
      </c>
      <c r="T2110" t="s">
        <v>8277</v>
      </c>
      <c r="U2110" t="str">
        <f t="shared" si="227"/>
        <v>music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20">
        <f t="shared" si="228"/>
        <v>4</v>
      </c>
      <c r="F2111" s="6" t="str">
        <f t="shared" si="230"/>
        <v>Cat 2</v>
      </c>
      <c r="G2111" s="8">
        <v>4261</v>
      </c>
      <c r="H2111" t="s">
        <v>8218</v>
      </c>
      <c r="I2111" t="s">
        <v>8223</v>
      </c>
      <c r="J2111" t="s">
        <v>8245</v>
      </c>
      <c r="K2111">
        <v>1436115617</v>
      </c>
      <c r="L2111" s="12">
        <f t="shared" si="224"/>
        <v>42190.708530092597</v>
      </c>
      <c r="M2111">
        <v>1433523617</v>
      </c>
      <c r="N2111" s="12">
        <f t="shared" si="225"/>
        <v>42160.708530092597</v>
      </c>
      <c r="O2111" s="16">
        <f t="shared" si="226"/>
        <v>6</v>
      </c>
      <c r="P2111" s="16">
        <f t="shared" si="229"/>
        <v>2015</v>
      </c>
      <c r="Q2111" t="b">
        <v>0</v>
      </c>
      <c r="R2111">
        <v>40</v>
      </c>
      <c r="S2111" t="b">
        <v>1</v>
      </c>
      <c r="T2111" t="s">
        <v>8277</v>
      </c>
      <c r="U2111" t="str">
        <f t="shared" si="227"/>
        <v>music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20">
        <f t="shared" si="228"/>
        <v>2</v>
      </c>
      <c r="F2112" s="6" t="str">
        <f t="shared" si="230"/>
        <v>Cat 2</v>
      </c>
      <c r="G2112" s="8">
        <v>2007</v>
      </c>
      <c r="H2112" t="s">
        <v>8218</v>
      </c>
      <c r="I2112" t="s">
        <v>8223</v>
      </c>
      <c r="J2112" t="s">
        <v>8245</v>
      </c>
      <c r="K2112">
        <v>1401253140</v>
      </c>
      <c r="L2112" s="12">
        <f t="shared" si="224"/>
        <v>41787.207638888889</v>
      </c>
      <c r="M2112">
        <v>1398873969</v>
      </c>
      <c r="N2112" s="12">
        <f t="shared" si="225"/>
        <v>41759.670937499999</v>
      </c>
      <c r="O2112" s="16">
        <f t="shared" si="226"/>
        <v>4</v>
      </c>
      <c r="P2112" s="16">
        <f t="shared" si="229"/>
        <v>2014</v>
      </c>
      <c r="Q2112" t="b">
        <v>0</v>
      </c>
      <c r="R2112">
        <v>38</v>
      </c>
      <c r="S2112" t="b">
        <v>1</v>
      </c>
      <c r="T2112" t="s">
        <v>8277</v>
      </c>
      <c r="U2112" t="str">
        <f t="shared" si="227"/>
        <v>music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20">
        <f t="shared" si="228"/>
        <v>2</v>
      </c>
      <c r="F2113" s="6" t="str">
        <f t="shared" si="230"/>
        <v>Cat 2</v>
      </c>
      <c r="G2113" s="8">
        <v>2130</v>
      </c>
      <c r="H2113" t="s">
        <v>8218</v>
      </c>
      <c r="I2113" t="s">
        <v>8223</v>
      </c>
      <c r="J2113" t="s">
        <v>8245</v>
      </c>
      <c r="K2113">
        <v>1313370000</v>
      </c>
      <c r="L2113" s="12">
        <f t="shared" si="224"/>
        <v>40770.041666666664</v>
      </c>
      <c r="M2113">
        <v>1307594625</v>
      </c>
      <c r="N2113" s="12">
        <f t="shared" si="225"/>
        <v>40703.197048611109</v>
      </c>
      <c r="O2113" s="16">
        <f t="shared" si="226"/>
        <v>6</v>
      </c>
      <c r="P2113" s="16">
        <f t="shared" si="229"/>
        <v>2011</v>
      </c>
      <c r="Q2113" t="b">
        <v>0</v>
      </c>
      <c r="R2113">
        <v>39</v>
      </c>
      <c r="S2113" t="b">
        <v>1</v>
      </c>
      <c r="T2113" t="s">
        <v>8277</v>
      </c>
      <c r="U2113" t="str">
        <f t="shared" si="227"/>
        <v>music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20">
        <f t="shared" si="228"/>
        <v>0.3</v>
      </c>
      <c r="F2114" s="6" t="str">
        <f t="shared" si="230"/>
        <v>Cat 1</v>
      </c>
      <c r="G2114" s="8">
        <v>300</v>
      </c>
      <c r="H2114" t="s">
        <v>8218</v>
      </c>
      <c r="I2114" t="s">
        <v>8223</v>
      </c>
      <c r="J2114" t="s">
        <v>8245</v>
      </c>
      <c r="K2114">
        <v>1366064193</v>
      </c>
      <c r="L2114" s="12">
        <f t="shared" si="224"/>
        <v>41379.928159722222</v>
      </c>
      <c r="M2114">
        <v>1364854593</v>
      </c>
      <c r="N2114" s="12">
        <f t="shared" si="225"/>
        <v>41365.928159722222</v>
      </c>
      <c r="O2114" s="16">
        <f t="shared" si="226"/>
        <v>4</v>
      </c>
      <c r="P2114" s="16">
        <f t="shared" si="229"/>
        <v>2013</v>
      </c>
      <c r="Q2114" t="b">
        <v>0</v>
      </c>
      <c r="R2114">
        <v>11</v>
      </c>
      <c r="S2114" t="b">
        <v>1</v>
      </c>
      <c r="T2114" t="s">
        <v>8277</v>
      </c>
      <c r="U2114" t="str">
        <f t="shared" si="227"/>
        <v>music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20">
        <f t="shared" si="228"/>
        <v>7</v>
      </c>
      <c r="F2115" s="6" t="str">
        <f t="shared" si="230"/>
        <v>Cat 3</v>
      </c>
      <c r="G2115" s="8">
        <v>7340</v>
      </c>
      <c r="H2115" t="s">
        <v>8218</v>
      </c>
      <c r="I2115" t="s">
        <v>8223</v>
      </c>
      <c r="J2115" t="s">
        <v>8245</v>
      </c>
      <c r="K2115">
        <v>1411505176</v>
      </c>
      <c r="L2115" s="12">
        <f t="shared" ref="L2115:L2178" si="231">(((K2115/60)/60)/24)+DATE(1970,1,1)</f>
        <v>41905.86546296296</v>
      </c>
      <c r="M2115">
        <v>1408481176</v>
      </c>
      <c r="N2115" s="12">
        <f t="shared" ref="N2115:N2178" si="232">(((M2115/60)/60)/24)+DATE(1970,1,1)</f>
        <v>41870.86546296296</v>
      </c>
      <c r="O2115" s="16">
        <f t="shared" ref="O2115:O2178" si="233">MONTH(N2115)</f>
        <v>8</v>
      </c>
      <c r="P2115" s="16">
        <f t="shared" si="229"/>
        <v>2014</v>
      </c>
      <c r="Q2115" t="b">
        <v>0</v>
      </c>
      <c r="R2115">
        <v>107</v>
      </c>
      <c r="S2115" t="b">
        <v>1</v>
      </c>
      <c r="T2115" t="s">
        <v>8277</v>
      </c>
      <c r="U2115" t="str">
        <f t="shared" ref="U2115:U2178" si="234">LEFT(T2115,5)</f>
        <v>music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20">
        <f t="shared" ref="E2116:E2179" si="235">D2116/1000</f>
        <v>5</v>
      </c>
      <c r="F2116" s="6" t="str">
        <f t="shared" si="230"/>
        <v>Cat 3</v>
      </c>
      <c r="G2116" s="8">
        <v>5235</v>
      </c>
      <c r="H2116" t="s">
        <v>8218</v>
      </c>
      <c r="I2116" t="s">
        <v>8223</v>
      </c>
      <c r="J2116" t="s">
        <v>8245</v>
      </c>
      <c r="K2116">
        <v>1291870740</v>
      </c>
      <c r="L2116" s="12">
        <f t="shared" si="231"/>
        <v>40521.207638888889</v>
      </c>
      <c r="M2116">
        <v>1286480070</v>
      </c>
      <c r="N2116" s="12">
        <f t="shared" si="232"/>
        <v>40458.815625000003</v>
      </c>
      <c r="O2116" s="16">
        <f t="shared" si="233"/>
        <v>10</v>
      </c>
      <c r="P2116" s="16">
        <f t="shared" ref="P2116:P2179" si="236">YEAR(N2116)</f>
        <v>2010</v>
      </c>
      <c r="Q2116" t="b">
        <v>0</v>
      </c>
      <c r="R2116">
        <v>147</v>
      </c>
      <c r="S2116" t="b">
        <v>1</v>
      </c>
      <c r="T2116" t="s">
        <v>8277</v>
      </c>
      <c r="U2116" t="str">
        <f t="shared" si="234"/>
        <v>music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20">
        <f t="shared" si="235"/>
        <v>1.5</v>
      </c>
      <c r="F2117" s="6" t="str">
        <f t="shared" ref="F2117:F2180" si="237">IF(E2117&lt;1,"Cat 1",IF(E2117&lt;5,"Cat 2",IF(E2117&lt;10,"Cat 3",IF(E2117&lt;15,"Cat 4",IF(E2117&lt;20,"Cat 5",IF(E2117&lt;25,"Cat 6",IF(E2117&lt;30,"Cat 7",IF(E2117&lt;35,"Cat 8",IF(E2117&lt;40,"Cat 9",IF(E2117&lt;45,"Cat 10",IF(E2117&lt;50,"Cat 11","Cat 12")))))))))))</f>
        <v>Cat 2</v>
      </c>
      <c r="G2117" s="8">
        <v>3385</v>
      </c>
      <c r="H2117" t="s">
        <v>8218</v>
      </c>
      <c r="I2117" t="s">
        <v>8223</v>
      </c>
      <c r="J2117" t="s">
        <v>8245</v>
      </c>
      <c r="K2117">
        <v>1298167001</v>
      </c>
      <c r="L2117" s="12">
        <f t="shared" si="231"/>
        <v>40594.081030092595</v>
      </c>
      <c r="M2117">
        <v>1295575001</v>
      </c>
      <c r="N2117" s="12">
        <f t="shared" si="232"/>
        <v>40564.081030092595</v>
      </c>
      <c r="O2117" s="16">
        <f t="shared" si="233"/>
        <v>1</v>
      </c>
      <c r="P2117" s="16">
        <f t="shared" si="236"/>
        <v>2011</v>
      </c>
      <c r="Q2117" t="b">
        <v>0</v>
      </c>
      <c r="R2117">
        <v>36</v>
      </c>
      <c r="S2117" t="b">
        <v>1</v>
      </c>
      <c r="T2117" t="s">
        <v>8277</v>
      </c>
      <c r="U2117" t="str">
        <f t="shared" si="234"/>
        <v>music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20">
        <f t="shared" si="235"/>
        <v>48</v>
      </c>
      <c r="F2118" s="6" t="str">
        <f t="shared" si="237"/>
        <v>Cat 11</v>
      </c>
      <c r="G2118" s="8">
        <v>48434</v>
      </c>
      <c r="H2118" t="s">
        <v>8218</v>
      </c>
      <c r="I2118" t="s">
        <v>8223</v>
      </c>
      <c r="J2118" t="s">
        <v>8245</v>
      </c>
      <c r="K2118">
        <v>1349203203</v>
      </c>
      <c r="L2118" s="12">
        <f t="shared" si="231"/>
        <v>41184.777812500004</v>
      </c>
      <c r="M2118">
        <v>1345056003</v>
      </c>
      <c r="N2118" s="12">
        <f t="shared" si="232"/>
        <v>41136.777812500004</v>
      </c>
      <c r="O2118" s="16">
        <f t="shared" si="233"/>
        <v>8</v>
      </c>
      <c r="P2118" s="16">
        <f t="shared" si="236"/>
        <v>2012</v>
      </c>
      <c r="Q2118" t="b">
        <v>0</v>
      </c>
      <c r="R2118">
        <v>92</v>
      </c>
      <c r="S2118" t="b">
        <v>1</v>
      </c>
      <c r="T2118" t="s">
        <v>8277</v>
      </c>
      <c r="U2118" t="str">
        <f t="shared" si="234"/>
        <v>music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20">
        <f t="shared" si="235"/>
        <v>1.2</v>
      </c>
      <c r="F2119" s="6" t="str">
        <f t="shared" si="237"/>
        <v>Cat 2</v>
      </c>
      <c r="G2119" s="8">
        <v>1773</v>
      </c>
      <c r="H2119" t="s">
        <v>8218</v>
      </c>
      <c r="I2119" t="s">
        <v>8223</v>
      </c>
      <c r="J2119" t="s">
        <v>8245</v>
      </c>
      <c r="K2119">
        <v>1445921940</v>
      </c>
      <c r="L2119" s="12">
        <f t="shared" si="231"/>
        <v>42304.207638888889</v>
      </c>
      <c r="M2119">
        <v>1444699549</v>
      </c>
      <c r="N2119" s="12">
        <f t="shared" si="232"/>
        <v>42290.059594907405</v>
      </c>
      <c r="O2119" s="16">
        <f t="shared" si="233"/>
        <v>10</v>
      </c>
      <c r="P2119" s="16">
        <f t="shared" si="236"/>
        <v>2015</v>
      </c>
      <c r="Q2119" t="b">
        <v>0</v>
      </c>
      <c r="R2119">
        <v>35</v>
      </c>
      <c r="S2119" t="b">
        <v>1</v>
      </c>
      <c r="T2119" t="s">
        <v>8277</v>
      </c>
      <c r="U2119" t="str">
        <f t="shared" si="234"/>
        <v>music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20">
        <f t="shared" si="235"/>
        <v>1</v>
      </c>
      <c r="F2120" s="6" t="str">
        <f t="shared" si="237"/>
        <v>Cat 2</v>
      </c>
      <c r="G2120" s="8">
        <v>1346.11</v>
      </c>
      <c r="H2120" t="s">
        <v>8218</v>
      </c>
      <c r="I2120" t="s">
        <v>8223</v>
      </c>
      <c r="J2120" t="s">
        <v>8245</v>
      </c>
      <c r="K2120">
        <v>1311538136</v>
      </c>
      <c r="L2120" s="12">
        <f t="shared" si="231"/>
        <v>40748.839537037034</v>
      </c>
      <c r="M2120">
        <v>1308946136</v>
      </c>
      <c r="N2120" s="12">
        <f t="shared" si="232"/>
        <v>40718.839537037034</v>
      </c>
      <c r="O2120" s="16">
        <f t="shared" si="233"/>
        <v>6</v>
      </c>
      <c r="P2120" s="16">
        <f t="shared" si="236"/>
        <v>2011</v>
      </c>
      <c r="Q2120" t="b">
        <v>0</v>
      </c>
      <c r="R2120">
        <v>17</v>
      </c>
      <c r="S2120" t="b">
        <v>1</v>
      </c>
      <c r="T2120" t="s">
        <v>8277</v>
      </c>
      <c r="U2120" t="str">
        <f t="shared" si="234"/>
        <v>music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20">
        <f t="shared" si="235"/>
        <v>2</v>
      </c>
      <c r="F2121" s="6" t="str">
        <f t="shared" si="237"/>
        <v>Cat 2</v>
      </c>
      <c r="G2121" s="8">
        <v>2015</v>
      </c>
      <c r="H2121" t="s">
        <v>8218</v>
      </c>
      <c r="I2121" t="s">
        <v>8223</v>
      </c>
      <c r="J2121" t="s">
        <v>8245</v>
      </c>
      <c r="K2121">
        <v>1345086445</v>
      </c>
      <c r="L2121" s="12">
        <f t="shared" si="231"/>
        <v>41137.130150462966</v>
      </c>
      <c r="M2121">
        <v>1342494445</v>
      </c>
      <c r="N2121" s="12">
        <f t="shared" si="232"/>
        <v>41107.130150462966</v>
      </c>
      <c r="O2121" s="16">
        <f t="shared" si="233"/>
        <v>7</v>
      </c>
      <c r="P2121" s="16">
        <f t="shared" si="236"/>
        <v>2012</v>
      </c>
      <c r="Q2121" t="b">
        <v>0</v>
      </c>
      <c r="R2121">
        <v>22</v>
      </c>
      <c r="S2121" t="b">
        <v>1</v>
      </c>
      <c r="T2121" t="s">
        <v>8277</v>
      </c>
      <c r="U2121" t="str">
        <f t="shared" si="234"/>
        <v>music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20">
        <f t="shared" si="235"/>
        <v>8</v>
      </c>
      <c r="F2122" s="6" t="str">
        <f t="shared" si="237"/>
        <v>Cat 3</v>
      </c>
      <c r="G2122" s="8">
        <v>8070.43</v>
      </c>
      <c r="H2122" t="s">
        <v>8218</v>
      </c>
      <c r="I2122" t="s">
        <v>8223</v>
      </c>
      <c r="J2122" t="s">
        <v>8245</v>
      </c>
      <c r="K2122">
        <v>1388617736</v>
      </c>
      <c r="L2122" s="12">
        <f t="shared" si="231"/>
        <v>41640.964537037034</v>
      </c>
      <c r="M2122">
        <v>1384384136</v>
      </c>
      <c r="N2122" s="12">
        <f t="shared" si="232"/>
        <v>41591.964537037034</v>
      </c>
      <c r="O2122" s="16">
        <f t="shared" si="233"/>
        <v>11</v>
      </c>
      <c r="P2122" s="16">
        <f t="shared" si="236"/>
        <v>2013</v>
      </c>
      <c r="Q2122" t="b">
        <v>0</v>
      </c>
      <c r="R2122">
        <v>69</v>
      </c>
      <c r="S2122" t="b">
        <v>1</v>
      </c>
      <c r="T2122" t="s">
        <v>8277</v>
      </c>
      <c r="U2122" t="str">
        <f t="shared" si="234"/>
        <v>music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20">
        <f t="shared" si="235"/>
        <v>50</v>
      </c>
      <c r="F2123" s="6" t="str">
        <f t="shared" si="237"/>
        <v>Cat 12</v>
      </c>
      <c r="G2123" s="8">
        <v>284</v>
      </c>
      <c r="H2123" t="s">
        <v>8220</v>
      </c>
      <c r="I2123" t="s">
        <v>8239</v>
      </c>
      <c r="J2123" t="s">
        <v>8256</v>
      </c>
      <c r="K2123">
        <v>1484156948</v>
      </c>
      <c r="L2123" s="12">
        <f t="shared" si="231"/>
        <v>42746.7424537037</v>
      </c>
      <c r="M2123">
        <v>1481564948</v>
      </c>
      <c r="N2123" s="12">
        <f t="shared" si="232"/>
        <v>42716.7424537037</v>
      </c>
      <c r="O2123" s="16">
        <f t="shared" si="233"/>
        <v>12</v>
      </c>
      <c r="P2123" s="16">
        <f t="shared" si="236"/>
        <v>2016</v>
      </c>
      <c r="Q2123" t="b">
        <v>0</v>
      </c>
      <c r="R2123">
        <v>10</v>
      </c>
      <c r="S2123" t="b">
        <v>0</v>
      </c>
      <c r="T2123" t="s">
        <v>8280</v>
      </c>
      <c r="U2123" t="str">
        <f t="shared" si="234"/>
        <v>games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20">
        <f t="shared" si="235"/>
        <v>80</v>
      </c>
      <c r="F2124" s="6" t="str">
        <f t="shared" si="237"/>
        <v>Cat 12</v>
      </c>
      <c r="G2124" s="8">
        <v>310</v>
      </c>
      <c r="H2124" t="s">
        <v>8220</v>
      </c>
      <c r="I2124" t="s">
        <v>8237</v>
      </c>
      <c r="J2124" t="s">
        <v>8255</v>
      </c>
      <c r="K2124">
        <v>1483773169</v>
      </c>
      <c r="L2124" s="12">
        <f t="shared" si="231"/>
        <v>42742.300567129627</v>
      </c>
      <c r="M2124">
        <v>1481181169</v>
      </c>
      <c r="N2124" s="12">
        <f t="shared" si="232"/>
        <v>42712.300567129627</v>
      </c>
      <c r="O2124" s="16">
        <f t="shared" si="233"/>
        <v>12</v>
      </c>
      <c r="P2124" s="16">
        <f t="shared" si="236"/>
        <v>2016</v>
      </c>
      <c r="Q2124" t="b">
        <v>0</v>
      </c>
      <c r="R2124">
        <v>3</v>
      </c>
      <c r="S2124" t="b">
        <v>0</v>
      </c>
      <c r="T2124" t="s">
        <v>8280</v>
      </c>
      <c r="U2124" t="str">
        <f t="shared" si="234"/>
        <v>games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20">
        <f t="shared" si="235"/>
        <v>0.5</v>
      </c>
      <c r="F2125" s="6" t="str">
        <f t="shared" si="237"/>
        <v>Cat 1</v>
      </c>
      <c r="G2125" s="8">
        <v>50</v>
      </c>
      <c r="H2125" t="s">
        <v>8220</v>
      </c>
      <c r="I2125" t="s">
        <v>8223</v>
      </c>
      <c r="J2125" t="s">
        <v>8245</v>
      </c>
      <c r="K2125">
        <v>1268636340</v>
      </c>
      <c r="L2125" s="12">
        <f t="shared" si="231"/>
        <v>40252.290972222225</v>
      </c>
      <c r="M2125">
        <v>1263982307</v>
      </c>
      <c r="N2125" s="12">
        <f t="shared" si="232"/>
        <v>40198.424849537041</v>
      </c>
      <c r="O2125" s="16">
        <f t="shared" si="233"/>
        <v>1</v>
      </c>
      <c r="P2125" s="16">
        <f t="shared" si="236"/>
        <v>2010</v>
      </c>
      <c r="Q2125" t="b">
        <v>0</v>
      </c>
      <c r="R2125">
        <v>5</v>
      </c>
      <c r="S2125" t="b">
        <v>0</v>
      </c>
      <c r="T2125" t="s">
        <v>8280</v>
      </c>
      <c r="U2125" t="str">
        <f t="shared" si="234"/>
        <v>games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20">
        <f t="shared" si="235"/>
        <v>1.1000000000000001</v>
      </c>
      <c r="F2126" s="6" t="str">
        <f t="shared" si="237"/>
        <v>Cat 2</v>
      </c>
      <c r="G2126" s="8">
        <v>115</v>
      </c>
      <c r="H2126" t="s">
        <v>8220</v>
      </c>
      <c r="I2126" t="s">
        <v>8223</v>
      </c>
      <c r="J2126" t="s">
        <v>8245</v>
      </c>
      <c r="K2126">
        <v>1291093200</v>
      </c>
      <c r="L2126" s="12">
        <f t="shared" si="231"/>
        <v>40512.208333333336</v>
      </c>
      <c r="M2126">
        <v>1286930435</v>
      </c>
      <c r="N2126" s="12">
        <f t="shared" si="232"/>
        <v>40464.028182870366</v>
      </c>
      <c r="O2126" s="16">
        <f t="shared" si="233"/>
        <v>10</v>
      </c>
      <c r="P2126" s="16">
        <f t="shared" si="236"/>
        <v>2010</v>
      </c>
      <c r="Q2126" t="b">
        <v>0</v>
      </c>
      <c r="R2126">
        <v>5</v>
      </c>
      <c r="S2126" t="b">
        <v>0</v>
      </c>
      <c r="T2126" t="s">
        <v>8280</v>
      </c>
      <c r="U2126" t="str">
        <f t="shared" si="234"/>
        <v>games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20">
        <f t="shared" si="235"/>
        <v>60</v>
      </c>
      <c r="F2127" s="6" t="str">
        <f t="shared" si="237"/>
        <v>Cat 12</v>
      </c>
      <c r="G2127" s="8">
        <v>852</v>
      </c>
      <c r="H2127" t="s">
        <v>8220</v>
      </c>
      <c r="I2127" t="s">
        <v>8223</v>
      </c>
      <c r="J2127" t="s">
        <v>8245</v>
      </c>
      <c r="K2127">
        <v>1438734833</v>
      </c>
      <c r="L2127" s="12">
        <f t="shared" si="231"/>
        <v>42221.023530092592</v>
      </c>
      <c r="M2127">
        <v>1436142833</v>
      </c>
      <c r="N2127" s="12">
        <f t="shared" si="232"/>
        <v>42191.023530092592</v>
      </c>
      <c r="O2127" s="16">
        <f t="shared" si="233"/>
        <v>7</v>
      </c>
      <c r="P2127" s="16">
        <f t="shared" si="236"/>
        <v>2015</v>
      </c>
      <c r="Q2127" t="b">
        <v>0</v>
      </c>
      <c r="R2127">
        <v>27</v>
      </c>
      <c r="S2127" t="b">
        <v>0</v>
      </c>
      <c r="T2127" t="s">
        <v>8280</v>
      </c>
      <c r="U2127" t="str">
        <f t="shared" si="234"/>
        <v>games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20">
        <f t="shared" si="235"/>
        <v>20</v>
      </c>
      <c r="F2128" s="6" t="str">
        <f t="shared" si="237"/>
        <v>Cat 6</v>
      </c>
      <c r="G2128" s="8">
        <v>10</v>
      </c>
      <c r="H2128" t="s">
        <v>8220</v>
      </c>
      <c r="I2128" t="s">
        <v>8223</v>
      </c>
      <c r="J2128" t="s">
        <v>8245</v>
      </c>
      <c r="K2128">
        <v>1418080887</v>
      </c>
      <c r="L2128" s="12">
        <f t="shared" si="231"/>
        <v>41981.973229166666</v>
      </c>
      <c r="M2128">
        <v>1415488887</v>
      </c>
      <c r="N2128" s="12">
        <f t="shared" si="232"/>
        <v>41951.973229166666</v>
      </c>
      <c r="O2128" s="16">
        <f t="shared" si="233"/>
        <v>11</v>
      </c>
      <c r="P2128" s="16">
        <f t="shared" si="236"/>
        <v>2014</v>
      </c>
      <c r="Q2128" t="b">
        <v>0</v>
      </c>
      <c r="R2128">
        <v>2</v>
      </c>
      <c r="S2128" t="b">
        <v>0</v>
      </c>
      <c r="T2128" t="s">
        <v>8280</v>
      </c>
      <c r="U2128" t="str">
        <f t="shared" si="234"/>
        <v>games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20">
        <f t="shared" si="235"/>
        <v>28</v>
      </c>
      <c r="F2129" s="6" t="str">
        <f t="shared" si="237"/>
        <v>Cat 7</v>
      </c>
      <c r="G2129" s="8">
        <v>8076</v>
      </c>
      <c r="H2129" t="s">
        <v>8220</v>
      </c>
      <c r="I2129" t="s">
        <v>8224</v>
      </c>
      <c r="J2129" t="s">
        <v>8246</v>
      </c>
      <c r="K2129">
        <v>1426158463</v>
      </c>
      <c r="L2129" s="12">
        <f t="shared" si="231"/>
        <v>42075.463692129633</v>
      </c>
      <c r="M2129">
        <v>1423570063</v>
      </c>
      <c r="N2129" s="12">
        <f t="shared" si="232"/>
        <v>42045.50535879629</v>
      </c>
      <c r="O2129" s="16">
        <f t="shared" si="233"/>
        <v>2</v>
      </c>
      <c r="P2129" s="16">
        <f t="shared" si="236"/>
        <v>2015</v>
      </c>
      <c r="Q2129" t="b">
        <v>0</v>
      </c>
      <c r="R2129">
        <v>236</v>
      </c>
      <c r="S2129" t="b">
        <v>0</v>
      </c>
      <c r="T2129" t="s">
        <v>8280</v>
      </c>
      <c r="U2129" t="str">
        <f t="shared" si="234"/>
        <v>games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20">
        <f t="shared" si="235"/>
        <v>15</v>
      </c>
      <c r="F2130" s="6" t="str">
        <f t="shared" si="237"/>
        <v>Cat 5</v>
      </c>
      <c r="G2130" s="8"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12">
        <f t="shared" si="231"/>
        <v>41903.772789351853</v>
      </c>
      <c r="M2130">
        <v>1406140369</v>
      </c>
      <c r="N2130" s="12">
        <f t="shared" si="232"/>
        <v>41843.772789351853</v>
      </c>
      <c r="O2130" s="16">
        <f t="shared" si="233"/>
        <v>7</v>
      </c>
      <c r="P2130" s="16">
        <f t="shared" si="236"/>
        <v>2014</v>
      </c>
      <c r="Q2130" t="b">
        <v>0</v>
      </c>
      <c r="R2130">
        <v>1</v>
      </c>
      <c r="S2130" t="b">
        <v>0</v>
      </c>
      <c r="T2130" t="s">
        <v>8280</v>
      </c>
      <c r="U2130" t="str">
        <f t="shared" si="234"/>
        <v>games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20">
        <f t="shared" si="235"/>
        <v>2</v>
      </c>
      <c r="F2131" s="6" t="str">
        <f t="shared" si="237"/>
        <v>Cat 2</v>
      </c>
      <c r="G2131" s="8">
        <v>236</v>
      </c>
      <c r="H2131" t="s">
        <v>8220</v>
      </c>
      <c r="I2131" t="s">
        <v>8223</v>
      </c>
      <c r="J2131" t="s">
        <v>8245</v>
      </c>
      <c r="K2131">
        <v>1457570100</v>
      </c>
      <c r="L2131" s="12">
        <f t="shared" si="231"/>
        <v>42439.024305555555</v>
      </c>
      <c r="M2131">
        <v>1454978100</v>
      </c>
      <c r="N2131" s="12">
        <f t="shared" si="232"/>
        <v>42409.024305555555</v>
      </c>
      <c r="O2131" s="16">
        <f t="shared" si="233"/>
        <v>2</v>
      </c>
      <c r="P2131" s="16">
        <f t="shared" si="236"/>
        <v>2016</v>
      </c>
      <c r="Q2131" t="b">
        <v>0</v>
      </c>
      <c r="R2131">
        <v>12</v>
      </c>
      <c r="S2131" t="b">
        <v>0</v>
      </c>
      <c r="T2131" t="s">
        <v>8280</v>
      </c>
      <c r="U2131" t="str">
        <f t="shared" si="234"/>
        <v>games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20">
        <f t="shared" si="235"/>
        <v>42</v>
      </c>
      <c r="F2132" s="6" t="str">
        <f t="shared" si="237"/>
        <v>Cat 10</v>
      </c>
      <c r="G2132" s="8">
        <v>85</v>
      </c>
      <c r="H2132" t="s">
        <v>8220</v>
      </c>
      <c r="I2132" t="s">
        <v>8223</v>
      </c>
      <c r="J2132" t="s">
        <v>8245</v>
      </c>
      <c r="K2132">
        <v>1408154663</v>
      </c>
      <c r="L2132" s="12">
        <f t="shared" si="231"/>
        <v>41867.086377314816</v>
      </c>
      <c r="M2132">
        <v>1405130663</v>
      </c>
      <c r="N2132" s="12">
        <f t="shared" si="232"/>
        <v>41832.086377314816</v>
      </c>
      <c r="O2132" s="16">
        <f t="shared" si="233"/>
        <v>7</v>
      </c>
      <c r="P2132" s="16">
        <f t="shared" si="236"/>
        <v>2014</v>
      </c>
      <c r="Q2132" t="b">
        <v>0</v>
      </c>
      <c r="R2132">
        <v>4</v>
      </c>
      <c r="S2132" t="b">
        <v>0</v>
      </c>
      <c r="T2132" t="s">
        <v>8280</v>
      </c>
      <c r="U2132" t="str">
        <f t="shared" si="234"/>
        <v>games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20">
        <f t="shared" si="235"/>
        <v>0.5</v>
      </c>
      <c r="F2133" s="6" t="str">
        <f t="shared" si="237"/>
        <v>Cat 1</v>
      </c>
      <c r="G2133" s="8">
        <v>25</v>
      </c>
      <c r="H2133" t="s">
        <v>8220</v>
      </c>
      <c r="I2133" t="s">
        <v>8223</v>
      </c>
      <c r="J2133" t="s">
        <v>8245</v>
      </c>
      <c r="K2133">
        <v>1436677091</v>
      </c>
      <c r="L2133" s="12">
        <f t="shared" si="231"/>
        <v>42197.207071759258</v>
      </c>
      <c r="M2133">
        <v>1434085091</v>
      </c>
      <c r="N2133" s="12">
        <f t="shared" si="232"/>
        <v>42167.207071759258</v>
      </c>
      <c r="O2133" s="16">
        <f t="shared" si="233"/>
        <v>6</v>
      </c>
      <c r="P2133" s="16">
        <f t="shared" si="236"/>
        <v>2015</v>
      </c>
      <c r="Q2133" t="b">
        <v>0</v>
      </c>
      <c r="R2133">
        <v>3</v>
      </c>
      <c r="S2133" t="b">
        <v>0</v>
      </c>
      <c r="T2133" t="s">
        <v>8280</v>
      </c>
      <c r="U2133" t="str">
        <f t="shared" si="234"/>
        <v>games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20">
        <f t="shared" si="235"/>
        <v>100</v>
      </c>
      <c r="F2134" s="6" t="str">
        <f t="shared" si="237"/>
        <v>Cat 12</v>
      </c>
      <c r="G2134" s="8">
        <v>2112.9899999999998</v>
      </c>
      <c r="H2134" t="s">
        <v>8220</v>
      </c>
      <c r="I2134" t="s">
        <v>8223</v>
      </c>
      <c r="J2134" t="s">
        <v>8245</v>
      </c>
      <c r="K2134">
        <v>1391427692</v>
      </c>
      <c r="L2134" s="12">
        <f t="shared" si="231"/>
        <v>41673.487175925926</v>
      </c>
      <c r="M2134">
        <v>1388835692</v>
      </c>
      <c r="N2134" s="12">
        <f t="shared" si="232"/>
        <v>41643.487175925926</v>
      </c>
      <c r="O2134" s="16">
        <f t="shared" si="233"/>
        <v>1</v>
      </c>
      <c r="P2134" s="16">
        <f t="shared" si="236"/>
        <v>2014</v>
      </c>
      <c r="Q2134" t="b">
        <v>0</v>
      </c>
      <c r="R2134">
        <v>99</v>
      </c>
      <c r="S2134" t="b">
        <v>0</v>
      </c>
      <c r="T2134" t="s">
        <v>8280</v>
      </c>
      <c r="U2134" t="str">
        <f t="shared" si="234"/>
        <v>games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20">
        <f t="shared" si="235"/>
        <v>1</v>
      </c>
      <c r="F2135" s="6" t="str">
        <f t="shared" si="237"/>
        <v>Cat 2</v>
      </c>
      <c r="G2135" s="8">
        <v>16</v>
      </c>
      <c r="H2135" t="s">
        <v>8220</v>
      </c>
      <c r="I2135" t="s">
        <v>8223</v>
      </c>
      <c r="J2135" t="s">
        <v>8245</v>
      </c>
      <c r="K2135">
        <v>1303628340</v>
      </c>
      <c r="L2135" s="12">
        <f t="shared" si="231"/>
        <v>40657.290972222225</v>
      </c>
      <c r="M2135">
        <v>1300328399</v>
      </c>
      <c r="N2135" s="12">
        <f t="shared" si="232"/>
        <v>40619.097210648149</v>
      </c>
      <c r="O2135" s="16">
        <f t="shared" si="233"/>
        <v>3</v>
      </c>
      <c r="P2135" s="16">
        <f t="shared" si="236"/>
        <v>2011</v>
      </c>
      <c r="Q2135" t="b">
        <v>0</v>
      </c>
      <c r="R2135">
        <v>3</v>
      </c>
      <c r="S2135" t="b">
        <v>0</v>
      </c>
      <c r="T2135" t="s">
        <v>8280</v>
      </c>
      <c r="U2135" t="str">
        <f t="shared" si="234"/>
        <v>games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20">
        <f t="shared" si="235"/>
        <v>6</v>
      </c>
      <c r="F2136" s="6" t="str">
        <f t="shared" si="237"/>
        <v>Cat 3</v>
      </c>
      <c r="G2136" s="8">
        <v>104</v>
      </c>
      <c r="H2136" t="s">
        <v>8220</v>
      </c>
      <c r="I2136" t="s">
        <v>8223</v>
      </c>
      <c r="J2136" t="s">
        <v>8245</v>
      </c>
      <c r="K2136">
        <v>1367097391</v>
      </c>
      <c r="L2136" s="12">
        <f t="shared" si="231"/>
        <v>41391.886469907404</v>
      </c>
      <c r="M2136">
        <v>1364505391</v>
      </c>
      <c r="N2136" s="12">
        <f t="shared" si="232"/>
        <v>41361.886469907404</v>
      </c>
      <c r="O2136" s="16">
        <f t="shared" si="233"/>
        <v>3</v>
      </c>
      <c r="P2136" s="16">
        <f t="shared" si="236"/>
        <v>2013</v>
      </c>
      <c r="Q2136" t="b">
        <v>0</v>
      </c>
      <c r="R2136">
        <v>3</v>
      </c>
      <c r="S2136" t="b">
        <v>0</v>
      </c>
      <c r="T2136" t="s">
        <v>8280</v>
      </c>
      <c r="U2136" t="str">
        <f t="shared" si="234"/>
        <v>games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20">
        <f t="shared" si="235"/>
        <v>5</v>
      </c>
      <c r="F2137" s="6" t="str">
        <f t="shared" si="237"/>
        <v>Cat 3</v>
      </c>
      <c r="G2137" s="8">
        <v>478</v>
      </c>
      <c r="H2137" t="s">
        <v>8220</v>
      </c>
      <c r="I2137" t="s">
        <v>8223</v>
      </c>
      <c r="J2137" t="s">
        <v>8245</v>
      </c>
      <c r="K2137">
        <v>1349392033</v>
      </c>
      <c r="L2137" s="12">
        <f t="shared" si="231"/>
        <v>41186.963344907403</v>
      </c>
      <c r="M2137">
        <v>1346800033</v>
      </c>
      <c r="N2137" s="12">
        <f t="shared" si="232"/>
        <v>41156.963344907403</v>
      </c>
      <c r="O2137" s="16">
        <f t="shared" si="233"/>
        <v>9</v>
      </c>
      <c r="P2137" s="16">
        <f t="shared" si="236"/>
        <v>2012</v>
      </c>
      <c r="Q2137" t="b">
        <v>0</v>
      </c>
      <c r="R2137">
        <v>22</v>
      </c>
      <c r="S2137" t="b">
        <v>0</v>
      </c>
      <c r="T2137" t="s">
        <v>8280</v>
      </c>
      <c r="U2137" t="str">
        <f t="shared" si="234"/>
        <v>games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20">
        <f t="shared" si="235"/>
        <v>80</v>
      </c>
      <c r="F2138" s="6" t="str">
        <f t="shared" si="237"/>
        <v>Cat 12</v>
      </c>
      <c r="G2138" s="8">
        <v>47.69</v>
      </c>
      <c r="H2138" t="s">
        <v>8220</v>
      </c>
      <c r="I2138" t="s">
        <v>8223</v>
      </c>
      <c r="J2138" t="s">
        <v>8245</v>
      </c>
      <c r="K2138">
        <v>1382184786</v>
      </c>
      <c r="L2138" s="12">
        <f t="shared" si="231"/>
        <v>41566.509097222224</v>
      </c>
      <c r="M2138">
        <v>1379592786</v>
      </c>
      <c r="N2138" s="12">
        <f t="shared" si="232"/>
        <v>41536.509097222224</v>
      </c>
      <c r="O2138" s="16">
        <f t="shared" si="233"/>
        <v>9</v>
      </c>
      <c r="P2138" s="16">
        <f t="shared" si="236"/>
        <v>2013</v>
      </c>
      <c r="Q2138" t="b">
        <v>0</v>
      </c>
      <c r="R2138">
        <v>4</v>
      </c>
      <c r="S2138" t="b">
        <v>0</v>
      </c>
      <c r="T2138" t="s">
        <v>8280</v>
      </c>
      <c r="U2138" t="str">
        <f t="shared" si="234"/>
        <v>games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20">
        <f t="shared" si="235"/>
        <v>50</v>
      </c>
      <c r="F2139" s="6" t="str">
        <f t="shared" si="237"/>
        <v>Cat 12</v>
      </c>
      <c r="G2139" s="8">
        <v>14203</v>
      </c>
      <c r="H2139" t="s">
        <v>8220</v>
      </c>
      <c r="I2139" t="s">
        <v>8228</v>
      </c>
      <c r="J2139" t="s">
        <v>8250</v>
      </c>
      <c r="K2139">
        <v>1417804229</v>
      </c>
      <c r="L2139" s="12">
        <f t="shared" si="231"/>
        <v>41978.771168981482</v>
      </c>
      <c r="M2139">
        <v>1415212229</v>
      </c>
      <c r="N2139" s="12">
        <f t="shared" si="232"/>
        <v>41948.771168981482</v>
      </c>
      <c r="O2139" s="16">
        <f t="shared" si="233"/>
        <v>11</v>
      </c>
      <c r="P2139" s="16">
        <f t="shared" si="236"/>
        <v>2014</v>
      </c>
      <c r="Q2139" t="b">
        <v>0</v>
      </c>
      <c r="R2139">
        <v>534</v>
      </c>
      <c r="S2139" t="b">
        <v>0</v>
      </c>
      <c r="T2139" t="s">
        <v>8280</v>
      </c>
      <c r="U2139" t="str">
        <f t="shared" si="234"/>
        <v>games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20">
        <f t="shared" si="235"/>
        <v>1</v>
      </c>
      <c r="F2140" s="6" t="str">
        <f t="shared" si="237"/>
        <v>Cat 2</v>
      </c>
      <c r="G2140" s="8">
        <v>128</v>
      </c>
      <c r="H2140" t="s">
        <v>8220</v>
      </c>
      <c r="I2140" t="s">
        <v>8224</v>
      </c>
      <c r="J2140" t="s">
        <v>8246</v>
      </c>
      <c r="K2140">
        <v>1383959939</v>
      </c>
      <c r="L2140" s="12">
        <f t="shared" si="231"/>
        <v>41587.054849537039</v>
      </c>
      <c r="M2140">
        <v>1381364339</v>
      </c>
      <c r="N2140" s="12">
        <f t="shared" si="232"/>
        <v>41557.013182870374</v>
      </c>
      <c r="O2140" s="16">
        <f t="shared" si="233"/>
        <v>10</v>
      </c>
      <c r="P2140" s="16">
        <f t="shared" si="236"/>
        <v>2013</v>
      </c>
      <c r="Q2140" t="b">
        <v>0</v>
      </c>
      <c r="R2140">
        <v>12</v>
      </c>
      <c r="S2140" t="b">
        <v>0</v>
      </c>
      <c r="T2140" t="s">
        <v>8280</v>
      </c>
      <c r="U2140" t="str">
        <f t="shared" si="234"/>
        <v>games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20">
        <f t="shared" si="235"/>
        <v>30</v>
      </c>
      <c r="F2141" s="6" t="str">
        <f t="shared" si="237"/>
        <v>Cat 8</v>
      </c>
      <c r="G2141" s="8">
        <v>1626</v>
      </c>
      <c r="H2141" t="s">
        <v>8220</v>
      </c>
      <c r="I2141" t="s">
        <v>8223</v>
      </c>
      <c r="J2141" t="s">
        <v>8245</v>
      </c>
      <c r="K2141">
        <v>1478196008</v>
      </c>
      <c r="L2141" s="12">
        <f t="shared" si="231"/>
        <v>42677.750092592592</v>
      </c>
      <c r="M2141">
        <v>1475604008</v>
      </c>
      <c r="N2141" s="12">
        <f t="shared" si="232"/>
        <v>42647.750092592592</v>
      </c>
      <c r="O2141" s="16">
        <f t="shared" si="233"/>
        <v>10</v>
      </c>
      <c r="P2141" s="16">
        <f t="shared" si="236"/>
        <v>2016</v>
      </c>
      <c r="Q2141" t="b">
        <v>0</v>
      </c>
      <c r="R2141">
        <v>56</v>
      </c>
      <c r="S2141" t="b">
        <v>0</v>
      </c>
      <c r="T2141" t="s">
        <v>8280</v>
      </c>
      <c r="U2141" t="str">
        <f t="shared" si="234"/>
        <v>games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20">
        <f t="shared" si="235"/>
        <v>500</v>
      </c>
      <c r="F2142" s="6" t="str">
        <f t="shared" si="237"/>
        <v>Cat 12</v>
      </c>
      <c r="G2142" s="8">
        <v>560</v>
      </c>
      <c r="H2142" t="s">
        <v>8220</v>
      </c>
      <c r="I2142" t="s">
        <v>8223</v>
      </c>
      <c r="J2142" t="s">
        <v>8245</v>
      </c>
      <c r="K2142">
        <v>1357934424</v>
      </c>
      <c r="L2142" s="12">
        <f t="shared" si="231"/>
        <v>41285.833611111113</v>
      </c>
      <c r="M2142">
        <v>1355342424</v>
      </c>
      <c r="N2142" s="12">
        <f t="shared" si="232"/>
        <v>41255.833611111113</v>
      </c>
      <c r="O2142" s="16">
        <f t="shared" si="233"/>
        <v>12</v>
      </c>
      <c r="P2142" s="16">
        <f t="shared" si="236"/>
        <v>2012</v>
      </c>
      <c r="Q2142" t="b">
        <v>0</v>
      </c>
      <c r="R2142">
        <v>11</v>
      </c>
      <c r="S2142" t="b">
        <v>0</v>
      </c>
      <c r="T2142" t="s">
        <v>8280</v>
      </c>
      <c r="U2142" t="str">
        <f t="shared" si="234"/>
        <v>games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20">
        <f t="shared" si="235"/>
        <v>15</v>
      </c>
      <c r="F2143" s="6" t="str">
        <f t="shared" si="237"/>
        <v>Cat 5</v>
      </c>
      <c r="G2143" s="8"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12">
        <f t="shared" si="231"/>
        <v>41957.277303240742</v>
      </c>
      <c r="M2143">
        <v>1413351559</v>
      </c>
      <c r="N2143" s="12">
        <f t="shared" si="232"/>
        <v>41927.235636574071</v>
      </c>
      <c r="O2143" s="16">
        <f t="shared" si="233"/>
        <v>10</v>
      </c>
      <c r="P2143" s="16">
        <f t="shared" si="236"/>
        <v>2014</v>
      </c>
      <c r="Q2143" t="b">
        <v>0</v>
      </c>
      <c r="R2143">
        <v>0</v>
      </c>
      <c r="S2143" t="b">
        <v>0</v>
      </c>
      <c r="T2143" t="s">
        <v>8280</v>
      </c>
      <c r="U2143" t="str">
        <f t="shared" si="234"/>
        <v>games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20">
        <f t="shared" si="235"/>
        <v>10.5</v>
      </c>
      <c r="F2144" s="6" t="str">
        <f t="shared" si="237"/>
        <v>Cat 4</v>
      </c>
      <c r="G2144" s="8">
        <v>601</v>
      </c>
      <c r="H2144" t="s">
        <v>8220</v>
      </c>
      <c r="I2144" t="s">
        <v>8235</v>
      </c>
      <c r="J2144" t="s">
        <v>8248</v>
      </c>
      <c r="K2144">
        <v>1451494210</v>
      </c>
      <c r="L2144" s="12">
        <f t="shared" si="231"/>
        <v>42368.701504629629</v>
      </c>
      <c r="M2144">
        <v>1449075010</v>
      </c>
      <c r="N2144" s="12">
        <f t="shared" si="232"/>
        <v>42340.701504629629</v>
      </c>
      <c r="O2144" s="16">
        <f t="shared" si="233"/>
        <v>12</v>
      </c>
      <c r="P2144" s="16">
        <f t="shared" si="236"/>
        <v>2015</v>
      </c>
      <c r="Q2144" t="b">
        <v>0</v>
      </c>
      <c r="R2144">
        <v>12</v>
      </c>
      <c r="S2144" t="b">
        <v>0</v>
      </c>
      <c r="T2144" t="s">
        <v>8280</v>
      </c>
      <c r="U2144" t="str">
        <f t="shared" si="234"/>
        <v>games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20">
        <f t="shared" si="235"/>
        <v>2</v>
      </c>
      <c r="F2145" s="6" t="str">
        <f t="shared" si="237"/>
        <v>Cat 2</v>
      </c>
      <c r="G2145" s="8">
        <v>225</v>
      </c>
      <c r="H2145" t="s">
        <v>8220</v>
      </c>
      <c r="I2145" t="s">
        <v>8223</v>
      </c>
      <c r="J2145" t="s">
        <v>8245</v>
      </c>
      <c r="K2145">
        <v>1279738800</v>
      </c>
      <c r="L2145" s="12">
        <f t="shared" si="231"/>
        <v>40380.791666666664</v>
      </c>
      <c r="M2145">
        <v>1275599812</v>
      </c>
      <c r="N2145" s="12">
        <f t="shared" si="232"/>
        <v>40332.886712962965</v>
      </c>
      <c r="O2145" s="16">
        <f t="shared" si="233"/>
        <v>6</v>
      </c>
      <c r="P2145" s="16">
        <f t="shared" si="236"/>
        <v>2010</v>
      </c>
      <c r="Q2145" t="b">
        <v>0</v>
      </c>
      <c r="R2145">
        <v>5</v>
      </c>
      <c r="S2145" t="b">
        <v>0</v>
      </c>
      <c r="T2145" t="s">
        <v>8280</v>
      </c>
      <c r="U2145" t="str">
        <f t="shared" si="234"/>
        <v>games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20">
        <f t="shared" si="235"/>
        <v>35.5</v>
      </c>
      <c r="F2146" s="6" t="str">
        <f t="shared" si="237"/>
        <v>Cat 9</v>
      </c>
      <c r="G2146" s="8">
        <v>607</v>
      </c>
      <c r="H2146" t="s">
        <v>8220</v>
      </c>
      <c r="I2146" t="s">
        <v>8223</v>
      </c>
      <c r="J2146" t="s">
        <v>8245</v>
      </c>
      <c r="K2146">
        <v>1379164040</v>
      </c>
      <c r="L2146" s="12">
        <f t="shared" si="231"/>
        <v>41531.546759259261</v>
      </c>
      <c r="M2146">
        <v>1376399240</v>
      </c>
      <c r="N2146" s="12">
        <f t="shared" si="232"/>
        <v>41499.546759259261</v>
      </c>
      <c r="O2146" s="16">
        <f t="shared" si="233"/>
        <v>8</v>
      </c>
      <c r="P2146" s="16">
        <f t="shared" si="236"/>
        <v>2013</v>
      </c>
      <c r="Q2146" t="b">
        <v>0</v>
      </c>
      <c r="R2146">
        <v>24</v>
      </c>
      <c r="S2146" t="b">
        <v>0</v>
      </c>
      <c r="T2146" t="s">
        <v>8280</v>
      </c>
      <c r="U2146" t="str">
        <f t="shared" si="234"/>
        <v>games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20">
        <f t="shared" si="235"/>
        <v>15</v>
      </c>
      <c r="F2147" s="6" t="str">
        <f t="shared" si="237"/>
        <v>Cat 5</v>
      </c>
      <c r="G2147" s="8">
        <v>4565</v>
      </c>
      <c r="H2147" t="s">
        <v>8220</v>
      </c>
      <c r="I2147" t="s">
        <v>8223</v>
      </c>
      <c r="J2147" t="s">
        <v>8245</v>
      </c>
      <c r="K2147">
        <v>1385534514</v>
      </c>
      <c r="L2147" s="12">
        <f t="shared" si="231"/>
        <v>41605.279097222221</v>
      </c>
      <c r="M2147">
        <v>1382938914</v>
      </c>
      <c r="N2147" s="12">
        <f t="shared" si="232"/>
        <v>41575.237430555557</v>
      </c>
      <c r="O2147" s="16">
        <f t="shared" si="233"/>
        <v>10</v>
      </c>
      <c r="P2147" s="16">
        <f t="shared" si="236"/>
        <v>2013</v>
      </c>
      <c r="Q2147" t="b">
        <v>0</v>
      </c>
      <c r="R2147">
        <v>89</v>
      </c>
      <c r="S2147" t="b">
        <v>0</v>
      </c>
      <c r="T2147" t="s">
        <v>8280</v>
      </c>
      <c r="U2147" t="str">
        <f t="shared" si="234"/>
        <v>games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20">
        <f t="shared" si="235"/>
        <v>5</v>
      </c>
      <c r="F2148" s="6" t="str">
        <f t="shared" si="237"/>
        <v>Cat 3</v>
      </c>
      <c r="G2148" s="8"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12">
        <f t="shared" si="231"/>
        <v>42411.679513888885</v>
      </c>
      <c r="M2148">
        <v>1453997910</v>
      </c>
      <c r="N2148" s="12">
        <f t="shared" si="232"/>
        <v>42397.679513888885</v>
      </c>
      <c r="O2148" s="16">
        <f t="shared" si="233"/>
        <v>1</v>
      </c>
      <c r="P2148" s="16">
        <f t="shared" si="236"/>
        <v>2016</v>
      </c>
      <c r="Q2148" t="b">
        <v>0</v>
      </c>
      <c r="R2148">
        <v>1</v>
      </c>
      <c r="S2148" t="b">
        <v>0</v>
      </c>
      <c r="T2148" t="s">
        <v>8280</v>
      </c>
      <c r="U2148" t="str">
        <f t="shared" si="234"/>
        <v>games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20">
        <f t="shared" si="235"/>
        <v>390</v>
      </c>
      <c r="F2149" s="6" t="str">
        <f t="shared" si="237"/>
        <v>Cat 12</v>
      </c>
      <c r="G2149" s="8">
        <v>2716</v>
      </c>
      <c r="H2149" t="s">
        <v>8220</v>
      </c>
      <c r="I2149" t="s">
        <v>8223</v>
      </c>
      <c r="J2149" t="s">
        <v>8245</v>
      </c>
      <c r="K2149">
        <v>1416125148</v>
      </c>
      <c r="L2149" s="12">
        <f t="shared" si="231"/>
        <v>41959.337361111116</v>
      </c>
      <c r="M2149">
        <v>1413356748</v>
      </c>
      <c r="N2149" s="12">
        <f t="shared" si="232"/>
        <v>41927.295694444445</v>
      </c>
      <c r="O2149" s="16">
        <f t="shared" si="233"/>
        <v>10</v>
      </c>
      <c r="P2149" s="16">
        <f t="shared" si="236"/>
        <v>2014</v>
      </c>
      <c r="Q2149" t="b">
        <v>0</v>
      </c>
      <c r="R2149">
        <v>55</v>
      </c>
      <c r="S2149" t="b">
        <v>0</v>
      </c>
      <c r="T2149" t="s">
        <v>8280</v>
      </c>
      <c r="U2149" t="str">
        <f t="shared" si="234"/>
        <v>games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20">
        <f t="shared" si="235"/>
        <v>0.1</v>
      </c>
      <c r="F2150" s="6" t="str">
        <f t="shared" si="237"/>
        <v>Cat 1</v>
      </c>
      <c r="G2150" s="8">
        <v>2</v>
      </c>
      <c r="H2150" t="s">
        <v>8220</v>
      </c>
      <c r="I2150" t="s">
        <v>8224</v>
      </c>
      <c r="J2150" t="s">
        <v>8246</v>
      </c>
      <c r="K2150">
        <v>1427992582</v>
      </c>
      <c r="L2150" s="12">
        <f t="shared" si="231"/>
        <v>42096.691921296297</v>
      </c>
      <c r="M2150">
        <v>1425404182</v>
      </c>
      <c r="N2150" s="12">
        <f t="shared" si="232"/>
        <v>42066.733587962968</v>
      </c>
      <c r="O2150" s="16">
        <f t="shared" si="233"/>
        <v>3</v>
      </c>
      <c r="P2150" s="16">
        <f t="shared" si="236"/>
        <v>2015</v>
      </c>
      <c r="Q2150" t="b">
        <v>0</v>
      </c>
      <c r="R2150">
        <v>2</v>
      </c>
      <c r="S2150" t="b">
        <v>0</v>
      </c>
      <c r="T2150" t="s">
        <v>8280</v>
      </c>
      <c r="U2150" t="str">
        <f t="shared" si="234"/>
        <v>games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20">
        <f t="shared" si="235"/>
        <v>2</v>
      </c>
      <c r="F2151" s="6" t="str">
        <f t="shared" si="237"/>
        <v>Cat 2</v>
      </c>
      <c r="G2151" s="8"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12">
        <f t="shared" si="231"/>
        <v>40390</v>
      </c>
      <c r="M2151">
        <v>1277512556</v>
      </c>
      <c r="N2151" s="12">
        <f t="shared" si="232"/>
        <v>40355.024953703702</v>
      </c>
      <c r="O2151" s="16">
        <f t="shared" si="233"/>
        <v>6</v>
      </c>
      <c r="P2151" s="16">
        <f t="shared" si="236"/>
        <v>2010</v>
      </c>
      <c r="Q2151" t="b">
        <v>0</v>
      </c>
      <c r="R2151">
        <v>0</v>
      </c>
      <c r="S2151" t="b">
        <v>0</v>
      </c>
      <c r="T2151" t="s">
        <v>8280</v>
      </c>
      <c r="U2151" t="str">
        <f t="shared" si="234"/>
        <v>games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20">
        <f t="shared" si="235"/>
        <v>50</v>
      </c>
      <c r="F2152" s="6" t="str">
        <f t="shared" si="237"/>
        <v>Cat 12</v>
      </c>
      <c r="G2152" s="8">
        <v>405</v>
      </c>
      <c r="H2152" t="s">
        <v>8220</v>
      </c>
      <c r="I2152" t="s">
        <v>8233</v>
      </c>
      <c r="J2152" t="s">
        <v>8253</v>
      </c>
      <c r="K2152">
        <v>1468392599</v>
      </c>
      <c r="L2152" s="12">
        <f t="shared" si="231"/>
        <v>42564.284710648149</v>
      </c>
      <c r="M2152">
        <v>1465800599</v>
      </c>
      <c r="N2152" s="12">
        <f t="shared" si="232"/>
        <v>42534.284710648149</v>
      </c>
      <c r="O2152" s="16">
        <f t="shared" si="233"/>
        <v>6</v>
      </c>
      <c r="P2152" s="16">
        <f t="shared" si="236"/>
        <v>2016</v>
      </c>
      <c r="Q2152" t="b">
        <v>0</v>
      </c>
      <c r="R2152">
        <v>4</v>
      </c>
      <c r="S2152" t="b">
        <v>0</v>
      </c>
      <c r="T2152" t="s">
        <v>8280</v>
      </c>
      <c r="U2152" t="str">
        <f t="shared" si="234"/>
        <v>games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20">
        <f t="shared" si="235"/>
        <v>45</v>
      </c>
      <c r="F2153" s="6" t="str">
        <f t="shared" si="237"/>
        <v>Cat 11</v>
      </c>
      <c r="G2153" s="8">
        <v>118</v>
      </c>
      <c r="H2153" t="s">
        <v>8220</v>
      </c>
      <c r="I2153" t="s">
        <v>8223</v>
      </c>
      <c r="J2153" t="s">
        <v>8245</v>
      </c>
      <c r="K2153">
        <v>1467231614</v>
      </c>
      <c r="L2153" s="12">
        <f t="shared" si="231"/>
        <v>42550.847384259265</v>
      </c>
      <c r="M2153">
        <v>1464639614</v>
      </c>
      <c r="N2153" s="12">
        <f t="shared" si="232"/>
        <v>42520.847384259265</v>
      </c>
      <c r="O2153" s="16">
        <f t="shared" si="233"/>
        <v>5</v>
      </c>
      <c r="P2153" s="16">
        <f t="shared" si="236"/>
        <v>2016</v>
      </c>
      <c r="Q2153" t="b">
        <v>0</v>
      </c>
      <c r="R2153">
        <v>6</v>
      </c>
      <c r="S2153" t="b">
        <v>0</v>
      </c>
      <c r="T2153" t="s">
        <v>8280</v>
      </c>
      <c r="U2153" t="str">
        <f t="shared" si="234"/>
        <v>games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20">
        <f t="shared" si="235"/>
        <v>30</v>
      </c>
      <c r="F2154" s="6" t="str">
        <f t="shared" si="237"/>
        <v>Cat 8</v>
      </c>
      <c r="G2154" s="8">
        <v>50</v>
      </c>
      <c r="H2154" t="s">
        <v>8220</v>
      </c>
      <c r="I2154" t="s">
        <v>8223</v>
      </c>
      <c r="J2154" t="s">
        <v>8245</v>
      </c>
      <c r="K2154">
        <v>1394909909</v>
      </c>
      <c r="L2154" s="12">
        <f t="shared" si="231"/>
        <v>41713.790613425925</v>
      </c>
      <c r="M2154">
        <v>1392321509</v>
      </c>
      <c r="N2154" s="12">
        <f t="shared" si="232"/>
        <v>41683.832280092596</v>
      </c>
      <c r="O2154" s="16">
        <f t="shared" si="233"/>
        <v>2</v>
      </c>
      <c r="P2154" s="16">
        <f t="shared" si="236"/>
        <v>2014</v>
      </c>
      <c r="Q2154" t="b">
        <v>0</v>
      </c>
      <c r="R2154">
        <v>4</v>
      </c>
      <c r="S2154" t="b">
        <v>0</v>
      </c>
      <c r="T2154" t="s">
        <v>8280</v>
      </c>
      <c r="U2154" t="str">
        <f t="shared" si="234"/>
        <v>games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20">
        <f t="shared" si="235"/>
        <v>372.625</v>
      </c>
      <c r="F2155" s="6" t="str">
        <f t="shared" si="237"/>
        <v>Cat 12</v>
      </c>
      <c r="G2155" s="8">
        <v>34</v>
      </c>
      <c r="H2155" t="s">
        <v>8220</v>
      </c>
      <c r="I2155" t="s">
        <v>8223</v>
      </c>
      <c r="J2155" t="s">
        <v>8245</v>
      </c>
      <c r="K2155">
        <v>1420876740</v>
      </c>
      <c r="L2155" s="12">
        <f t="shared" si="231"/>
        <v>42014.332638888889</v>
      </c>
      <c r="M2155">
        <v>1417470718</v>
      </c>
      <c r="N2155" s="12">
        <f t="shared" si="232"/>
        <v>41974.911087962959</v>
      </c>
      <c r="O2155" s="16">
        <f t="shared" si="233"/>
        <v>12</v>
      </c>
      <c r="P2155" s="16">
        <f t="shared" si="236"/>
        <v>2014</v>
      </c>
      <c r="Q2155" t="b">
        <v>0</v>
      </c>
      <c r="R2155">
        <v>4</v>
      </c>
      <c r="S2155" t="b">
        <v>0</v>
      </c>
      <c r="T2155" t="s">
        <v>8280</v>
      </c>
      <c r="U2155" t="str">
        <f t="shared" si="234"/>
        <v>games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20">
        <f t="shared" si="235"/>
        <v>0.25</v>
      </c>
      <c r="F2156" s="6" t="str">
        <f t="shared" si="237"/>
        <v>Cat 1</v>
      </c>
      <c r="G2156" s="8">
        <v>2</v>
      </c>
      <c r="H2156" t="s">
        <v>8220</v>
      </c>
      <c r="I2156" t="s">
        <v>8223</v>
      </c>
      <c r="J2156" t="s">
        <v>8245</v>
      </c>
      <c r="K2156">
        <v>1390921827</v>
      </c>
      <c r="L2156" s="12">
        <f t="shared" si="231"/>
        <v>41667.632256944446</v>
      </c>
      <c r="M2156">
        <v>1389193827</v>
      </c>
      <c r="N2156" s="12">
        <f t="shared" si="232"/>
        <v>41647.632256944446</v>
      </c>
      <c r="O2156" s="16">
        <f t="shared" si="233"/>
        <v>1</v>
      </c>
      <c r="P2156" s="16">
        <f t="shared" si="236"/>
        <v>2014</v>
      </c>
      <c r="Q2156" t="b">
        <v>0</v>
      </c>
      <c r="R2156">
        <v>2</v>
      </c>
      <c r="S2156" t="b">
        <v>0</v>
      </c>
      <c r="T2156" t="s">
        <v>8280</v>
      </c>
      <c r="U2156" t="str">
        <f t="shared" si="234"/>
        <v>games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20">
        <f t="shared" si="235"/>
        <v>5</v>
      </c>
      <c r="F2157" s="6" t="str">
        <f t="shared" si="237"/>
        <v>Cat 3</v>
      </c>
      <c r="G2157" s="8">
        <v>115</v>
      </c>
      <c r="H2157" t="s">
        <v>8220</v>
      </c>
      <c r="I2157" t="s">
        <v>8224</v>
      </c>
      <c r="J2157" t="s">
        <v>8246</v>
      </c>
      <c r="K2157">
        <v>1459443385</v>
      </c>
      <c r="L2157" s="12">
        <f t="shared" si="231"/>
        <v>42460.70584490741</v>
      </c>
      <c r="M2157">
        <v>1456854985</v>
      </c>
      <c r="N2157" s="12">
        <f t="shared" si="232"/>
        <v>42430.747511574074</v>
      </c>
      <c r="O2157" s="16">
        <f t="shared" si="233"/>
        <v>3</v>
      </c>
      <c r="P2157" s="16">
        <f t="shared" si="236"/>
        <v>2016</v>
      </c>
      <c r="Q2157" t="b">
        <v>0</v>
      </c>
      <c r="R2157">
        <v>5</v>
      </c>
      <c r="S2157" t="b">
        <v>0</v>
      </c>
      <c r="T2157" t="s">
        <v>8280</v>
      </c>
      <c r="U2157" t="str">
        <f t="shared" si="234"/>
        <v>games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20">
        <f t="shared" si="235"/>
        <v>56</v>
      </c>
      <c r="F2158" s="6" t="str">
        <f t="shared" si="237"/>
        <v>Cat 12</v>
      </c>
      <c r="G2158" s="8">
        <v>1493</v>
      </c>
      <c r="H2158" t="s">
        <v>8220</v>
      </c>
      <c r="I2158" t="s">
        <v>8223</v>
      </c>
      <c r="J2158" t="s">
        <v>8245</v>
      </c>
      <c r="K2158">
        <v>1379363406</v>
      </c>
      <c r="L2158" s="12">
        <f t="shared" si="231"/>
        <v>41533.85423611111</v>
      </c>
      <c r="M2158">
        <v>1375475406</v>
      </c>
      <c r="N2158" s="12">
        <f t="shared" si="232"/>
        <v>41488.85423611111</v>
      </c>
      <c r="O2158" s="16">
        <f t="shared" si="233"/>
        <v>8</v>
      </c>
      <c r="P2158" s="16">
        <f t="shared" si="236"/>
        <v>2013</v>
      </c>
      <c r="Q2158" t="b">
        <v>0</v>
      </c>
      <c r="R2158">
        <v>83</v>
      </c>
      <c r="S2158" t="b">
        <v>0</v>
      </c>
      <c r="T2158" t="s">
        <v>8280</v>
      </c>
      <c r="U2158" t="str">
        <f t="shared" si="234"/>
        <v>games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20">
        <f t="shared" si="235"/>
        <v>75</v>
      </c>
      <c r="F2159" s="6" t="str">
        <f t="shared" si="237"/>
        <v>Cat 12</v>
      </c>
      <c r="G2159" s="8">
        <v>21144</v>
      </c>
      <c r="H2159" t="s">
        <v>8220</v>
      </c>
      <c r="I2159" t="s">
        <v>8223</v>
      </c>
      <c r="J2159" t="s">
        <v>8245</v>
      </c>
      <c r="K2159">
        <v>1482479940</v>
      </c>
      <c r="L2159" s="12">
        <f t="shared" si="231"/>
        <v>42727.332638888889</v>
      </c>
      <c r="M2159">
        <v>1479684783</v>
      </c>
      <c r="N2159" s="12">
        <f t="shared" si="232"/>
        <v>42694.98128472222</v>
      </c>
      <c r="O2159" s="16">
        <f t="shared" si="233"/>
        <v>11</v>
      </c>
      <c r="P2159" s="16">
        <f t="shared" si="236"/>
        <v>2016</v>
      </c>
      <c r="Q2159" t="b">
        <v>0</v>
      </c>
      <c r="R2159">
        <v>57</v>
      </c>
      <c r="S2159" t="b">
        <v>0</v>
      </c>
      <c r="T2159" t="s">
        <v>8280</v>
      </c>
      <c r="U2159" t="str">
        <f t="shared" si="234"/>
        <v>games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20">
        <f t="shared" si="235"/>
        <v>300</v>
      </c>
      <c r="F2160" s="6" t="str">
        <f t="shared" si="237"/>
        <v>Cat 12</v>
      </c>
      <c r="G2160" s="8">
        <v>19770.11</v>
      </c>
      <c r="H2160" t="s">
        <v>8220</v>
      </c>
      <c r="I2160" t="s">
        <v>8223</v>
      </c>
      <c r="J2160" t="s">
        <v>8245</v>
      </c>
      <c r="K2160">
        <v>1360009774</v>
      </c>
      <c r="L2160" s="12">
        <f t="shared" si="231"/>
        <v>41309.853865740741</v>
      </c>
      <c r="M2160">
        <v>1356121774</v>
      </c>
      <c r="N2160" s="12">
        <f t="shared" si="232"/>
        <v>41264.853865740741</v>
      </c>
      <c r="O2160" s="16">
        <f t="shared" si="233"/>
        <v>12</v>
      </c>
      <c r="P2160" s="16">
        <f t="shared" si="236"/>
        <v>2012</v>
      </c>
      <c r="Q2160" t="b">
        <v>0</v>
      </c>
      <c r="R2160">
        <v>311</v>
      </c>
      <c r="S2160" t="b">
        <v>0</v>
      </c>
      <c r="T2160" t="s">
        <v>8280</v>
      </c>
      <c r="U2160" t="str">
        <f t="shared" si="234"/>
        <v>games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20">
        <f t="shared" si="235"/>
        <v>3.6</v>
      </c>
      <c r="F2161" s="6" t="str">
        <f t="shared" si="237"/>
        <v>Cat 2</v>
      </c>
      <c r="G2161" s="8">
        <v>26</v>
      </c>
      <c r="H2161" t="s">
        <v>8220</v>
      </c>
      <c r="I2161" t="s">
        <v>8223</v>
      </c>
      <c r="J2161" t="s">
        <v>8245</v>
      </c>
      <c r="K2161">
        <v>1310837574</v>
      </c>
      <c r="L2161" s="12">
        <f t="shared" si="231"/>
        <v>40740.731180555551</v>
      </c>
      <c r="M2161">
        <v>1308245574</v>
      </c>
      <c r="N2161" s="12">
        <f t="shared" si="232"/>
        <v>40710.731180555551</v>
      </c>
      <c r="O2161" s="16">
        <f t="shared" si="233"/>
        <v>6</v>
      </c>
      <c r="P2161" s="16">
        <f t="shared" si="236"/>
        <v>2011</v>
      </c>
      <c r="Q2161" t="b">
        <v>0</v>
      </c>
      <c r="R2161">
        <v>2</v>
      </c>
      <c r="S2161" t="b">
        <v>0</v>
      </c>
      <c r="T2161" t="s">
        <v>8280</v>
      </c>
      <c r="U2161" t="str">
        <f t="shared" si="234"/>
        <v>games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20">
        <f t="shared" si="235"/>
        <v>10</v>
      </c>
      <c r="F2162" s="6" t="str">
        <f t="shared" si="237"/>
        <v>Cat 4</v>
      </c>
      <c r="G2162" s="8">
        <v>85</v>
      </c>
      <c r="H2162" t="s">
        <v>8220</v>
      </c>
      <c r="I2162" t="s">
        <v>8223</v>
      </c>
      <c r="J2162" t="s">
        <v>8245</v>
      </c>
      <c r="K2162">
        <v>1337447105</v>
      </c>
      <c r="L2162" s="12">
        <f t="shared" si="231"/>
        <v>41048.711863425924</v>
      </c>
      <c r="M2162">
        <v>1334855105</v>
      </c>
      <c r="N2162" s="12">
        <f t="shared" si="232"/>
        <v>41018.711863425924</v>
      </c>
      <c r="O2162" s="16">
        <f t="shared" si="233"/>
        <v>4</v>
      </c>
      <c r="P2162" s="16">
        <f t="shared" si="236"/>
        <v>2012</v>
      </c>
      <c r="Q2162" t="b">
        <v>0</v>
      </c>
      <c r="R2162">
        <v>16</v>
      </c>
      <c r="S2162" t="b">
        <v>0</v>
      </c>
      <c r="T2162" t="s">
        <v>8280</v>
      </c>
      <c r="U2162" t="str">
        <f t="shared" si="234"/>
        <v>games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20">
        <f t="shared" si="235"/>
        <v>0.4</v>
      </c>
      <c r="F2163" s="6" t="str">
        <f t="shared" si="237"/>
        <v>Cat 1</v>
      </c>
      <c r="G2163" s="8">
        <v>463</v>
      </c>
      <c r="H2163" t="s">
        <v>8218</v>
      </c>
      <c r="I2163" t="s">
        <v>8223</v>
      </c>
      <c r="J2163" t="s">
        <v>8245</v>
      </c>
      <c r="K2163">
        <v>1443040059</v>
      </c>
      <c r="L2163" s="12">
        <f t="shared" si="231"/>
        <v>42270.852534722217</v>
      </c>
      <c r="M2163">
        <v>1440448059</v>
      </c>
      <c r="N2163" s="12">
        <f t="shared" si="232"/>
        <v>42240.852534722217</v>
      </c>
      <c r="O2163" s="16">
        <f t="shared" si="233"/>
        <v>8</v>
      </c>
      <c r="P2163" s="16">
        <f t="shared" si="236"/>
        <v>2015</v>
      </c>
      <c r="Q2163" t="b">
        <v>0</v>
      </c>
      <c r="R2163">
        <v>13</v>
      </c>
      <c r="S2163" t="b">
        <v>1</v>
      </c>
      <c r="T2163" t="s">
        <v>8274</v>
      </c>
      <c r="U2163" t="str">
        <f t="shared" si="234"/>
        <v>music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20">
        <f t="shared" si="235"/>
        <v>4.5</v>
      </c>
      <c r="F2164" s="6" t="str">
        <f t="shared" si="237"/>
        <v>Cat 2</v>
      </c>
      <c r="G2164" s="8">
        <v>5052</v>
      </c>
      <c r="H2164" t="s">
        <v>8218</v>
      </c>
      <c r="I2164" t="s">
        <v>8223</v>
      </c>
      <c r="J2164" t="s">
        <v>8245</v>
      </c>
      <c r="K2164">
        <v>1406226191</v>
      </c>
      <c r="L2164" s="12">
        <f t="shared" si="231"/>
        <v>41844.766099537039</v>
      </c>
      <c r="M2164">
        <v>1403547791</v>
      </c>
      <c r="N2164" s="12">
        <f t="shared" si="232"/>
        <v>41813.766099537039</v>
      </c>
      <c r="O2164" s="16">
        <f t="shared" si="233"/>
        <v>6</v>
      </c>
      <c r="P2164" s="16">
        <f t="shared" si="236"/>
        <v>2014</v>
      </c>
      <c r="Q2164" t="b">
        <v>0</v>
      </c>
      <c r="R2164">
        <v>58</v>
      </c>
      <c r="S2164" t="b">
        <v>1</v>
      </c>
      <c r="T2164" t="s">
        <v>8274</v>
      </c>
      <c r="U2164" t="str">
        <f t="shared" si="234"/>
        <v>music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20">
        <f t="shared" si="235"/>
        <v>2.5</v>
      </c>
      <c r="F2165" s="6" t="str">
        <f t="shared" si="237"/>
        <v>Cat 2</v>
      </c>
      <c r="G2165" s="8">
        <v>3305</v>
      </c>
      <c r="H2165" t="s">
        <v>8218</v>
      </c>
      <c r="I2165" t="s">
        <v>8223</v>
      </c>
      <c r="J2165" t="s">
        <v>8245</v>
      </c>
      <c r="K2165">
        <v>1433735400</v>
      </c>
      <c r="L2165" s="12">
        <f t="shared" si="231"/>
        <v>42163.159722222219</v>
      </c>
      <c r="M2165">
        <v>1429306520</v>
      </c>
      <c r="N2165" s="12">
        <f t="shared" si="232"/>
        <v>42111.899537037039</v>
      </c>
      <c r="O2165" s="16">
        <f t="shared" si="233"/>
        <v>4</v>
      </c>
      <c r="P2165" s="16">
        <f t="shared" si="236"/>
        <v>2015</v>
      </c>
      <c r="Q2165" t="b">
        <v>0</v>
      </c>
      <c r="R2165">
        <v>44</v>
      </c>
      <c r="S2165" t="b">
        <v>1</v>
      </c>
      <c r="T2165" t="s">
        <v>8274</v>
      </c>
      <c r="U2165" t="str">
        <f t="shared" si="234"/>
        <v>music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20">
        <f t="shared" si="235"/>
        <v>5.5</v>
      </c>
      <c r="F2166" s="6" t="str">
        <f t="shared" si="237"/>
        <v>Cat 3</v>
      </c>
      <c r="G2166" s="8">
        <v>5645</v>
      </c>
      <c r="H2166" t="s">
        <v>8218</v>
      </c>
      <c r="I2166" t="s">
        <v>8223</v>
      </c>
      <c r="J2166" t="s">
        <v>8245</v>
      </c>
      <c r="K2166">
        <v>1466827140</v>
      </c>
      <c r="L2166" s="12">
        <f t="shared" si="231"/>
        <v>42546.165972222225</v>
      </c>
      <c r="M2166">
        <v>1464196414</v>
      </c>
      <c r="N2166" s="12">
        <f t="shared" si="232"/>
        <v>42515.71775462963</v>
      </c>
      <c r="O2166" s="16">
        <f t="shared" si="233"/>
        <v>5</v>
      </c>
      <c r="P2166" s="16">
        <f t="shared" si="236"/>
        <v>2016</v>
      </c>
      <c r="Q2166" t="b">
        <v>0</v>
      </c>
      <c r="R2166">
        <v>83</v>
      </c>
      <c r="S2166" t="b">
        <v>1</v>
      </c>
      <c r="T2166" t="s">
        <v>8274</v>
      </c>
      <c r="U2166" t="str">
        <f t="shared" si="234"/>
        <v>music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20">
        <f t="shared" si="235"/>
        <v>2.5</v>
      </c>
      <c r="F2167" s="6" t="str">
        <f t="shared" si="237"/>
        <v>Cat 2</v>
      </c>
      <c r="G2167" s="8">
        <v>3466</v>
      </c>
      <c r="H2167" t="s">
        <v>8218</v>
      </c>
      <c r="I2167" t="s">
        <v>8229</v>
      </c>
      <c r="J2167" t="s">
        <v>8248</v>
      </c>
      <c r="K2167">
        <v>1460127635</v>
      </c>
      <c r="L2167" s="12">
        <f t="shared" si="231"/>
        <v>42468.625405092593</v>
      </c>
      <c r="M2167">
        <v>1457539235</v>
      </c>
      <c r="N2167" s="12">
        <f t="shared" si="232"/>
        <v>42438.667071759264</v>
      </c>
      <c r="O2167" s="16">
        <f t="shared" si="233"/>
        <v>3</v>
      </c>
      <c r="P2167" s="16">
        <f t="shared" si="236"/>
        <v>2016</v>
      </c>
      <c r="Q2167" t="b">
        <v>0</v>
      </c>
      <c r="R2167">
        <v>117</v>
      </c>
      <c r="S2167" t="b">
        <v>1</v>
      </c>
      <c r="T2167" t="s">
        <v>8274</v>
      </c>
      <c r="U2167" t="str">
        <f t="shared" si="234"/>
        <v>music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20">
        <f t="shared" si="235"/>
        <v>2</v>
      </c>
      <c r="F2168" s="6" t="str">
        <f t="shared" si="237"/>
        <v>Cat 2</v>
      </c>
      <c r="G2168" s="8">
        <v>2932</v>
      </c>
      <c r="H2168" t="s">
        <v>8218</v>
      </c>
      <c r="I2168" t="s">
        <v>8223</v>
      </c>
      <c r="J2168" t="s">
        <v>8245</v>
      </c>
      <c r="K2168">
        <v>1417813618</v>
      </c>
      <c r="L2168" s="12">
        <f t="shared" si="231"/>
        <v>41978.879837962959</v>
      </c>
      <c r="M2168">
        <v>1413922018</v>
      </c>
      <c r="N2168" s="12">
        <f t="shared" si="232"/>
        <v>41933.838171296295</v>
      </c>
      <c r="O2168" s="16">
        <f t="shared" si="233"/>
        <v>10</v>
      </c>
      <c r="P2168" s="16">
        <f t="shared" si="236"/>
        <v>2014</v>
      </c>
      <c r="Q2168" t="b">
        <v>0</v>
      </c>
      <c r="R2168">
        <v>32</v>
      </c>
      <c r="S2168" t="b">
        <v>1</v>
      </c>
      <c r="T2168" t="s">
        <v>8274</v>
      </c>
      <c r="U2168" t="str">
        <f t="shared" si="234"/>
        <v>music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20">
        <f t="shared" si="235"/>
        <v>0.15</v>
      </c>
      <c r="F2169" s="6" t="str">
        <f t="shared" si="237"/>
        <v>Cat 1</v>
      </c>
      <c r="G2169" s="8">
        <v>180</v>
      </c>
      <c r="H2169" t="s">
        <v>8218</v>
      </c>
      <c r="I2169" t="s">
        <v>8223</v>
      </c>
      <c r="J2169" t="s">
        <v>8245</v>
      </c>
      <c r="K2169">
        <v>1347672937</v>
      </c>
      <c r="L2169" s="12">
        <f t="shared" si="231"/>
        <v>41167.066400462965</v>
      </c>
      <c r="M2169">
        <v>1346463337</v>
      </c>
      <c r="N2169" s="12">
        <f t="shared" si="232"/>
        <v>41153.066400462965</v>
      </c>
      <c r="O2169" s="16">
        <f t="shared" si="233"/>
        <v>9</v>
      </c>
      <c r="P2169" s="16">
        <f t="shared" si="236"/>
        <v>2012</v>
      </c>
      <c r="Q2169" t="b">
        <v>0</v>
      </c>
      <c r="R2169">
        <v>8</v>
      </c>
      <c r="S2169" t="b">
        <v>1</v>
      </c>
      <c r="T2169" t="s">
        <v>8274</v>
      </c>
      <c r="U2169" t="str">
        <f t="shared" si="234"/>
        <v>music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20">
        <f t="shared" si="235"/>
        <v>18</v>
      </c>
      <c r="F2170" s="6" t="str">
        <f t="shared" si="237"/>
        <v>Cat 5</v>
      </c>
      <c r="G2170" s="8">
        <v>21884.69</v>
      </c>
      <c r="H2170" t="s">
        <v>8218</v>
      </c>
      <c r="I2170" t="s">
        <v>8223</v>
      </c>
      <c r="J2170" t="s">
        <v>8245</v>
      </c>
      <c r="K2170">
        <v>1486702800</v>
      </c>
      <c r="L2170" s="12">
        <f t="shared" si="231"/>
        <v>42776.208333333328</v>
      </c>
      <c r="M2170">
        <v>1484058261</v>
      </c>
      <c r="N2170" s="12">
        <f t="shared" si="232"/>
        <v>42745.600243055553</v>
      </c>
      <c r="O2170" s="16">
        <f t="shared" si="233"/>
        <v>1</v>
      </c>
      <c r="P2170" s="16">
        <f t="shared" si="236"/>
        <v>2017</v>
      </c>
      <c r="Q2170" t="b">
        <v>0</v>
      </c>
      <c r="R2170">
        <v>340</v>
      </c>
      <c r="S2170" t="b">
        <v>1</v>
      </c>
      <c r="T2170" t="s">
        <v>8274</v>
      </c>
      <c r="U2170" t="str">
        <f t="shared" si="234"/>
        <v>music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20">
        <f t="shared" si="235"/>
        <v>0.153</v>
      </c>
      <c r="F2171" s="6" t="str">
        <f t="shared" si="237"/>
        <v>Cat 1</v>
      </c>
      <c r="G2171" s="8">
        <v>153</v>
      </c>
      <c r="H2171" t="s">
        <v>8218</v>
      </c>
      <c r="I2171" t="s">
        <v>8223</v>
      </c>
      <c r="J2171" t="s">
        <v>8245</v>
      </c>
      <c r="K2171">
        <v>1488473351</v>
      </c>
      <c r="L2171" s="12">
        <f t="shared" si="231"/>
        <v>42796.700821759259</v>
      </c>
      <c r="M2171">
        <v>1488214151</v>
      </c>
      <c r="N2171" s="12">
        <f t="shared" si="232"/>
        <v>42793.700821759259</v>
      </c>
      <c r="O2171" s="16">
        <f t="shared" si="233"/>
        <v>2</v>
      </c>
      <c r="P2171" s="16">
        <f t="shared" si="236"/>
        <v>2017</v>
      </c>
      <c r="Q2171" t="b">
        <v>0</v>
      </c>
      <c r="R2171">
        <v>7</v>
      </c>
      <c r="S2171" t="b">
        <v>1</v>
      </c>
      <c r="T2171" t="s">
        <v>8274</v>
      </c>
      <c r="U2171" t="str">
        <f t="shared" si="234"/>
        <v>music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20">
        <f t="shared" si="235"/>
        <v>0.35</v>
      </c>
      <c r="F2172" s="6" t="str">
        <f t="shared" si="237"/>
        <v>Cat 1</v>
      </c>
      <c r="G2172" s="8">
        <v>633</v>
      </c>
      <c r="H2172" t="s">
        <v>8218</v>
      </c>
      <c r="I2172" t="s">
        <v>8223</v>
      </c>
      <c r="J2172" t="s">
        <v>8245</v>
      </c>
      <c r="K2172">
        <v>1440266422</v>
      </c>
      <c r="L2172" s="12">
        <f t="shared" si="231"/>
        <v>42238.750254629631</v>
      </c>
      <c r="M2172">
        <v>1436810422</v>
      </c>
      <c r="N2172" s="12">
        <f t="shared" si="232"/>
        <v>42198.750254629631</v>
      </c>
      <c r="O2172" s="16">
        <f t="shared" si="233"/>
        <v>7</v>
      </c>
      <c r="P2172" s="16">
        <f t="shared" si="236"/>
        <v>2015</v>
      </c>
      <c r="Q2172" t="b">
        <v>0</v>
      </c>
      <c r="R2172">
        <v>19</v>
      </c>
      <c r="S2172" t="b">
        <v>1</v>
      </c>
      <c r="T2172" t="s">
        <v>8274</v>
      </c>
      <c r="U2172" t="str">
        <f t="shared" si="234"/>
        <v>music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20">
        <f t="shared" si="235"/>
        <v>4</v>
      </c>
      <c r="F2173" s="6" t="str">
        <f t="shared" si="237"/>
        <v>Cat 2</v>
      </c>
      <c r="G2173" s="8">
        <v>4243</v>
      </c>
      <c r="H2173" t="s">
        <v>8218</v>
      </c>
      <c r="I2173" t="s">
        <v>8223</v>
      </c>
      <c r="J2173" t="s">
        <v>8245</v>
      </c>
      <c r="K2173">
        <v>1434949200</v>
      </c>
      <c r="L2173" s="12">
        <f t="shared" si="231"/>
        <v>42177.208333333328</v>
      </c>
      <c r="M2173">
        <v>1431903495</v>
      </c>
      <c r="N2173" s="12">
        <f t="shared" si="232"/>
        <v>42141.95711805555</v>
      </c>
      <c r="O2173" s="16">
        <f t="shared" si="233"/>
        <v>5</v>
      </c>
      <c r="P2173" s="16">
        <f t="shared" si="236"/>
        <v>2015</v>
      </c>
      <c r="Q2173" t="b">
        <v>0</v>
      </c>
      <c r="R2173">
        <v>47</v>
      </c>
      <c r="S2173" t="b">
        <v>1</v>
      </c>
      <c r="T2173" t="s">
        <v>8274</v>
      </c>
      <c r="U2173" t="str">
        <f t="shared" si="234"/>
        <v>music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20">
        <f t="shared" si="235"/>
        <v>1</v>
      </c>
      <c r="F2174" s="6" t="str">
        <f t="shared" si="237"/>
        <v>Cat 2</v>
      </c>
      <c r="G2174" s="8">
        <v>1000</v>
      </c>
      <c r="H2174" t="s">
        <v>8218</v>
      </c>
      <c r="I2174" t="s">
        <v>8223</v>
      </c>
      <c r="J2174" t="s">
        <v>8245</v>
      </c>
      <c r="K2174">
        <v>1429365320</v>
      </c>
      <c r="L2174" s="12">
        <f t="shared" si="231"/>
        <v>42112.580092592587</v>
      </c>
      <c r="M2174">
        <v>1426773320</v>
      </c>
      <c r="N2174" s="12">
        <f t="shared" si="232"/>
        <v>42082.580092592587</v>
      </c>
      <c r="O2174" s="16">
        <f t="shared" si="233"/>
        <v>3</v>
      </c>
      <c r="P2174" s="16">
        <f t="shared" si="236"/>
        <v>2015</v>
      </c>
      <c r="Q2174" t="b">
        <v>0</v>
      </c>
      <c r="R2174">
        <v>13</v>
      </c>
      <c r="S2174" t="b">
        <v>1</v>
      </c>
      <c r="T2174" t="s">
        <v>8274</v>
      </c>
      <c r="U2174" t="str">
        <f t="shared" si="234"/>
        <v>music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20">
        <f t="shared" si="235"/>
        <v>4.2</v>
      </c>
      <c r="F2175" s="6" t="str">
        <f t="shared" si="237"/>
        <v>Cat 2</v>
      </c>
      <c r="G2175" s="8">
        <v>5331</v>
      </c>
      <c r="H2175" t="s">
        <v>8218</v>
      </c>
      <c r="I2175" t="s">
        <v>8223</v>
      </c>
      <c r="J2175" t="s">
        <v>8245</v>
      </c>
      <c r="K2175">
        <v>1378785540</v>
      </c>
      <c r="L2175" s="12">
        <f t="shared" si="231"/>
        <v>41527.165972222225</v>
      </c>
      <c r="M2175">
        <v>1376066243</v>
      </c>
      <c r="N2175" s="12">
        <f t="shared" si="232"/>
        <v>41495.692627314813</v>
      </c>
      <c r="O2175" s="16">
        <f t="shared" si="233"/>
        <v>8</v>
      </c>
      <c r="P2175" s="16">
        <f t="shared" si="236"/>
        <v>2013</v>
      </c>
      <c r="Q2175" t="b">
        <v>0</v>
      </c>
      <c r="R2175">
        <v>90</v>
      </c>
      <c r="S2175" t="b">
        <v>1</v>
      </c>
      <c r="T2175" t="s">
        <v>8274</v>
      </c>
      <c r="U2175" t="str">
        <f t="shared" si="234"/>
        <v>music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20">
        <f t="shared" si="235"/>
        <v>4</v>
      </c>
      <c r="F2176" s="6" t="str">
        <f t="shared" si="237"/>
        <v>Cat 2</v>
      </c>
      <c r="G2176" s="8">
        <v>4119</v>
      </c>
      <c r="H2176" t="s">
        <v>8218</v>
      </c>
      <c r="I2176" t="s">
        <v>8224</v>
      </c>
      <c r="J2176" t="s">
        <v>8246</v>
      </c>
      <c r="K2176">
        <v>1462453307</v>
      </c>
      <c r="L2176" s="12">
        <f t="shared" si="231"/>
        <v>42495.542905092589</v>
      </c>
      <c r="M2176">
        <v>1459861307</v>
      </c>
      <c r="N2176" s="12">
        <f t="shared" si="232"/>
        <v>42465.542905092589</v>
      </c>
      <c r="O2176" s="16">
        <f t="shared" si="233"/>
        <v>4</v>
      </c>
      <c r="P2176" s="16">
        <f t="shared" si="236"/>
        <v>2016</v>
      </c>
      <c r="Q2176" t="b">
        <v>0</v>
      </c>
      <c r="R2176">
        <v>63</v>
      </c>
      <c r="S2176" t="b">
        <v>1</v>
      </c>
      <c r="T2176" t="s">
        <v>8274</v>
      </c>
      <c r="U2176" t="str">
        <f t="shared" si="234"/>
        <v>music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20">
        <f t="shared" si="235"/>
        <v>0.7</v>
      </c>
      <c r="F2177" s="6" t="str">
        <f t="shared" si="237"/>
        <v>Cat 1</v>
      </c>
      <c r="G2177" s="8">
        <v>1750</v>
      </c>
      <c r="H2177" t="s">
        <v>8218</v>
      </c>
      <c r="I2177" t="s">
        <v>8223</v>
      </c>
      <c r="J2177" t="s">
        <v>8245</v>
      </c>
      <c r="K2177">
        <v>1469059986</v>
      </c>
      <c r="L2177" s="12">
        <f t="shared" si="231"/>
        <v>42572.009097222224</v>
      </c>
      <c r="M2177">
        <v>1468455186</v>
      </c>
      <c r="N2177" s="12">
        <f t="shared" si="232"/>
        <v>42565.009097222224</v>
      </c>
      <c r="O2177" s="16">
        <f t="shared" si="233"/>
        <v>7</v>
      </c>
      <c r="P2177" s="16">
        <f t="shared" si="236"/>
        <v>2016</v>
      </c>
      <c r="Q2177" t="b">
        <v>0</v>
      </c>
      <c r="R2177">
        <v>26</v>
      </c>
      <c r="S2177" t="b">
        <v>1</v>
      </c>
      <c r="T2177" t="s">
        <v>8274</v>
      </c>
      <c r="U2177" t="str">
        <f t="shared" si="234"/>
        <v>music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20">
        <f t="shared" si="235"/>
        <v>5</v>
      </c>
      <c r="F2178" s="6" t="str">
        <f t="shared" si="237"/>
        <v>Cat 3</v>
      </c>
      <c r="G2178" s="8">
        <v>6301</v>
      </c>
      <c r="H2178" t="s">
        <v>8218</v>
      </c>
      <c r="I2178" t="s">
        <v>8223</v>
      </c>
      <c r="J2178" t="s">
        <v>8245</v>
      </c>
      <c r="K2178">
        <v>1430579509</v>
      </c>
      <c r="L2178" s="12">
        <f t="shared" si="231"/>
        <v>42126.633206018523</v>
      </c>
      <c r="M2178">
        <v>1427987509</v>
      </c>
      <c r="N2178" s="12">
        <f t="shared" si="232"/>
        <v>42096.633206018523</v>
      </c>
      <c r="O2178" s="16">
        <f t="shared" si="233"/>
        <v>4</v>
      </c>
      <c r="P2178" s="16">
        <f t="shared" si="236"/>
        <v>2015</v>
      </c>
      <c r="Q2178" t="b">
        <v>0</v>
      </c>
      <c r="R2178">
        <v>71</v>
      </c>
      <c r="S2178" t="b">
        <v>1</v>
      </c>
      <c r="T2178" t="s">
        <v>8274</v>
      </c>
      <c r="U2178" t="str">
        <f t="shared" si="234"/>
        <v>music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20">
        <f t="shared" si="235"/>
        <v>2.5</v>
      </c>
      <c r="F2179" s="6" t="str">
        <f t="shared" si="237"/>
        <v>Cat 2</v>
      </c>
      <c r="G2179" s="8">
        <v>2503</v>
      </c>
      <c r="H2179" t="s">
        <v>8218</v>
      </c>
      <c r="I2179" t="s">
        <v>8223</v>
      </c>
      <c r="J2179" t="s">
        <v>8245</v>
      </c>
      <c r="K2179">
        <v>1465192867</v>
      </c>
      <c r="L2179" s="12">
        <f t="shared" ref="L2179:L2242" si="238">(((K2179/60)/60)/24)+DATE(1970,1,1)</f>
        <v>42527.250775462962</v>
      </c>
      <c r="M2179">
        <v>1463032867</v>
      </c>
      <c r="N2179" s="12">
        <f t="shared" ref="N2179:N2242" si="239">(((M2179/60)/60)/24)+DATE(1970,1,1)</f>
        <v>42502.250775462962</v>
      </c>
      <c r="O2179" s="16">
        <f t="shared" ref="O2179:O2242" si="240">MONTH(N2179)</f>
        <v>5</v>
      </c>
      <c r="P2179" s="16">
        <f t="shared" si="236"/>
        <v>2016</v>
      </c>
      <c r="Q2179" t="b">
        <v>0</v>
      </c>
      <c r="R2179">
        <v>38</v>
      </c>
      <c r="S2179" t="b">
        <v>1</v>
      </c>
      <c r="T2179" t="s">
        <v>8274</v>
      </c>
      <c r="U2179" t="str">
        <f t="shared" ref="U2179:U2242" si="241">LEFT(T2179,5)</f>
        <v>music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20">
        <f t="shared" ref="E2180:E2243" si="242">D2180/1000</f>
        <v>25</v>
      </c>
      <c r="F2180" s="6" t="str">
        <f t="shared" si="237"/>
        <v>Cat 7</v>
      </c>
      <c r="G2180" s="8">
        <v>34660</v>
      </c>
      <c r="H2180" t="s">
        <v>8218</v>
      </c>
      <c r="I2180" t="s">
        <v>8223</v>
      </c>
      <c r="J2180" t="s">
        <v>8245</v>
      </c>
      <c r="K2180">
        <v>1484752597</v>
      </c>
      <c r="L2180" s="12">
        <f t="shared" si="238"/>
        <v>42753.63653935185</v>
      </c>
      <c r="M2180">
        <v>1482160597</v>
      </c>
      <c r="N2180" s="12">
        <f t="shared" si="239"/>
        <v>42723.63653935185</v>
      </c>
      <c r="O2180" s="16">
        <f t="shared" si="240"/>
        <v>12</v>
      </c>
      <c r="P2180" s="16">
        <f t="shared" ref="P2180:P2243" si="243">YEAR(N2180)</f>
        <v>2016</v>
      </c>
      <c r="Q2180" t="b">
        <v>0</v>
      </c>
      <c r="R2180">
        <v>859</v>
      </c>
      <c r="S2180" t="b">
        <v>1</v>
      </c>
      <c r="T2180" t="s">
        <v>8274</v>
      </c>
      <c r="U2180" t="str">
        <f t="shared" si="241"/>
        <v>music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20">
        <f t="shared" si="242"/>
        <v>1</v>
      </c>
      <c r="F2181" s="6" t="str">
        <f t="shared" ref="F2181:F2244" si="244">IF(E2181&lt;1,"Cat 1",IF(E2181&lt;5,"Cat 2",IF(E2181&lt;10,"Cat 3",IF(E2181&lt;15,"Cat 4",IF(E2181&lt;20,"Cat 5",IF(E2181&lt;25,"Cat 6",IF(E2181&lt;30,"Cat 7",IF(E2181&lt;35,"Cat 8",IF(E2181&lt;40,"Cat 9",IF(E2181&lt;45,"Cat 10",IF(E2181&lt;50,"Cat 11","Cat 12")))))))))))</f>
        <v>Cat 2</v>
      </c>
      <c r="G2181" s="8">
        <v>1614</v>
      </c>
      <c r="H2181" t="s">
        <v>8218</v>
      </c>
      <c r="I2181" t="s">
        <v>8223</v>
      </c>
      <c r="J2181" t="s">
        <v>8245</v>
      </c>
      <c r="K2181">
        <v>1428725192</v>
      </c>
      <c r="L2181" s="12">
        <f t="shared" si="238"/>
        <v>42105.171203703707</v>
      </c>
      <c r="M2181">
        <v>1426133192</v>
      </c>
      <c r="N2181" s="12">
        <f t="shared" si="239"/>
        <v>42075.171203703707</v>
      </c>
      <c r="O2181" s="16">
        <f t="shared" si="240"/>
        <v>3</v>
      </c>
      <c r="P2181" s="16">
        <f t="shared" si="243"/>
        <v>2015</v>
      </c>
      <c r="Q2181" t="b">
        <v>0</v>
      </c>
      <c r="R2181">
        <v>21</v>
      </c>
      <c r="S2181" t="b">
        <v>1</v>
      </c>
      <c r="T2181" t="s">
        <v>8274</v>
      </c>
      <c r="U2181" t="str">
        <f t="shared" si="241"/>
        <v>music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20">
        <f t="shared" si="242"/>
        <v>5</v>
      </c>
      <c r="F2182" s="6" t="str">
        <f t="shared" si="244"/>
        <v>Cat 3</v>
      </c>
      <c r="G2182" s="8">
        <v>5359.21</v>
      </c>
      <c r="H2182" t="s">
        <v>8218</v>
      </c>
      <c r="I2182" t="s">
        <v>8223</v>
      </c>
      <c r="J2182" t="s">
        <v>8245</v>
      </c>
      <c r="K2182">
        <v>1447434268</v>
      </c>
      <c r="L2182" s="12">
        <f t="shared" si="238"/>
        <v>42321.711435185185</v>
      </c>
      <c r="M2182">
        <v>1443801868</v>
      </c>
      <c r="N2182" s="12">
        <f t="shared" si="239"/>
        <v>42279.669768518521</v>
      </c>
      <c r="O2182" s="16">
        <f t="shared" si="240"/>
        <v>10</v>
      </c>
      <c r="P2182" s="16">
        <f t="shared" si="243"/>
        <v>2015</v>
      </c>
      <c r="Q2182" t="b">
        <v>0</v>
      </c>
      <c r="R2182">
        <v>78</v>
      </c>
      <c r="S2182" t="b">
        <v>1</v>
      </c>
      <c r="T2182" t="s">
        <v>8274</v>
      </c>
      <c r="U2182" t="str">
        <f t="shared" si="241"/>
        <v>music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20">
        <f t="shared" si="242"/>
        <v>2</v>
      </c>
      <c r="F2183" s="6" t="str">
        <f t="shared" si="244"/>
        <v>Cat 2</v>
      </c>
      <c r="G2183" s="8">
        <v>3062</v>
      </c>
      <c r="H2183" t="s">
        <v>8218</v>
      </c>
      <c r="I2183" t="s">
        <v>8223</v>
      </c>
      <c r="J2183" t="s">
        <v>8245</v>
      </c>
      <c r="K2183">
        <v>1487635653</v>
      </c>
      <c r="L2183" s="12">
        <f t="shared" si="238"/>
        <v>42787.005243055552</v>
      </c>
      <c r="M2183">
        <v>1486426053</v>
      </c>
      <c r="N2183" s="12">
        <f t="shared" si="239"/>
        <v>42773.005243055552</v>
      </c>
      <c r="O2183" s="16">
        <f t="shared" si="240"/>
        <v>2</v>
      </c>
      <c r="P2183" s="16">
        <f t="shared" si="243"/>
        <v>2017</v>
      </c>
      <c r="Q2183" t="b">
        <v>0</v>
      </c>
      <c r="R2183">
        <v>53</v>
      </c>
      <c r="S2183" t="b">
        <v>1</v>
      </c>
      <c r="T2183" t="s">
        <v>8295</v>
      </c>
      <c r="U2183" t="str">
        <f t="shared" si="241"/>
        <v>games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20">
        <f t="shared" si="242"/>
        <v>3</v>
      </c>
      <c r="F2184" s="6" t="str">
        <f t="shared" si="244"/>
        <v>Cat 2</v>
      </c>
      <c r="G2184" s="8">
        <v>15725</v>
      </c>
      <c r="H2184" t="s">
        <v>8218</v>
      </c>
      <c r="I2184" t="s">
        <v>8228</v>
      </c>
      <c r="J2184" t="s">
        <v>8250</v>
      </c>
      <c r="K2184">
        <v>1412285825</v>
      </c>
      <c r="L2184" s="12">
        <f t="shared" si="238"/>
        <v>41914.900752314818</v>
      </c>
      <c r="M2184">
        <v>1409261825</v>
      </c>
      <c r="N2184" s="12">
        <f t="shared" si="239"/>
        <v>41879.900752314818</v>
      </c>
      <c r="O2184" s="16">
        <f t="shared" si="240"/>
        <v>8</v>
      </c>
      <c r="P2184" s="16">
        <f t="shared" si="243"/>
        <v>2014</v>
      </c>
      <c r="Q2184" t="b">
        <v>0</v>
      </c>
      <c r="R2184">
        <v>356</v>
      </c>
      <c r="S2184" t="b">
        <v>1</v>
      </c>
      <c r="T2184" t="s">
        <v>8295</v>
      </c>
      <c r="U2184" t="str">
        <f t="shared" si="241"/>
        <v>games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20">
        <f t="shared" si="242"/>
        <v>1.8</v>
      </c>
      <c r="F2185" s="6" t="str">
        <f t="shared" si="244"/>
        <v>Cat 2</v>
      </c>
      <c r="G2185" s="8">
        <v>8807</v>
      </c>
      <c r="H2185" t="s">
        <v>8218</v>
      </c>
      <c r="I2185" t="s">
        <v>8223</v>
      </c>
      <c r="J2185" t="s">
        <v>8245</v>
      </c>
      <c r="K2185">
        <v>1486616400</v>
      </c>
      <c r="L2185" s="12">
        <f t="shared" si="238"/>
        <v>42775.208333333328</v>
      </c>
      <c r="M2185">
        <v>1484037977</v>
      </c>
      <c r="N2185" s="12">
        <f t="shared" si="239"/>
        <v>42745.365474537044</v>
      </c>
      <c r="O2185" s="16">
        <f t="shared" si="240"/>
        <v>1</v>
      </c>
      <c r="P2185" s="16">
        <f t="shared" si="243"/>
        <v>2017</v>
      </c>
      <c r="Q2185" t="b">
        <v>0</v>
      </c>
      <c r="R2185">
        <v>279</v>
      </c>
      <c r="S2185" t="b">
        <v>1</v>
      </c>
      <c r="T2185" t="s">
        <v>8295</v>
      </c>
      <c r="U2185" t="str">
        <f t="shared" si="241"/>
        <v>games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20">
        <f t="shared" si="242"/>
        <v>10</v>
      </c>
      <c r="F2186" s="6" t="str">
        <f t="shared" si="244"/>
        <v>Cat 4</v>
      </c>
      <c r="G2186" s="8">
        <v>28474</v>
      </c>
      <c r="H2186" t="s">
        <v>8218</v>
      </c>
      <c r="I2186" t="s">
        <v>8223</v>
      </c>
      <c r="J2186" t="s">
        <v>8245</v>
      </c>
      <c r="K2186">
        <v>1453737600</v>
      </c>
      <c r="L2186" s="12">
        <f t="shared" si="238"/>
        <v>42394.666666666672</v>
      </c>
      <c r="M2186">
        <v>1452530041</v>
      </c>
      <c r="N2186" s="12">
        <f t="shared" si="239"/>
        <v>42380.690289351856</v>
      </c>
      <c r="O2186" s="16">
        <f t="shared" si="240"/>
        <v>1</v>
      </c>
      <c r="P2186" s="16">
        <f t="shared" si="243"/>
        <v>2016</v>
      </c>
      <c r="Q2186" t="b">
        <v>1</v>
      </c>
      <c r="R2186">
        <v>266</v>
      </c>
      <c r="S2186" t="b">
        <v>1</v>
      </c>
      <c r="T2186" t="s">
        <v>8295</v>
      </c>
      <c r="U2186" t="str">
        <f t="shared" si="241"/>
        <v>games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20">
        <f t="shared" si="242"/>
        <v>5</v>
      </c>
      <c r="F2187" s="6" t="str">
        <f t="shared" si="244"/>
        <v>Cat 3</v>
      </c>
      <c r="G2187" s="8">
        <v>92848.5</v>
      </c>
      <c r="H2187" t="s">
        <v>8218</v>
      </c>
      <c r="I2187" t="s">
        <v>8224</v>
      </c>
      <c r="J2187" t="s">
        <v>8246</v>
      </c>
      <c r="K2187">
        <v>1364286239</v>
      </c>
      <c r="L2187" s="12">
        <f t="shared" si="238"/>
        <v>41359.349988425929</v>
      </c>
      <c r="M2187">
        <v>1360830239</v>
      </c>
      <c r="N2187" s="12">
        <f t="shared" si="239"/>
        <v>41319.349988425929</v>
      </c>
      <c r="O2187" s="16">
        <f t="shared" si="240"/>
        <v>2</v>
      </c>
      <c r="P2187" s="16">
        <f t="shared" si="243"/>
        <v>2013</v>
      </c>
      <c r="Q2187" t="b">
        <v>0</v>
      </c>
      <c r="R2187">
        <v>623</v>
      </c>
      <c r="S2187" t="b">
        <v>1</v>
      </c>
      <c r="T2187" t="s">
        <v>8295</v>
      </c>
      <c r="U2187" t="str">
        <f t="shared" si="241"/>
        <v>games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20">
        <f t="shared" si="242"/>
        <v>20</v>
      </c>
      <c r="F2188" s="6" t="str">
        <f t="shared" si="244"/>
        <v>Cat 6</v>
      </c>
      <c r="G2188" s="8">
        <v>21935</v>
      </c>
      <c r="H2188" t="s">
        <v>8218</v>
      </c>
      <c r="I2188" t="s">
        <v>8223</v>
      </c>
      <c r="J2188" t="s">
        <v>8245</v>
      </c>
      <c r="K2188">
        <v>1473213600</v>
      </c>
      <c r="L2188" s="12">
        <f t="shared" si="238"/>
        <v>42620.083333333328</v>
      </c>
      <c r="M2188">
        <v>1470062743</v>
      </c>
      <c r="N2188" s="12">
        <f t="shared" si="239"/>
        <v>42583.615081018521</v>
      </c>
      <c r="O2188" s="16">
        <f t="shared" si="240"/>
        <v>8</v>
      </c>
      <c r="P2188" s="16">
        <f t="shared" si="243"/>
        <v>2016</v>
      </c>
      <c r="Q2188" t="b">
        <v>0</v>
      </c>
      <c r="R2188">
        <v>392</v>
      </c>
      <c r="S2188" t="b">
        <v>1</v>
      </c>
      <c r="T2188" t="s">
        <v>8295</v>
      </c>
      <c r="U2188" t="str">
        <f t="shared" si="241"/>
        <v>games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20">
        <f t="shared" si="242"/>
        <v>20</v>
      </c>
      <c r="F2189" s="6" t="str">
        <f t="shared" si="244"/>
        <v>Cat 6</v>
      </c>
      <c r="G2189" s="8">
        <v>202928.5</v>
      </c>
      <c r="H2189" t="s">
        <v>8218</v>
      </c>
      <c r="I2189" t="s">
        <v>8223</v>
      </c>
      <c r="J2189" t="s">
        <v>8245</v>
      </c>
      <c r="K2189">
        <v>1428033540</v>
      </c>
      <c r="L2189" s="12">
        <f t="shared" si="238"/>
        <v>42097.165972222225</v>
      </c>
      <c r="M2189">
        <v>1425531666</v>
      </c>
      <c r="N2189" s="12">
        <f t="shared" si="239"/>
        <v>42068.209097222221</v>
      </c>
      <c r="O2189" s="16">
        <f t="shared" si="240"/>
        <v>3</v>
      </c>
      <c r="P2189" s="16">
        <f t="shared" si="243"/>
        <v>2015</v>
      </c>
      <c r="Q2189" t="b">
        <v>1</v>
      </c>
      <c r="R2189">
        <v>3562</v>
      </c>
      <c r="S2189" t="b">
        <v>1</v>
      </c>
      <c r="T2189" t="s">
        <v>8295</v>
      </c>
      <c r="U2189" t="str">
        <f t="shared" si="241"/>
        <v>games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20">
        <f t="shared" si="242"/>
        <v>5.4939999999999998</v>
      </c>
      <c r="F2190" s="6" t="str">
        <f t="shared" si="244"/>
        <v>Cat 3</v>
      </c>
      <c r="G2190" s="8">
        <v>22645</v>
      </c>
      <c r="H2190" t="s">
        <v>8218</v>
      </c>
      <c r="I2190" t="s">
        <v>8225</v>
      </c>
      <c r="J2190" t="s">
        <v>8247</v>
      </c>
      <c r="K2190">
        <v>1477414800</v>
      </c>
      <c r="L2190" s="12">
        <f t="shared" si="238"/>
        <v>42668.708333333328</v>
      </c>
      <c r="M2190">
        <v>1474380241</v>
      </c>
      <c r="N2190" s="12">
        <f t="shared" si="239"/>
        <v>42633.586122685185</v>
      </c>
      <c r="O2190" s="16">
        <f t="shared" si="240"/>
        <v>9</v>
      </c>
      <c r="P2190" s="16">
        <f t="shared" si="243"/>
        <v>2016</v>
      </c>
      <c r="Q2190" t="b">
        <v>0</v>
      </c>
      <c r="R2190">
        <v>514</v>
      </c>
      <c r="S2190" t="b">
        <v>1</v>
      </c>
      <c r="T2190" t="s">
        <v>8295</v>
      </c>
      <c r="U2190" t="str">
        <f t="shared" si="241"/>
        <v>games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20">
        <f t="shared" si="242"/>
        <v>1.2</v>
      </c>
      <c r="F2191" s="6" t="str">
        <f t="shared" si="244"/>
        <v>Cat 2</v>
      </c>
      <c r="G2191" s="8">
        <v>6039</v>
      </c>
      <c r="H2191" t="s">
        <v>8218</v>
      </c>
      <c r="I2191" t="s">
        <v>8224</v>
      </c>
      <c r="J2191" t="s">
        <v>8246</v>
      </c>
      <c r="K2191">
        <v>1461276000</v>
      </c>
      <c r="L2191" s="12">
        <f t="shared" si="238"/>
        <v>42481.916666666672</v>
      </c>
      <c r="M2191">
        <v>1460055300</v>
      </c>
      <c r="N2191" s="12">
        <f t="shared" si="239"/>
        <v>42467.788194444445</v>
      </c>
      <c r="O2191" s="16">
        <f t="shared" si="240"/>
        <v>4</v>
      </c>
      <c r="P2191" s="16">
        <f t="shared" si="243"/>
        <v>2016</v>
      </c>
      <c r="Q2191" t="b">
        <v>0</v>
      </c>
      <c r="R2191">
        <v>88</v>
      </c>
      <c r="S2191" t="b">
        <v>1</v>
      </c>
      <c r="T2191" t="s">
        <v>8295</v>
      </c>
      <c r="U2191" t="str">
        <f t="shared" si="241"/>
        <v>games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20">
        <f t="shared" si="242"/>
        <v>19</v>
      </c>
      <c r="F2192" s="6" t="str">
        <f t="shared" si="244"/>
        <v>Cat 5</v>
      </c>
      <c r="G2192" s="8">
        <v>35076</v>
      </c>
      <c r="H2192" t="s">
        <v>8218</v>
      </c>
      <c r="I2192" t="s">
        <v>8223</v>
      </c>
      <c r="J2192" t="s">
        <v>8245</v>
      </c>
      <c r="K2192">
        <v>1458716340</v>
      </c>
      <c r="L2192" s="12">
        <f t="shared" si="238"/>
        <v>42452.290972222225</v>
      </c>
      <c r="M2192">
        <v>1455721204</v>
      </c>
      <c r="N2192" s="12">
        <f t="shared" si="239"/>
        <v>42417.625046296293</v>
      </c>
      <c r="O2192" s="16">
        <f t="shared" si="240"/>
        <v>2</v>
      </c>
      <c r="P2192" s="16">
        <f t="shared" si="243"/>
        <v>2016</v>
      </c>
      <c r="Q2192" t="b">
        <v>0</v>
      </c>
      <c r="R2192">
        <v>537</v>
      </c>
      <c r="S2192" t="b">
        <v>1</v>
      </c>
      <c r="T2192" t="s">
        <v>8295</v>
      </c>
      <c r="U2192" t="str">
        <f t="shared" si="241"/>
        <v>games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20">
        <f t="shared" si="242"/>
        <v>0.75</v>
      </c>
      <c r="F2193" s="6" t="str">
        <f t="shared" si="244"/>
        <v>Cat 1</v>
      </c>
      <c r="G2193" s="8">
        <v>898</v>
      </c>
      <c r="H2193" t="s">
        <v>8218</v>
      </c>
      <c r="I2193" t="s">
        <v>8224</v>
      </c>
      <c r="J2193" t="s">
        <v>8246</v>
      </c>
      <c r="K2193">
        <v>1487102427</v>
      </c>
      <c r="L2193" s="12">
        <f t="shared" si="238"/>
        <v>42780.833645833336</v>
      </c>
      <c r="M2193">
        <v>1486065627</v>
      </c>
      <c r="N2193" s="12">
        <f t="shared" si="239"/>
        <v>42768.833645833336</v>
      </c>
      <c r="O2193" s="16">
        <f t="shared" si="240"/>
        <v>2</v>
      </c>
      <c r="P2193" s="16">
        <f t="shared" si="243"/>
        <v>2017</v>
      </c>
      <c r="Q2193" t="b">
        <v>0</v>
      </c>
      <c r="R2193">
        <v>25</v>
      </c>
      <c r="S2193" t="b">
        <v>1</v>
      </c>
      <c r="T2193" t="s">
        <v>8295</v>
      </c>
      <c r="U2193" t="str">
        <f t="shared" si="241"/>
        <v>games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20">
        <f t="shared" si="242"/>
        <v>12</v>
      </c>
      <c r="F2194" s="6" t="str">
        <f t="shared" si="244"/>
        <v>Cat 4</v>
      </c>
      <c r="G2194" s="8">
        <v>129748.82</v>
      </c>
      <c r="H2194" t="s">
        <v>8218</v>
      </c>
      <c r="I2194" t="s">
        <v>8224</v>
      </c>
      <c r="J2194" t="s">
        <v>8246</v>
      </c>
      <c r="K2194">
        <v>1481842800</v>
      </c>
      <c r="L2194" s="12">
        <f t="shared" si="238"/>
        <v>42719.958333333328</v>
      </c>
      <c r="M2194">
        <v>1479414344</v>
      </c>
      <c r="N2194" s="12">
        <f t="shared" si="239"/>
        <v>42691.8512037037</v>
      </c>
      <c r="O2194" s="16">
        <f t="shared" si="240"/>
        <v>11</v>
      </c>
      <c r="P2194" s="16">
        <f t="shared" si="243"/>
        <v>2016</v>
      </c>
      <c r="Q2194" t="b">
        <v>0</v>
      </c>
      <c r="R2194">
        <v>3238</v>
      </c>
      <c r="S2194" t="b">
        <v>1</v>
      </c>
      <c r="T2194" t="s">
        <v>8295</v>
      </c>
      <c r="U2194" t="str">
        <f t="shared" si="241"/>
        <v>games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20">
        <f t="shared" si="242"/>
        <v>15</v>
      </c>
      <c r="F2195" s="6" t="str">
        <f t="shared" si="244"/>
        <v>Cat 5</v>
      </c>
      <c r="G2195" s="8">
        <v>67856</v>
      </c>
      <c r="H2195" t="s">
        <v>8218</v>
      </c>
      <c r="I2195" t="s">
        <v>8223</v>
      </c>
      <c r="J2195" t="s">
        <v>8245</v>
      </c>
      <c r="K2195">
        <v>1479704340</v>
      </c>
      <c r="L2195" s="12">
        <f t="shared" si="238"/>
        <v>42695.207638888889</v>
      </c>
      <c r="M2195">
        <v>1477043072</v>
      </c>
      <c r="N2195" s="12">
        <f t="shared" si="239"/>
        <v>42664.405925925923</v>
      </c>
      <c r="O2195" s="16">
        <f t="shared" si="240"/>
        <v>10</v>
      </c>
      <c r="P2195" s="16">
        <f t="shared" si="243"/>
        <v>2016</v>
      </c>
      <c r="Q2195" t="b">
        <v>0</v>
      </c>
      <c r="R2195">
        <v>897</v>
      </c>
      <c r="S2195" t="b">
        <v>1</v>
      </c>
      <c r="T2195" t="s">
        <v>8295</v>
      </c>
      <c r="U2195" t="str">
        <f t="shared" si="241"/>
        <v>games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20">
        <f t="shared" si="242"/>
        <v>10</v>
      </c>
      <c r="F2196" s="6" t="str">
        <f t="shared" si="244"/>
        <v>Cat 4</v>
      </c>
      <c r="G2196" s="8">
        <v>53737</v>
      </c>
      <c r="H2196" t="s">
        <v>8218</v>
      </c>
      <c r="I2196" t="s">
        <v>8223</v>
      </c>
      <c r="J2196" t="s">
        <v>8245</v>
      </c>
      <c r="K2196">
        <v>1459012290</v>
      </c>
      <c r="L2196" s="12">
        <f t="shared" si="238"/>
        <v>42455.716319444444</v>
      </c>
      <c r="M2196">
        <v>1456423890</v>
      </c>
      <c r="N2196" s="12">
        <f t="shared" si="239"/>
        <v>42425.757986111115</v>
      </c>
      <c r="O2196" s="16">
        <f t="shared" si="240"/>
        <v>2</v>
      </c>
      <c r="P2196" s="16">
        <f t="shared" si="243"/>
        <v>2016</v>
      </c>
      <c r="Q2196" t="b">
        <v>0</v>
      </c>
      <c r="R2196">
        <v>878</v>
      </c>
      <c r="S2196" t="b">
        <v>1</v>
      </c>
      <c r="T2196" t="s">
        <v>8295</v>
      </c>
      <c r="U2196" t="str">
        <f t="shared" si="241"/>
        <v>games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20">
        <f t="shared" si="242"/>
        <v>4.5999999999999996</v>
      </c>
      <c r="F2197" s="6" t="str">
        <f t="shared" si="244"/>
        <v>Cat 2</v>
      </c>
      <c r="G2197" s="8">
        <v>5535</v>
      </c>
      <c r="H2197" t="s">
        <v>8218</v>
      </c>
      <c r="I2197" t="s">
        <v>8223</v>
      </c>
      <c r="J2197" t="s">
        <v>8245</v>
      </c>
      <c r="K2197">
        <v>1439317900</v>
      </c>
      <c r="L2197" s="12">
        <f t="shared" si="238"/>
        <v>42227.771990740745</v>
      </c>
      <c r="M2197">
        <v>1436725900</v>
      </c>
      <c r="N2197" s="12">
        <f t="shared" si="239"/>
        <v>42197.771990740745</v>
      </c>
      <c r="O2197" s="16">
        <f t="shared" si="240"/>
        <v>7</v>
      </c>
      <c r="P2197" s="16">
        <f t="shared" si="243"/>
        <v>2015</v>
      </c>
      <c r="Q2197" t="b">
        <v>0</v>
      </c>
      <c r="R2197">
        <v>115</v>
      </c>
      <c r="S2197" t="b">
        <v>1</v>
      </c>
      <c r="T2197" t="s">
        <v>8295</v>
      </c>
      <c r="U2197" t="str">
        <f t="shared" si="241"/>
        <v>games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20">
        <f t="shared" si="242"/>
        <v>14</v>
      </c>
      <c r="F2198" s="6" t="str">
        <f t="shared" si="244"/>
        <v>Cat 4</v>
      </c>
      <c r="G2198" s="8">
        <v>15937</v>
      </c>
      <c r="H2198" t="s">
        <v>8218</v>
      </c>
      <c r="I2198" t="s">
        <v>8223</v>
      </c>
      <c r="J2198" t="s">
        <v>8245</v>
      </c>
      <c r="K2198">
        <v>1480662000</v>
      </c>
      <c r="L2198" s="12">
        <f t="shared" si="238"/>
        <v>42706.291666666672</v>
      </c>
      <c r="M2198">
        <v>1478000502</v>
      </c>
      <c r="N2198" s="12">
        <f t="shared" si="239"/>
        <v>42675.487291666665</v>
      </c>
      <c r="O2198" s="16">
        <f t="shared" si="240"/>
        <v>11</v>
      </c>
      <c r="P2198" s="16">
        <f t="shared" si="243"/>
        <v>2016</v>
      </c>
      <c r="Q2198" t="b">
        <v>0</v>
      </c>
      <c r="R2198">
        <v>234</v>
      </c>
      <c r="S2198" t="b">
        <v>1</v>
      </c>
      <c r="T2198" t="s">
        <v>8295</v>
      </c>
      <c r="U2198" t="str">
        <f t="shared" si="241"/>
        <v>games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20">
        <f t="shared" si="242"/>
        <v>30</v>
      </c>
      <c r="F2199" s="6" t="str">
        <f t="shared" si="244"/>
        <v>Cat 8</v>
      </c>
      <c r="G2199" s="8">
        <v>285309.33</v>
      </c>
      <c r="H2199" t="s">
        <v>8218</v>
      </c>
      <c r="I2199" t="s">
        <v>8223</v>
      </c>
      <c r="J2199" t="s">
        <v>8245</v>
      </c>
      <c r="K2199">
        <v>1425132059</v>
      </c>
      <c r="L2199" s="12">
        <f t="shared" si="238"/>
        <v>42063.584016203706</v>
      </c>
      <c r="M2199">
        <v>1422540059</v>
      </c>
      <c r="N2199" s="12">
        <f t="shared" si="239"/>
        <v>42033.584016203706</v>
      </c>
      <c r="O2199" s="16">
        <f t="shared" si="240"/>
        <v>1</v>
      </c>
      <c r="P2199" s="16">
        <f t="shared" si="243"/>
        <v>2015</v>
      </c>
      <c r="Q2199" t="b">
        <v>0</v>
      </c>
      <c r="R2199">
        <v>4330</v>
      </c>
      <c r="S2199" t="b">
        <v>1</v>
      </c>
      <c r="T2199" t="s">
        <v>8295</v>
      </c>
      <c r="U2199" t="str">
        <f t="shared" si="241"/>
        <v>games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20">
        <f t="shared" si="242"/>
        <v>40</v>
      </c>
      <c r="F2200" s="6" t="str">
        <f t="shared" si="244"/>
        <v>Cat 10</v>
      </c>
      <c r="G2200" s="8">
        <v>53157</v>
      </c>
      <c r="H2200" t="s">
        <v>8218</v>
      </c>
      <c r="I2200" t="s">
        <v>8223</v>
      </c>
      <c r="J2200" t="s">
        <v>8245</v>
      </c>
      <c r="K2200">
        <v>1447507200</v>
      </c>
      <c r="L2200" s="12">
        <f t="shared" si="238"/>
        <v>42322.555555555555</v>
      </c>
      <c r="M2200">
        <v>1444911600</v>
      </c>
      <c r="N2200" s="12">
        <f t="shared" si="239"/>
        <v>42292.513888888891</v>
      </c>
      <c r="O2200" s="16">
        <f t="shared" si="240"/>
        <v>10</v>
      </c>
      <c r="P2200" s="16">
        <f t="shared" si="243"/>
        <v>2015</v>
      </c>
      <c r="Q2200" t="b">
        <v>0</v>
      </c>
      <c r="R2200">
        <v>651</v>
      </c>
      <c r="S2200" t="b">
        <v>1</v>
      </c>
      <c r="T2200" t="s">
        <v>8295</v>
      </c>
      <c r="U2200" t="str">
        <f t="shared" si="241"/>
        <v>games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20">
        <f t="shared" si="242"/>
        <v>9</v>
      </c>
      <c r="F2201" s="6" t="str">
        <f t="shared" si="244"/>
        <v>Cat 3</v>
      </c>
      <c r="G2201" s="8">
        <v>13228</v>
      </c>
      <c r="H2201" t="s">
        <v>8218</v>
      </c>
      <c r="I2201" t="s">
        <v>8240</v>
      </c>
      <c r="J2201" t="s">
        <v>8248</v>
      </c>
      <c r="K2201">
        <v>1444903198</v>
      </c>
      <c r="L2201" s="12">
        <f t="shared" si="238"/>
        <v>42292.416643518518</v>
      </c>
      <c r="M2201">
        <v>1442311198</v>
      </c>
      <c r="N2201" s="12">
        <f t="shared" si="239"/>
        <v>42262.416643518518</v>
      </c>
      <c r="O2201" s="16">
        <f t="shared" si="240"/>
        <v>9</v>
      </c>
      <c r="P2201" s="16">
        <f t="shared" si="243"/>
        <v>2015</v>
      </c>
      <c r="Q2201" t="b">
        <v>1</v>
      </c>
      <c r="R2201">
        <v>251</v>
      </c>
      <c r="S2201" t="b">
        <v>1</v>
      </c>
      <c r="T2201" t="s">
        <v>8295</v>
      </c>
      <c r="U2201" t="str">
        <f t="shared" si="241"/>
        <v>games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20">
        <f t="shared" si="242"/>
        <v>2</v>
      </c>
      <c r="F2202" s="6" t="str">
        <f t="shared" si="244"/>
        <v>Cat 2</v>
      </c>
      <c r="G2202" s="8">
        <v>10843</v>
      </c>
      <c r="H2202" t="s">
        <v>8218</v>
      </c>
      <c r="I2202" t="s">
        <v>8224</v>
      </c>
      <c r="J2202" t="s">
        <v>8246</v>
      </c>
      <c r="K2202">
        <v>1436151600</v>
      </c>
      <c r="L2202" s="12">
        <f t="shared" si="238"/>
        <v>42191.125</v>
      </c>
      <c r="M2202">
        <v>1433775668</v>
      </c>
      <c r="N2202" s="12">
        <f t="shared" si="239"/>
        <v>42163.625787037032</v>
      </c>
      <c r="O2202" s="16">
        <f t="shared" si="240"/>
        <v>6</v>
      </c>
      <c r="P2202" s="16">
        <f t="shared" si="243"/>
        <v>2015</v>
      </c>
      <c r="Q2202" t="b">
        <v>0</v>
      </c>
      <c r="R2202">
        <v>263</v>
      </c>
      <c r="S2202" t="b">
        <v>1</v>
      </c>
      <c r="T2202" t="s">
        <v>8295</v>
      </c>
      <c r="U2202" t="str">
        <f t="shared" si="241"/>
        <v>games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20">
        <f t="shared" si="242"/>
        <v>0.11</v>
      </c>
      <c r="F2203" s="6" t="str">
        <f t="shared" si="244"/>
        <v>Cat 1</v>
      </c>
      <c r="G2203" s="8">
        <v>420.99</v>
      </c>
      <c r="H2203" t="s">
        <v>8218</v>
      </c>
      <c r="I2203" t="s">
        <v>8224</v>
      </c>
      <c r="J2203" t="s">
        <v>8246</v>
      </c>
      <c r="K2203">
        <v>1358367565</v>
      </c>
      <c r="L2203" s="12">
        <f t="shared" si="238"/>
        <v>41290.846817129634</v>
      </c>
      <c r="M2203">
        <v>1357157965</v>
      </c>
      <c r="N2203" s="12">
        <f t="shared" si="239"/>
        <v>41276.846817129634</v>
      </c>
      <c r="O2203" s="16">
        <f t="shared" si="240"/>
        <v>1</v>
      </c>
      <c r="P2203" s="16">
        <f t="shared" si="243"/>
        <v>2013</v>
      </c>
      <c r="Q2203" t="b">
        <v>0</v>
      </c>
      <c r="R2203">
        <v>28</v>
      </c>
      <c r="S2203" t="b">
        <v>1</v>
      </c>
      <c r="T2203" t="s">
        <v>8278</v>
      </c>
      <c r="U2203" t="str">
        <f t="shared" si="241"/>
        <v>music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20">
        <f t="shared" si="242"/>
        <v>4</v>
      </c>
      <c r="F2204" s="6" t="str">
        <f t="shared" si="244"/>
        <v>Cat 2</v>
      </c>
      <c r="G2204" s="8">
        <v>28167.25</v>
      </c>
      <c r="H2204" t="s">
        <v>8218</v>
      </c>
      <c r="I2204" t="s">
        <v>8223</v>
      </c>
      <c r="J2204" t="s">
        <v>8245</v>
      </c>
      <c r="K2204">
        <v>1351801368</v>
      </c>
      <c r="L2204" s="12">
        <f t="shared" si="238"/>
        <v>41214.849166666667</v>
      </c>
      <c r="M2204">
        <v>1349209368</v>
      </c>
      <c r="N2204" s="12">
        <f t="shared" si="239"/>
        <v>41184.849166666667</v>
      </c>
      <c r="O2204" s="16">
        <f t="shared" si="240"/>
        <v>10</v>
      </c>
      <c r="P2204" s="16">
        <f t="shared" si="243"/>
        <v>2012</v>
      </c>
      <c r="Q2204" t="b">
        <v>0</v>
      </c>
      <c r="R2204">
        <v>721</v>
      </c>
      <c r="S2204" t="b">
        <v>1</v>
      </c>
      <c r="T2204" t="s">
        <v>8278</v>
      </c>
      <c r="U2204" t="str">
        <f t="shared" si="241"/>
        <v>music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20">
        <f t="shared" si="242"/>
        <v>2</v>
      </c>
      <c r="F2205" s="6" t="str">
        <f t="shared" si="244"/>
        <v>Cat 2</v>
      </c>
      <c r="G2205" s="8">
        <v>2191</v>
      </c>
      <c r="H2205" t="s">
        <v>8218</v>
      </c>
      <c r="I2205" t="s">
        <v>8228</v>
      </c>
      <c r="J2205" t="s">
        <v>8250</v>
      </c>
      <c r="K2205">
        <v>1443127082</v>
      </c>
      <c r="L2205" s="12">
        <f t="shared" si="238"/>
        <v>42271.85974537037</v>
      </c>
      <c r="M2205">
        <v>1440535082</v>
      </c>
      <c r="N2205" s="12">
        <f t="shared" si="239"/>
        <v>42241.85974537037</v>
      </c>
      <c r="O2205" s="16">
        <f t="shared" si="240"/>
        <v>8</v>
      </c>
      <c r="P2205" s="16">
        <f t="shared" si="243"/>
        <v>2015</v>
      </c>
      <c r="Q2205" t="b">
        <v>0</v>
      </c>
      <c r="R2205">
        <v>50</v>
      </c>
      <c r="S2205" t="b">
        <v>1</v>
      </c>
      <c r="T2205" t="s">
        <v>8278</v>
      </c>
      <c r="U2205" t="str">
        <f t="shared" si="241"/>
        <v>music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20">
        <f t="shared" si="242"/>
        <v>1.5</v>
      </c>
      <c r="F2206" s="6" t="str">
        <f t="shared" si="244"/>
        <v>Cat 2</v>
      </c>
      <c r="G2206" s="8">
        <v>1993</v>
      </c>
      <c r="H2206" t="s">
        <v>8218</v>
      </c>
      <c r="I2206" t="s">
        <v>8223</v>
      </c>
      <c r="J2206" t="s">
        <v>8245</v>
      </c>
      <c r="K2206">
        <v>1362814119</v>
      </c>
      <c r="L2206" s="12">
        <f t="shared" si="238"/>
        <v>41342.311562499999</v>
      </c>
      <c r="M2206">
        <v>1360222119</v>
      </c>
      <c r="N2206" s="12">
        <f t="shared" si="239"/>
        <v>41312.311562499999</v>
      </c>
      <c r="O2206" s="16">
        <f t="shared" si="240"/>
        <v>2</v>
      </c>
      <c r="P2206" s="16">
        <f t="shared" si="243"/>
        <v>2013</v>
      </c>
      <c r="Q2206" t="b">
        <v>0</v>
      </c>
      <c r="R2206">
        <v>73</v>
      </c>
      <c r="S2206" t="b">
        <v>1</v>
      </c>
      <c r="T2206" t="s">
        <v>8278</v>
      </c>
      <c r="U2206" t="str">
        <f t="shared" si="241"/>
        <v>music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20">
        <f t="shared" si="242"/>
        <v>0.75</v>
      </c>
      <c r="F2207" s="6" t="str">
        <f t="shared" si="244"/>
        <v>Cat 1</v>
      </c>
      <c r="G2207" s="8">
        <v>1140</v>
      </c>
      <c r="H2207" t="s">
        <v>8218</v>
      </c>
      <c r="I2207" t="s">
        <v>8223</v>
      </c>
      <c r="J2207" t="s">
        <v>8245</v>
      </c>
      <c r="K2207">
        <v>1338579789</v>
      </c>
      <c r="L2207" s="12">
        <f t="shared" si="238"/>
        <v>41061.82163194444</v>
      </c>
      <c r="M2207">
        <v>1335987789</v>
      </c>
      <c r="N2207" s="12">
        <f t="shared" si="239"/>
        <v>41031.82163194444</v>
      </c>
      <c r="O2207" s="16">
        <f t="shared" si="240"/>
        <v>5</v>
      </c>
      <c r="P2207" s="16">
        <f t="shared" si="243"/>
        <v>2012</v>
      </c>
      <c r="Q2207" t="b">
        <v>0</v>
      </c>
      <c r="R2207">
        <v>27</v>
      </c>
      <c r="S2207" t="b">
        <v>1</v>
      </c>
      <c r="T2207" t="s">
        <v>8278</v>
      </c>
      <c r="U2207" t="str">
        <f t="shared" si="241"/>
        <v>music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20">
        <f t="shared" si="242"/>
        <v>1.1000000000000001</v>
      </c>
      <c r="F2208" s="6" t="str">
        <f t="shared" si="244"/>
        <v>Cat 2</v>
      </c>
      <c r="G2208" s="8">
        <v>1130</v>
      </c>
      <c r="H2208" t="s">
        <v>8218</v>
      </c>
      <c r="I2208" t="s">
        <v>8223</v>
      </c>
      <c r="J2208" t="s">
        <v>8245</v>
      </c>
      <c r="K2208">
        <v>1334556624</v>
      </c>
      <c r="L2208" s="12">
        <f t="shared" si="238"/>
        <v>41015.257222222222</v>
      </c>
      <c r="M2208">
        <v>1333001424</v>
      </c>
      <c r="N2208" s="12">
        <f t="shared" si="239"/>
        <v>40997.257222222222</v>
      </c>
      <c r="O2208" s="16">
        <f t="shared" si="240"/>
        <v>3</v>
      </c>
      <c r="P2208" s="16">
        <f t="shared" si="243"/>
        <v>2012</v>
      </c>
      <c r="Q2208" t="b">
        <v>0</v>
      </c>
      <c r="R2208">
        <v>34</v>
      </c>
      <c r="S2208" t="b">
        <v>1</v>
      </c>
      <c r="T2208" t="s">
        <v>8278</v>
      </c>
      <c r="U2208" t="str">
        <f t="shared" si="241"/>
        <v>music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20">
        <f t="shared" si="242"/>
        <v>2</v>
      </c>
      <c r="F2209" s="6" t="str">
        <f t="shared" si="244"/>
        <v>Cat 2</v>
      </c>
      <c r="G2209" s="8">
        <v>2000</v>
      </c>
      <c r="H2209" t="s">
        <v>8218</v>
      </c>
      <c r="I2209" t="s">
        <v>8223</v>
      </c>
      <c r="J2209" t="s">
        <v>8245</v>
      </c>
      <c r="K2209">
        <v>1384580373</v>
      </c>
      <c r="L2209" s="12">
        <f t="shared" si="238"/>
        <v>41594.235798611109</v>
      </c>
      <c r="M2209">
        <v>1381984773</v>
      </c>
      <c r="N2209" s="12">
        <f t="shared" si="239"/>
        <v>41564.194131944445</v>
      </c>
      <c r="O2209" s="16">
        <f t="shared" si="240"/>
        <v>10</v>
      </c>
      <c r="P2209" s="16">
        <f t="shared" si="243"/>
        <v>2013</v>
      </c>
      <c r="Q2209" t="b">
        <v>0</v>
      </c>
      <c r="R2209">
        <v>7</v>
      </c>
      <c r="S2209" t="b">
        <v>1</v>
      </c>
      <c r="T2209" t="s">
        <v>8278</v>
      </c>
      <c r="U2209" t="str">
        <f t="shared" si="241"/>
        <v>music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20">
        <f t="shared" si="242"/>
        <v>1</v>
      </c>
      <c r="F2210" s="6" t="str">
        <f t="shared" si="244"/>
        <v>Cat 2</v>
      </c>
      <c r="G2210" s="8">
        <v>1016</v>
      </c>
      <c r="H2210" t="s">
        <v>8218</v>
      </c>
      <c r="I2210" t="s">
        <v>8223</v>
      </c>
      <c r="J2210" t="s">
        <v>8245</v>
      </c>
      <c r="K2210">
        <v>1333771200</v>
      </c>
      <c r="L2210" s="12">
        <f t="shared" si="238"/>
        <v>41006.166666666664</v>
      </c>
      <c r="M2210">
        <v>1328649026</v>
      </c>
      <c r="N2210" s="12">
        <f t="shared" si="239"/>
        <v>40946.882245370369</v>
      </c>
      <c r="O2210" s="16">
        <f t="shared" si="240"/>
        <v>2</v>
      </c>
      <c r="P2210" s="16">
        <f t="shared" si="243"/>
        <v>2012</v>
      </c>
      <c r="Q2210" t="b">
        <v>0</v>
      </c>
      <c r="R2210">
        <v>24</v>
      </c>
      <c r="S2210" t="b">
        <v>1</v>
      </c>
      <c r="T2210" t="s">
        <v>8278</v>
      </c>
      <c r="U2210" t="str">
        <f t="shared" si="241"/>
        <v>music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20">
        <f t="shared" si="242"/>
        <v>0.5</v>
      </c>
      <c r="F2211" s="6" t="str">
        <f t="shared" si="244"/>
        <v>Cat 1</v>
      </c>
      <c r="G2211" s="8">
        <v>754</v>
      </c>
      <c r="H2211" t="s">
        <v>8218</v>
      </c>
      <c r="I2211" t="s">
        <v>8224</v>
      </c>
      <c r="J2211" t="s">
        <v>8246</v>
      </c>
      <c r="K2211">
        <v>1397516400</v>
      </c>
      <c r="L2211" s="12">
        <f t="shared" si="238"/>
        <v>41743.958333333336</v>
      </c>
      <c r="M2211">
        <v>1396524644</v>
      </c>
      <c r="N2211" s="12">
        <f t="shared" si="239"/>
        <v>41732.479675925926</v>
      </c>
      <c r="O2211" s="16">
        <f t="shared" si="240"/>
        <v>4</v>
      </c>
      <c r="P2211" s="16">
        <f t="shared" si="243"/>
        <v>2014</v>
      </c>
      <c r="Q2211" t="b">
        <v>0</v>
      </c>
      <c r="R2211">
        <v>15</v>
      </c>
      <c r="S2211" t="b">
        <v>1</v>
      </c>
      <c r="T2211" t="s">
        <v>8278</v>
      </c>
      <c r="U2211" t="str">
        <f t="shared" si="241"/>
        <v>music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20">
        <f t="shared" si="242"/>
        <v>4</v>
      </c>
      <c r="F2212" s="6" t="str">
        <f t="shared" si="244"/>
        <v>Cat 2</v>
      </c>
      <c r="G2212" s="8">
        <v>4457</v>
      </c>
      <c r="H2212" t="s">
        <v>8218</v>
      </c>
      <c r="I2212" t="s">
        <v>8223</v>
      </c>
      <c r="J2212" t="s">
        <v>8245</v>
      </c>
      <c r="K2212">
        <v>1334424960</v>
      </c>
      <c r="L2212" s="12">
        <f t="shared" si="238"/>
        <v>41013.73333333333</v>
      </c>
      <c r="M2212">
        <v>1329442510</v>
      </c>
      <c r="N2212" s="12">
        <f t="shared" si="239"/>
        <v>40956.066087962965</v>
      </c>
      <c r="O2212" s="16">
        <f t="shared" si="240"/>
        <v>2</v>
      </c>
      <c r="P2212" s="16">
        <f t="shared" si="243"/>
        <v>2012</v>
      </c>
      <c r="Q2212" t="b">
        <v>0</v>
      </c>
      <c r="R2212">
        <v>72</v>
      </c>
      <c r="S2212" t="b">
        <v>1</v>
      </c>
      <c r="T2212" t="s">
        <v>8278</v>
      </c>
      <c r="U2212" t="str">
        <f t="shared" si="241"/>
        <v>music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20">
        <f t="shared" si="242"/>
        <v>2.5</v>
      </c>
      <c r="F2213" s="6" t="str">
        <f t="shared" si="244"/>
        <v>Cat 2</v>
      </c>
      <c r="G2213" s="8">
        <v>4890</v>
      </c>
      <c r="H2213" t="s">
        <v>8218</v>
      </c>
      <c r="I2213" t="s">
        <v>8223</v>
      </c>
      <c r="J2213" t="s">
        <v>8245</v>
      </c>
      <c r="K2213">
        <v>1397113140</v>
      </c>
      <c r="L2213" s="12">
        <f t="shared" si="238"/>
        <v>41739.290972222225</v>
      </c>
      <c r="M2213">
        <v>1395168625</v>
      </c>
      <c r="N2213" s="12">
        <f t="shared" si="239"/>
        <v>41716.785011574073</v>
      </c>
      <c r="O2213" s="16">
        <f t="shared" si="240"/>
        <v>3</v>
      </c>
      <c r="P2213" s="16">
        <f t="shared" si="243"/>
        <v>2014</v>
      </c>
      <c r="Q2213" t="b">
        <v>0</v>
      </c>
      <c r="R2213">
        <v>120</v>
      </c>
      <c r="S2213" t="b">
        <v>1</v>
      </c>
      <c r="T2213" t="s">
        <v>8278</v>
      </c>
      <c r="U2213" t="str">
        <f t="shared" si="241"/>
        <v>music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20">
        <f t="shared" si="242"/>
        <v>6</v>
      </c>
      <c r="F2214" s="6" t="str">
        <f t="shared" si="244"/>
        <v>Cat 3</v>
      </c>
      <c r="G2214" s="8">
        <v>6863</v>
      </c>
      <c r="H2214" t="s">
        <v>8218</v>
      </c>
      <c r="I2214" t="s">
        <v>8223</v>
      </c>
      <c r="J2214" t="s">
        <v>8245</v>
      </c>
      <c r="K2214">
        <v>1383526800</v>
      </c>
      <c r="L2214" s="12">
        <f t="shared" si="238"/>
        <v>41582.041666666664</v>
      </c>
      <c r="M2214">
        <v>1380650177</v>
      </c>
      <c r="N2214" s="12">
        <f t="shared" si="239"/>
        <v>41548.747418981482</v>
      </c>
      <c r="O2214" s="16">
        <f t="shared" si="240"/>
        <v>10</v>
      </c>
      <c r="P2214" s="16">
        <f t="shared" si="243"/>
        <v>2013</v>
      </c>
      <c r="Q2214" t="b">
        <v>0</v>
      </c>
      <c r="R2214">
        <v>123</v>
      </c>
      <c r="S2214" t="b">
        <v>1</v>
      </c>
      <c r="T2214" t="s">
        <v>8278</v>
      </c>
      <c r="U2214" t="str">
        <f t="shared" si="241"/>
        <v>music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20">
        <f t="shared" si="242"/>
        <v>5.0000000000000001E-3</v>
      </c>
      <c r="F2215" s="6" t="str">
        <f t="shared" si="244"/>
        <v>Cat 1</v>
      </c>
      <c r="G2215" s="8"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12">
        <f t="shared" si="238"/>
        <v>42139.826145833329</v>
      </c>
      <c r="M2215">
        <v>1429127379</v>
      </c>
      <c r="N2215" s="12">
        <f t="shared" si="239"/>
        <v>42109.826145833329</v>
      </c>
      <c r="O2215" s="16">
        <f t="shared" si="240"/>
        <v>4</v>
      </c>
      <c r="P2215" s="16">
        <f t="shared" si="243"/>
        <v>2015</v>
      </c>
      <c r="Q2215" t="b">
        <v>0</v>
      </c>
      <c r="R2215">
        <v>1</v>
      </c>
      <c r="S2215" t="b">
        <v>1</v>
      </c>
      <c r="T2215" t="s">
        <v>8278</v>
      </c>
      <c r="U2215" t="str">
        <f t="shared" si="241"/>
        <v>music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20">
        <f t="shared" si="242"/>
        <v>0.6</v>
      </c>
      <c r="F2216" s="6" t="str">
        <f t="shared" si="244"/>
        <v>Cat 1</v>
      </c>
      <c r="G2216" s="8">
        <v>1755.01</v>
      </c>
      <c r="H2216" t="s">
        <v>8218</v>
      </c>
      <c r="I2216" t="s">
        <v>8223</v>
      </c>
      <c r="J2216" t="s">
        <v>8245</v>
      </c>
      <c r="K2216">
        <v>1391713248</v>
      </c>
      <c r="L2216" s="12">
        <f t="shared" si="238"/>
        <v>41676.792222222226</v>
      </c>
      <c r="M2216">
        <v>1389121248</v>
      </c>
      <c r="N2216" s="12">
        <f t="shared" si="239"/>
        <v>41646.792222222226</v>
      </c>
      <c r="O2216" s="16">
        <f t="shared" si="240"/>
        <v>1</v>
      </c>
      <c r="P2216" s="16">
        <f t="shared" si="243"/>
        <v>2014</v>
      </c>
      <c r="Q2216" t="b">
        <v>0</v>
      </c>
      <c r="R2216">
        <v>24</v>
      </c>
      <c r="S2216" t="b">
        <v>1</v>
      </c>
      <c r="T2216" t="s">
        <v>8278</v>
      </c>
      <c r="U2216" t="str">
        <f t="shared" si="241"/>
        <v>music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20">
        <f t="shared" si="242"/>
        <v>0.55000000000000004</v>
      </c>
      <c r="F2217" s="6" t="str">
        <f t="shared" si="244"/>
        <v>Cat 1</v>
      </c>
      <c r="G2217" s="8">
        <v>860</v>
      </c>
      <c r="H2217" t="s">
        <v>8218</v>
      </c>
      <c r="I2217" t="s">
        <v>8223</v>
      </c>
      <c r="J2217" t="s">
        <v>8245</v>
      </c>
      <c r="K2217">
        <v>1331621940</v>
      </c>
      <c r="L2217" s="12">
        <f t="shared" si="238"/>
        <v>40981.290972222225</v>
      </c>
      <c r="M2217">
        <v>1329671572</v>
      </c>
      <c r="N2217" s="12">
        <f t="shared" si="239"/>
        <v>40958.717268518521</v>
      </c>
      <c r="O2217" s="16">
        <f t="shared" si="240"/>
        <v>2</v>
      </c>
      <c r="P2217" s="16">
        <f t="shared" si="243"/>
        <v>2012</v>
      </c>
      <c r="Q2217" t="b">
        <v>0</v>
      </c>
      <c r="R2217">
        <v>33</v>
      </c>
      <c r="S2217" t="b">
        <v>1</v>
      </c>
      <c r="T2217" t="s">
        <v>8278</v>
      </c>
      <c r="U2217" t="str">
        <f t="shared" si="241"/>
        <v>music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20">
        <f t="shared" si="242"/>
        <v>0.3</v>
      </c>
      <c r="F2218" s="6" t="str">
        <f t="shared" si="244"/>
        <v>Cat 1</v>
      </c>
      <c r="G2218" s="8">
        <v>317</v>
      </c>
      <c r="H2218" t="s">
        <v>8218</v>
      </c>
      <c r="I2218" t="s">
        <v>8223</v>
      </c>
      <c r="J2218" t="s">
        <v>8245</v>
      </c>
      <c r="K2218">
        <v>1437674545</v>
      </c>
      <c r="L2218" s="12">
        <f t="shared" si="238"/>
        <v>42208.751678240747</v>
      </c>
      <c r="M2218">
        <v>1436464945</v>
      </c>
      <c r="N2218" s="12">
        <f t="shared" si="239"/>
        <v>42194.751678240747</v>
      </c>
      <c r="O2218" s="16">
        <f t="shared" si="240"/>
        <v>7</v>
      </c>
      <c r="P2218" s="16">
        <f t="shared" si="243"/>
        <v>2015</v>
      </c>
      <c r="Q2218" t="b">
        <v>0</v>
      </c>
      <c r="R2218">
        <v>14</v>
      </c>
      <c r="S2218" t="b">
        <v>1</v>
      </c>
      <c r="T2218" t="s">
        <v>8278</v>
      </c>
      <c r="U2218" t="str">
        <f t="shared" si="241"/>
        <v>music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20">
        <f t="shared" si="242"/>
        <v>0.42</v>
      </c>
      <c r="F2219" s="6" t="str">
        <f t="shared" si="244"/>
        <v>Cat 1</v>
      </c>
      <c r="G2219" s="8">
        <v>425</v>
      </c>
      <c r="H2219" t="s">
        <v>8218</v>
      </c>
      <c r="I2219" t="s">
        <v>8223</v>
      </c>
      <c r="J2219" t="s">
        <v>8245</v>
      </c>
      <c r="K2219">
        <v>1446451200</v>
      </c>
      <c r="L2219" s="12">
        <f t="shared" si="238"/>
        <v>42310.333333333328</v>
      </c>
      <c r="M2219">
        <v>1445539113</v>
      </c>
      <c r="N2219" s="12">
        <f t="shared" si="239"/>
        <v>42299.776770833334</v>
      </c>
      <c r="O2219" s="16">
        <f t="shared" si="240"/>
        <v>10</v>
      </c>
      <c r="P2219" s="16">
        <f t="shared" si="243"/>
        <v>2015</v>
      </c>
      <c r="Q2219" t="b">
        <v>0</v>
      </c>
      <c r="R2219">
        <v>9</v>
      </c>
      <c r="S2219" t="b">
        <v>1</v>
      </c>
      <c r="T2219" t="s">
        <v>8278</v>
      </c>
      <c r="U2219" t="str">
        <f t="shared" si="241"/>
        <v>music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20">
        <f t="shared" si="242"/>
        <v>2</v>
      </c>
      <c r="F2220" s="6" t="str">
        <f t="shared" si="244"/>
        <v>Cat 2</v>
      </c>
      <c r="G2220" s="8">
        <v>2456.66</v>
      </c>
      <c r="H2220" t="s">
        <v>8218</v>
      </c>
      <c r="I2220" t="s">
        <v>8223</v>
      </c>
      <c r="J2220" t="s">
        <v>8245</v>
      </c>
      <c r="K2220">
        <v>1346198400</v>
      </c>
      <c r="L2220" s="12">
        <f t="shared" si="238"/>
        <v>41150</v>
      </c>
      <c r="M2220">
        <v>1344281383</v>
      </c>
      <c r="N2220" s="12">
        <f t="shared" si="239"/>
        <v>41127.812303240738</v>
      </c>
      <c r="O2220" s="16">
        <f t="shared" si="240"/>
        <v>8</v>
      </c>
      <c r="P2220" s="16">
        <f t="shared" si="243"/>
        <v>2012</v>
      </c>
      <c r="Q2220" t="b">
        <v>0</v>
      </c>
      <c r="R2220">
        <v>76</v>
      </c>
      <c r="S2220" t="b">
        <v>1</v>
      </c>
      <c r="T2220" t="s">
        <v>8278</v>
      </c>
      <c r="U2220" t="str">
        <f t="shared" si="241"/>
        <v>music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20">
        <f t="shared" si="242"/>
        <v>1</v>
      </c>
      <c r="F2221" s="6" t="str">
        <f t="shared" si="244"/>
        <v>Cat 2</v>
      </c>
      <c r="G2221" s="8">
        <v>1015</v>
      </c>
      <c r="H2221" t="s">
        <v>8218</v>
      </c>
      <c r="I2221" t="s">
        <v>8223</v>
      </c>
      <c r="J2221" t="s">
        <v>8245</v>
      </c>
      <c r="K2221">
        <v>1440004512</v>
      </c>
      <c r="L2221" s="12">
        <f t="shared" si="238"/>
        <v>42235.718888888892</v>
      </c>
      <c r="M2221">
        <v>1437412512</v>
      </c>
      <c r="N2221" s="12">
        <f t="shared" si="239"/>
        <v>42205.718888888892</v>
      </c>
      <c r="O2221" s="16">
        <f t="shared" si="240"/>
        <v>7</v>
      </c>
      <c r="P2221" s="16">
        <f t="shared" si="243"/>
        <v>2015</v>
      </c>
      <c r="Q2221" t="b">
        <v>0</v>
      </c>
      <c r="R2221">
        <v>19</v>
      </c>
      <c r="S2221" t="b">
        <v>1</v>
      </c>
      <c r="T2221" t="s">
        <v>8278</v>
      </c>
      <c r="U2221" t="str">
        <f t="shared" si="241"/>
        <v>music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20">
        <f t="shared" si="242"/>
        <v>3.5</v>
      </c>
      <c r="F2222" s="6" t="str">
        <f t="shared" si="244"/>
        <v>Cat 2</v>
      </c>
      <c r="G2222" s="8">
        <v>3540</v>
      </c>
      <c r="H2222" t="s">
        <v>8218</v>
      </c>
      <c r="I2222" t="s">
        <v>8223</v>
      </c>
      <c r="J2222" t="s">
        <v>8245</v>
      </c>
      <c r="K2222">
        <v>1374888436</v>
      </c>
      <c r="L2222" s="12">
        <f t="shared" si="238"/>
        <v>41482.060601851852</v>
      </c>
      <c r="M2222">
        <v>1372296436</v>
      </c>
      <c r="N2222" s="12">
        <f t="shared" si="239"/>
        <v>41452.060601851852</v>
      </c>
      <c r="O2222" s="16">
        <f t="shared" si="240"/>
        <v>6</v>
      </c>
      <c r="P2222" s="16">
        <f t="shared" si="243"/>
        <v>2013</v>
      </c>
      <c r="Q2222" t="b">
        <v>0</v>
      </c>
      <c r="R2222">
        <v>69</v>
      </c>
      <c r="S2222" t="b">
        <v>1</v>
      </c>
      <c r="T2222" t="s">
        <v>8278</v>
      </c>
      <c r="U2222" t="str">
        <f t="shared" si="241"/>
        <v>music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20">
        <f t="shared" si="242"/>
        <v>7.5</v>
      </c>
      <c r="F2223" s="6" t="str">
        <f t="shared" si="244"/>
        <v>Cat 3</v>
      </c>
      <c r="G2223" s="8">
        <v>8109</v>
      </c>
      <c r="H2223" t="s">
        <v>8218</v>
      </c>
      <c r="I2223" t="s">
        <v>8223</v>
      </c>
      <c r="J2223" t="s">
        <v>8245</v>
      </c>
      <c r="K2223">
        <v>1461369600</v>
      </c>
      <c r="L2223" s="12">
        <f t="shared" si="238"/>
        <v>42483</v>
      </c>
      <c r="M2223">
        <v>1458748809</v>
      </c>
      <c r="N2223" s="12">
        <f t="shared" si="239"/>
        <v>42452.666770833333</v>
      </c>
      <c r="O2223" s="16">
        <f t="shared" si="240"/>
        <v>3</v>
      </c>
      <c r="P2223" s="16">
        <f t="shared" si="243"/>
        <v>2016</v>
      </c>
      <c r="Q2223" t="b">
        <v>0</v>
      </c>
      <c r="R2223">
        <v>218</v>
      </c>
      <c r="S2223" t="b">
        <v>1</v>
      </c>
      <c r="T2223" t="s">
        <v>8295</v>
      </c>
      <c r="U2223" t="str">
        <f t="shared" si="241"/>
        <v>games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20">
        <f t="shared" si="242"/>
        <v>0.5</v>
      </c>
      <c r="F2224" s="6" t="str">
        <f t="shared" si="244"/>
        <v>Cat 1</v>
      </c>
      <c r="G2224" s="8">
        <v>813</v>
      </c>
      <c r="H2224" t="s">
        <v>8218</v>
      </c>
      <c r="I2224" t="s">
        <v>8223</v>
      </c>
      <c r="J2224" t="s">
        <v>8245</v>
      </c>
      <c r="K2224">
        <v>1327776847</v>
      </c>
      <c r="L2224" s="12">
        <f t="shared" si="238"/>
        <v>40936.787581018521</v>
      </c>
      <c r="M2224">
        <v>1325184847</v>
      </c>
      <c r="N2224" s="12">
        <f t="shared" si="239"/>
        <v>40906.787581018521</v>
      </c>
      <c r="O2224" s="16">
        <f t="shared" si="240"/>
        <v>12</v>
      </c>
      <c r="P2224" s="16">
        <f t="shared" si="243"/>
        <v>2011</v>
      </c>
      <c r="Q2224" t="b">
        <v>0</v>
      </c>
      <c r="R2224">
        <v>30</v>
      </c>
      <c r="S2224" t="b">
        <v>1</v>
      </c>
      <c r="T2224" t="s">
        <v>8295</v>
      </c>
      <c r="U2224" t="str">
        <f t="shared" si="241"/>
        <v>games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20">
        <f t="shared" si="242"/>
        <v>19.5</v>
      </c>
      <c r="F2225" s="6" t="str">
        <f t="shared" si="244"/>
        <v>Cat 5</v>
      </c>
      <c r="G2225" s="8">
        <v>20631</v>
      </c>
      <c r="H2225" t="s">
        <v>8218</v>
      </c>
      <c r="I2225" t="s">
        <v>8228</v>
      </c>
      <c r="J2225" t="s">
        <v>8250</v>
      </c>
      <c r="K2225">
        <v>1435418568</v>
      </c>
      <c r="L2225" s="12">
        <f t="shared" si="238"/>
        <v>42182.640833333338</v>
      </c>
      <c r="M2225">
        <v>1432826568</v>
      </c>
      <c r="N2225" s="12">
        <f t="shared" si="239"/>
        <v>42152.640833333338</v>
      </c>
      <c r="O2225" s="16">
        <f t="shared" si="240"/>
        <v>5</v>
      </c>
      <c r="P2225" s="16">
        <f t="shared" si="243"/>
        <v>2015</v>
      </c>
      <c r="Q2225" t="b">
        <v>0</v>
      </c>
      <c r="R2225">
        <v>100</v>
      </c>
      <c r="S2225" t="b">
        <v>1</v>
      </c>
      <c r="T2225" t="s">
        <v>8295</v>
      </c>
      <c r="U2225" t="str">
        <f t="shared" si="241"/>
        <v>games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20">
        <f t="shared" si="242"/>
        <v>10</v>
      </c>
      <c r="F2226" s="6" t="str">
        <f t="shared" si="244"/>
        <v>Cat 4</v>
      </c>
      <c r="G2226" s="8">
        <v>24315</v>
      </c>
      <c r="H2226" t="s">
        <v>8218</v>
      </c>
      <c r="I2226" t="s">
        <v>8223</v>
      </c>
      <c r="J2226" t="s">
        <v>8245</v>
      </c>
      <c r="K2226">
        <v>1477767600</v>
      </c>
      <c r="L2226" s="12">
        <f t="shared" si="238"/>
        <v>42672.791666666672</v>
      </c>
      <c r="M2226">
        <v>1475337675</v>
      </c>
      <c r="N2226" s="12">
        <f t="shared" si="239"/>
        <v>42644.667534722219</v>
      </c>
      <c r="O2226" s="16">
        <f t="shared" si="240"/>
        <v>10</v>
      </c>
      <c r="P2226" s="16">
        <f t="shared" si="243"/>
        <v>2016</v>
      </c>
      <c r="Q2226" t="b">
        <v>0</v>
      </c>
      <c r="R2226">
        <v>296</v>
      </c>
      <c r="S2226" t="b">
        <v>1</v>
      </c>
      <c r="T2226" t="s">
        <v>8295</v>
      </c>
      <c r="U2226" t="str">
        <f t="shared" si="241"/>
        <v>games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20">
        <f t="shared" si="242"/>
        <v>21</v>
      </c>
      <c r="F2227" s="6" t="str">
        <f t="shared" si="244"/>
        <v>Cat 6</v>
      </c>
      <c r="G2227" s="8">
        <v>198415.01</v>
      </c>
      <c r="H2227" t="s">
        <v>8218</v>
      </c>
      <c r="I2227" t="s">
        <v>8224</v>
      </c>
      <c r="J2227" t="s">
        <v>8246</v>
      </c>
      <c r="K2227">
        <v>1411326015</v>
      </c>
      <c r="L2227" s="12">
        <f t="shared" si="238"/>
        <v>41903.79184027778</v>
      </c>
      <c r="M2227">
        <v>1408734015</v>
      </c>
      <c r="N2227" s="12">
        <f t="shared" si="239"/>
        <v>41873.79184027778</v>
      </c>
      <c r="O2227" s="16">
        <f t="shared" si="240"/>
        <v>8</v>
      </c>
      <c r="P2227" s="16">
        <f t="shared" si="243"/>
        <v>2014</v>
      </c>
      <c r="Q2227" t="b">
        <v>0</v>
      </c>
      <c r="R2227">
        <v>1204</v>
      </c>
      <c r="S2227" t="b">
        <v>1</v>
      </c>
      <c r="T2227" t="s">
        <v>8295</v>
      </c>
      <c r="U2227" t="str">
        <f t="shared" si="241"/>
        <v>games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20">
        <f t="shared" si="242"/>
        <v>18</v>
      </c>
      <c r="F2228" s="6" t="str">
        <f t="shared" si="244"/>
        <v>Cat 5</v>
      </c>
      <c r="G2228" s="8">
        <v>19523.310000000001</v>
      </c>
      <c r="H2228" t="s">
        <v>8218</v>
      </c>
      <c r="I2228" t="s">
        <v>8223</v>
      </c>
      <c r="J2228" t="s">
        <v>8245</v>
      </c>
      <c r="K2228">
        <v>1455253140</v>
      </c>
      <c r="L2228" s="12">
        <f t="shared" si="238"/>
        <v>42412.207638888889</v>
      </c>
      <c r="M2228">
        <v>1452625822</v>
      </c>
      <c r="N2228" s="12">
        <f t="shared" si="239"/>
        <v>42381.79886574074</v>
      </c>
      <c r="O2228" s="16">
        <f t="shared" si="240"/>
        <v>1</v>
      </c>
      <c r="P2228" s="16">
        <f t="shared" si="243"/>
        <v>2016</v>
      </c>
      <c r="Q2228" t="b">
        <v>0</v>
      </c>
      <c r="R2228">
        <v>321</v>
      </c>
      <c r="S2228" t="b">
        <v>1</v>
      </c>
      <c r="T2228" t="s">
        <v>8295</v>
      </c>
      <c r="U2228" t="str">
        <f t="shared" si="241"/>
        <v>games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20">
        <f t="shared" si="242"/>
        <v>13</v>
      </c>
      <c r="F2229" s="6" t="str">
        <f t="shared" si="244"/>
        <v>Cat 4</v>
      </c>
      <c r="G2229" s="8">
        <v>20459</v>
      </c>
      <c r="H2229" t="s">
        <v>8218</v>
      </c>
      <c r="I2229" t="s">
        <v>8224</v>
      </c>
      <c r="J2229" t="s">
        <v>8246</v>
      </c>
      <c r="K2229">
        <v>1384374155</v>
      </c>
      <c r="L2229" s="12">
        <f t="shared" si="238"/>
        <v>41591.849016203705</v>
      </c>
      <c r="M2229">
        <v>1381778555</v>
      </c>
      <c r="N2229" s="12">
        <f t="shared" si="239"/>
        <v>41561.807349537034</v>
      </c>
      <c r="O2229" s="16">
        <f t="shared" si="240"/>
        <v>10</v>
      </c>
      <c r="P2229" s="16">
        <f t="shared" si="243"/>
        <v>2013</v>
      </c>
      <c r="Q2229" t="b">
        <v>0</v>
      </c>
      <c r="R2229">
        <v>301</v>
      </c>
      <c r="S2229" t="b">
        <v>1</v>
      </c>
      <c r="T2229" t="s">
        <v>8295</v>
      </c>
      <c r="U2229" t="str">
        <f t="shared" si="241"/>
        <v>games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20">
        <f t="shared" si="242"/>
        <v>1</v>
      </c>
      <c r="F2230" s="6" t="str">
        <f t="shared" si="244"/>
        <v>Cat 2</v>
      </c>
      <c r="G2230" s="8">
        <v>11744.9</v>
      </c>
      <c r="H2230" t="s">
        <v>8218</v>
      </c>
      <c r="I2230" t="s">
        <v>8235</v>
      </c>
      <c r="J2230" t="s">
        <v>8248</v>
      </c>
      <c r="K2230">
        <v>1439707236</v>
      </c>
      <c r="L2230" s="12">
        <f t="shared" si="238"/>
        <v>42232.278194444443</v>
      </c>
      <c r="M2230">
        <v>1437115236</v>
      </c>
      <c r="N2230" s="12">
        <f t="shared" si="239"/>
        <v>42202.278194444443</v>
      </c>
      <c r="O2230" s="16">
        <f t="shared" si="240"/>
        <v>7</v>
      </c>
      <c r="P2230" s="16">
        <f t="shared" si="243"/>
        <v>2015</v>
      </c>
      <c r="Q2230" t="b">
        <v>0</v>
      </c>
      <c r="R2230">
        <v>144</v>
      </c>
      <c r="S2230" t="b">
        <v>1</v>
      </c>
      <c r="T2230" t="s">
        <v>8295</v>
      </c>
      <c r="U2230" t="str">
        <f t="shared" si="241"/>
        <v>games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20">
        <f t="shared" si="242"/>
        <v>8.0120000000000005</v>
      </c>
      <c r="F2231" s="6" t="str">
        <f t="shared" si="244"/>
        <v>Cat 3</v>
      </c>
      <c r="G2231" s="8">
        <v>13704.33</v>
      </c>
      <c r="H2231" t="s">
        <v>8218</v>
      </c>
      <c r="I2231" t="s">
        <v>8223</v>
      </c>
      <c r="J2231" t="s">
        <v>8245</v>
      </c>
      <c r="K2231">
        <v>1378180800</v>
      </c>
      <c r="L2231" s="12">
        <f t="shared" si="238"/>
        <v>41520.166666666664</v>
      </c>
      <c r="M2231">
        <v>1375113391</v>
      </c>
      <c r="N2231" s="12">
        <f t="shared" si="239"/>
        <v>41484.664247685185</v>
      </c>
      <c r="O2231" s="16">
        <f t="shared" si="240"/>
        <v>7</v>
      </c>
      <c r="P2231" s="16">
        <f t="shared" si="243"/>
        <v>2013</v>
      </c>
      <c r="Q2231" t="b">
        <v>0</v>
      </c>
      <c r="R2231">
        <v>539</v>
      </c>
      <c r="S2231" t="b">
        <v>1</v>
      </c>
      <c r="T2231" t="s">
        <v>8295</v>
      </c>
      <c r="U2231" t="str">
        <f t="shared" si="241"/>
        <v>games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20">
        <f t="shared" si="242"/>
        <v>8.5</v>
      </c>
      <c r="F2232" s="6" t="str">
        <f t="shared" si="244"/>
        <v>Cat 3</v>
      </c>
      <c r="G2232" s="8">
        <v>10706</v>
      </c>
      <c r="H2232" t="s">
        <v>8218</v>
      </c>
      <c r="I2232" t="s">
        <v>8223</v>
      </c>
      <c r="J2232" t="s">
        <v>8245</v>
      </c>
      <c r="K2232">
        <v>1398460127</v>
      </c>
      <c r="L2232" s="12">
        <f t="shared" si="238"/>
        <v>41754.881099537037</v>
      </c>
      <c r="M2232">
        <v>1395868127</v>
      </c>
      <c r="N2232" s="12">
        <f t="shared" si="239"/>
        <v>41724.881099537037</v>
      </c>
      <c r="O2232" s="16">
        <f t="shared" si="240"/>
        <v>3</v>
      </c>
      <c r="P2232" s="16">
        <f t="shared" si="243"/>
        <v>2014</v>
      </c>
      <c r="Q2232" t="b">
        <v>0</v>
      </c>
      <c r="R2232">
        <v>498</v>
      </c>
      <c r="S2232" t="b">
        <v>1</v>
      </c>
      <c r="T2232" t="s">
        <v>8295</v>
      </c>
      <c r="U2232" t="str">
        <f t="shared" si="241"/>
        <v>games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20">
        <f t="shared" si="242"/>
        <v>2.5</v>
      </c>
      <c r="F2233" s="6" t="str">
        <f t="shared" si="244"/>
        <v>Cat 2</v>
      </c>
      <c r="G2233" s="8">
        <v>30303.24</v>
      </c>
      <c r="H2233" t="s">
        <v>8218</v>
      </c>
      <c r="I2233" t="s">
        <v>8223</v>
      </c>
      <c r="J2233" t="s">
        <v>8245</v>
      </c>
      <c r="K2233">
        <v>1372136400</v>
      </c>
      <c r="L2233" s="12">
        <f t="shared" si="238"/>
        <v>41450.208333333336</v>
      </c>
      <c r="M2233">
        <v>1369864301</v>
      </c>
      <c r="N2233" s="12">
        <f t="shared" si="239"/>
        <v>41423.910891203705</v>
      </c>
      <c r="O2233" s="16">
        <f t="shared" si="240"/>
        <v>5</v>
      </c>
      <c r="P2233" s="16">
        <f t="shared" si="243"/>
        <v>2013</v>
      </c>
      <c r="Q2233" t="b">
        <v>0</v>
      </c>
      <c r="R2233">
        <v>1113</v>
      </c>
      <c r="S2233" t="b">
        <v>1</v>
      </c>
      <c r="T2233" t="s">
        <v>8295</v>
      </c>
      <c r="U2233" t="str">
        <f t="shared" si="241"/>
        <v>games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20">
        <f t="shared" si="242"/>
        <v>5</v>
      </c>
      <c r="F2234" s="6" t="str">
        <f t="shared" si="244"/>
        <v>Cat 3</v>
      </c>
      <c r="G2234" s="8">
        <v>24790</v>
      </c>
      <c r="H2234" t="s">
        <v>8218</v>
      </c>
      <c r="I2234" t="s">
        <v>8223</v>
      </c>
      <c r="J2234" t="s">
        <v>8245</v>
      </c>
      <c r="K2234">
        <v>1405738800</v>
      </c>
      <c r="L2234" s="12">
        <f t="shared" si="238"/>
        <v>41839.125</v>
      </c>
      <c r="M2234">
        <v>1402945408</v>
      </c>
      <c r="N2234" s="12">
        <f t="shared" si="239"/>
        <v>41806.794074074074</v>
      </c>
      <c r="O2234" s="16">
        <f t="shared" si="240"/>
        <v>6</v>
      </c>
      <c r="P2234" s="16">
        <f t="shared" si="243"/>
        <v>2014</v>
      </c>
      <c r="Q2234" t="b">
        <v>0</v>
      </c>
      <c r="R2234">
        <v>988</v>
      </c>
      <c r="S2234" t="b">
        <v>1</v>
      </c>
      <c r="T2234" t="s">
        <v>8295</v>
      </c>
      <c r="U2234" t="str">
        <f t="shared" si="241"/>
        <v>games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20">
        <f t="shared" si="242"/>
        <v>2.5</v>
      </c>
      <c r="F2235" s="6" t="str">
        <f t="shared" si="244"/>
        <v>Cat 2</v>
      </c>
      <c r="G2235" s="8">
        <v>8301</v>
      </c>
      <c r="H2235" t="s">
        <v>8218</v>
      </c>
      <c r="I2235" t="s">
        <v>8224</v>
      </c>
      <c r="J2235" t="s">
        <v>8246</v>
      </c>
      <c r="K2235">
        <v>1450051200</v>
      </c>
      <c r="L2235" s="12">
        <f t="shared" si="238"/>
        <v>42352</v>
      </c>
      <c r="M2235">
        <v>1448269539</v>
      </c>
      <c r="N2235" s="12">
        <f t="shared" si="239"/>
        <v>42331.378923611104</v>
      </c>
      <c r="O2235" s="16">
        <f t="shared" si="240"/>
        <v>11</v>
      </c>
      <c r="P2235" s="16">
        <f t="shared" si="243"/>
        <v>2015</v>
      </c>
      <c r="Q2235" t="b">
        <v>0</v>
      </c>
      <c r="R2235">
        <v>391</v>
      </c>
      <c r="S2235" t="b">
        <v>1</v>
      </c>
      <c r="T2235" t="s">
        <v>8295</v>
      </c>
      <c r="U2235" t="str">
        <f t="shared" si="241"/>
        <v>games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20">
        <f t="shared" si="242"/>
        <v>0.1</v>
      </c>
      <c r="F2236" s="6" t="str">
        <f t="shared" si="244"/>
        <v>Cat 1</v>
      </c>
      <c r="G2236" s="8">
        <v>1165</v>
      </c>
      <c r="H2236" t="s">
        <v>8218</v>
      </c>
      <c r="I2236" t="s">
        <v>8223</v>
      </c>
      <c r="J2236" t="s">
        <v>8245</v>
      </c>
      <c r="K2236">
        <v>1483645647</v>
      </c>
      <c r="L2236" s="12">
        <f t="shared" si="238"/>
        <v>42740.824618055558</v>
      </c>
      <c r="M2236">
        <v>1481053647</v>
      </c>
      <c r="N2236" s="12">
        <f t="shared" si="239"/>
        <v>42710.824618055558</v>
      </c>
      <c r="O2236" s="16">
        <f t="shared" si="240"/>
        <v>12</v>
      </c>
      <c r="P2236" s="16">
        <f t="shared" si="243"/>
        <v>2016</v>
      </c>
      <c r="Q2236" t="b">
        <v>0</v>
      </c>
      <c r="R2236">
        <v>28</v>
      </c>
      <c r="S2236" t="b">
        <v>1</v>
      </c>
      <c r="T2236" t="s">
        <v>8295</v>
      </c>
      <c r="U2236" t="str">
        <f t="shared" si="241"/>
        <v>games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20">
        <f t="shared" si="242"/>
        <v>13</v>
      </c>
      <c r="F2237" s="6" t="str">
        <f t="shared" si="244"/>
        <v>Cat 4</v>
      </c>
      <c r="G2237" s="8">
        <v>19931</v>
      </c>
      <c r="H2237" t="s">
        <v>8218</v>
      </c>
      <c r="I2237" t="s">
        <v>8228</v>
      </c>
      <c r="J2237" t="s">
        <v>8250</v>
      </c>
      <c r="K2237">
        <v>1427585511</v>
      </c>
      <c r="L2237" s="12">
        <f t="shared" si="238"/>
        <v>42091.980451388896</v>
      </c>
      <c r="M2237">
        <v>1424997111</v>
      </c>
      <c r="N2237" s="12">
        <f t="shared" si="239"/>
        <v>42062.022118055553</v>
      </c>
      <c r="O2237" s="16">
        <f t="shared" si="240"/>
        <v>2</v>
      </c>
      <c r="P2237" s="16">
        <f t="shared" si="243"/>
        <v>2015</v>
      </c>
      <c r="Q2237" t="b">
        <v>0</v>
      </c>
      <c r="R2237">
        <v>147</v>
      </c>
      <c r="S2237" t="b">
        <v>1</v>
      </c>
      <c r="T2237" t="s">
        <v>8295</v>
      </c>
      <c r="U2237" t="str">
        <f t="shared" si="241"/>
        <v>games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20">
        <f t="shared" si="242"/>
        <v>2.8</v>
      </c>
      <c r="F2238" s="6" t="str">
        <f t="shared" si="244"/>
        <v>Cat 2</v>
      </c>
      <c r="G2238" s="8">
        <v>15039</v>
      </c>
      <c r="H2238" t="s">
        <v>8218</v>
      </c>
      <c r="I2238" t="s">
        <v>8223</v>
      </c>
      <c r="J2238" t="s">
        <v>8245</v>
      </c>
      <c r="K2238">
        <v>1454338123</v>
      </c>
      <c r="L2238" s="12">
        <f t="shared" si="238"/>
        <v>42401.617164351846</v>
      </c>
      <c r="M2238">
        <v>1451746123</v>
      </c>
      <c r="N2238" s="12">
        <f t="shared" si="239"/>
        <v>42371.617164351846</v>
      </c>
      <c r="O2238" s="16">
        <f t="shared" si="240"/>
        <v>1</v>
      </c>
      <c r="P2238" s="16">
        <f t="shared" si="243"/>
        <v>2016</v>
      </c>
      <c r="Q2238" t="b">
        <v>0</v>
      </c>
      <c r="R2238">
        <v>680</v>
      </c>
      <c r="S2238" t="b">
        <v>1</v>
      </c>
      <c r="T2238" t="s">
        <v>8295</v>
      </c>
      <c r="U2238" t="str">
        <f t="shared" si="241"/>
        <v>games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20">
        <f t="shared" si="242"/>
        <v>18</v>
      </c>
      <c r="F2239" s="6" t="str">
        <f t="shared" si="244"/>
        <v>Cat 5</v>
      </c>
      <c r="G2239" s="8">
        <v>63527</v>
      </c>
      <c r="H2239" t="s">
        <v>8218</v>
      </c>
      <c r="I2239" t="s">
        <v>8223</v>
      </c>
      <c r="J2239" t="s">
        <v>8245</v>
      </c>
      <c r="K2239">
        <v>1415779140</v>
      </c>
      <c r="L2239" s="12">
        <f t="shared" si="238"/>
        <v>41955.332638888889</v>
      </c>
      <c r="M2239">
        <v>1412294683</v>
      </c>
      <c r="N2239" s="12">
        <f t="shared" si="239"/>
        <v>41915.003275462965</v>
      </c>
      <c r="O2239" s="16">
        <f t="shared" si="240"/>
        <v>10</v>
      </c>
      <c r="P2239" s="16">
        <f t="shared" si="243"/>
        <v>2014</v>
      </c>
      <c r="Q2239" t="b">
        <v>0</v>
      </c>
      <c r="R2239">
        <v>983</v>
      </c>
      <c r="S2239" t="b">
        <v>1</v>
      </c>
      <c r="T2239" t="s">
        <v>8295</v>
      </c>
      <c r="U2239" t="str">
        <f t="shared" si="241"/>
        <v>games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20">
        <f t="shared" si="242"/>
        <v>4</v>
      </c>
      <c r="F2240" s="6" t="str">
        <f t="shared" si="244"/>
        <v>Cat 2</v>
      </c>
      <c r="G2240" s="8">
        <v>5496</v>
      </c>
      <c r="H2240" t="s">
        <v>8218</v>
      </c>
      <c r="I2240" t="s">
        <v>8235</v>
      </c>
      <c r="J2240" t="s">
        <v>8248</v>
      </c>
      <c r="K2240">
        <v>1489157716</v>
      </c>
      <c r="L2240" s="12">
        <f t="shared" si="238"/>
        <v>42804.621712962966</v>
      </c>
      <c r="M2240">
        <v>1486565716</v>
      </c>
      <c r="N2240" s="12">
        <f t="shared" si="239"/>
        <v>42774.621712962966</v>
      </c>
      <c r="O2240" s="16">
        <f t="shared" si="240"/>
        <v>2</v>
      </c>
      <c r="P2240" s="16">
        <f t="shared" si="243"/>
        <v>2017</v>
      </c>
      <c r="Q2240" t="b">
        <v>0</v>
      </c>
      <c r="R2240">
        <v>79</v>
      </c>
      <c r="S2240" t="b">
        <v>1</v>
      </c>
      <c r="T2240" t="s">
        <v>8295</v>
      </c>
      <c r="U2240" t="str">
        <f t="shared" si="241"/>
        <v>games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20">
        <f t="shared" si="242"/>
        <v>25</v>
      </c>
      <c r="F2241" s="6" t="str">
        <f t="shared" si="244"/>
        <v>Cat 7</v>
      </c>
      <c r="G2241" s="8">
        <v>32006.67</v>
      </c>
      <c r="H2241" t="s">
        <v>8218</v>
      </c>
      <c r="I2241" t="s">
        <v>8223</v>
      </c>
      <c r="J2241" t="s">
        <v>8245</v>
      </c>
      <c r="K2241">
        <v>1385870520</v>
      </c>
      <c r="L2241" s="12">
        <f t="shared" si="238"/>
        <v>41609.168055555558</v>
      </c>
      <c r="M2241">
        <v>1382742014</v>
      </c>
      <c r="N2241" s="12">
        <f t="shared" si="239"/>
        <v>41572.958495370374</v>
      </c>
      <c r="O2241" s="16">
        <f t="shared" si="240"/>
        <v>10</v>
      </c>
      <c r="P2241" s="16">
        <f t="shared" si="243"/>
        <v>2013</v>
      </c>
      <c r="Q2241" t="b">
        <v>0</v>
      </c>
      <c r="R2241">
        <v>426</v>
      </c>
      <c r="S2241" t="b">
        <v>1</v>
      </c>
      <c r="T2241" t="s">
        <v>8295</v>
      </c>
      <c r="U2241" t="str">
        <f t="shared" si="241"/>
        <v>games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20">
        <f t="shared" si="242"/>
        <v>5</v>
      </c>
      <c r="F2242" s="6" t="str">
        <f t="shared" si="244"/>
        <v>Cat 3</v>
      </c>
      <c r="G2242" s="8">
        <v>13534</v>
      </c>
      <c r="H2242" t="s">
        <v>8218</v>
      </c>
      <c r="I2242" t="s">
        <v>8223</v>
      </c>
      <c r="J2242" t="s">
        <v>8245</v>
      </c>
      <c r="K2242">
        <v>1461354544</v>
      </c>
      <c r="L2242" s="12">
        <f t="shared" si="238"/>
        <v>42482.825740740736</v>
      </c>
      <c r="M2242">
        <v>1458762544</v>
      </c>
      <c r="N2242" s="12">
        <f t="shared" si="239"/>
        <v>42452.825740740736</v>
      </c>
      <c r="O2242" s="16">
        <f t="shared" si="240"/>
        <v>3</v>
      </c>
      <c r="P2242" s="16">
        <f t="shared" si="243"/>
        <v>2016</v>
      </c>
      <c r="Q2242" t="b">
        <v>0</v>
      </c>
      <c r="R2242">
        <v>96</v>
      </c>
      <c r="S2242" t="b">
        <v>1</v>
      </c>
      <c r="T2242" t="s">
        <v>8295</v>
      </c>
      <c r="U2242" t="str">
        <f t="shared" si="241"/>
        <v>games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20">
        <f t="shared" si="242"/>
        <v>1</v>
      </c>
      <c r="F2243" s="6" t="str">
        <f t="shared" si="244"/>
        <v>Cat 2</v>
      </c>
      <c r="G2243" s="8">
        <v>8064</v>
      </c>
      <c r="H2243" t="s">
        <v>8218</v>
      </c>
      <c r="I2243" t="s">
        <v>8224</v>
      </c>
      <c r="J2243" t="s">
        <v>8246</v>
      </c>
      <c r="K2243">
        <v>1488484300</v>
      </c>
      <c r="L2243" s="12">
        <f t="shared" ref="L2243:L2306" si="245">(((K2243/60)/60)/24)+DATE(1970,1,1)</f>
        <v>42796.827546296292</v>
      </c>
      <c r="M2243">
        <v>1485892300</v>
      </c>
      <c r="N2243" s="12">
        <f t="shared" ref="N2243:N2306" si="246">(((M2243/60)/60)/24)+DATE(1970,1,1)</f>
        <v>42766.827546296292</v>
      </c>
      <c r="O2243" s="16">
        <f t="shared" ref="O2243:O2306" si="247">MONTH(N2243)</f>
        <v>1</v>
      </c>
      <c r="P2243" s="16">
        <f t="shared" si="243"/>
        <v>2017</v>
      </c>
      <c r="Q2243" t="b">
        <v>0</v>
      </c>
      <c r="R2243">
        <v>163</v>
      </c>
      <c r="S2243" t="b">
        <v>1</v>
      </c>
      <c r="T2243" t="s">
        <v>8295</v>
      </c>
      <c r="U2243" t="str">
        <f t="shared" ref="U2243:U2306" si="248">LEFT(T2243,5)</f>
        <v>games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20">
        <f t="shared" ref="E2244:E2307" si="249">D2244/1000</f>
        <v>10</v>
      </c>
      <c r="F2244" s="6" t="str">
        <f t="shared" si="244"/>
        <v>Cat 4</v>
      </c>
      <c r="G2244" s="8">
        <v>136009.76</v>
      </c>
      <c r="H2244" t="s">
        <v>8218</v>
      </c>
      <c r="I2244" t="s">
        <v>8223</v>
      </c>
      <c r="J2244" t="s">
        <v>8245</v>
      </c>
      <c r="K2244">
        <v>1385521320</v>
      </c>
      <c r="L2244" s="12">
        <f t="shared" si="245"/>
        <v>41605.126388888886</v>
      </c>
      <c r="M2244">
        <v>1382449733</v>
      </c>
      <c r="N2244" s="12">
        <f t="shared" si="246"/>
        <v>41569.575613425928</v>
      </c>
      <c r="O2244" s="16">
        <f t="shared" si="247"/>
        <v>10</v>
      </c>
      <c r="P2244" s="16">
        <f t="shared" ref="P2244:P2307" si="250">YEAR(N2244)</f>
        <v>2013</v>
      </c>
      <c r="Q2244" t="b">
        <v>0</v>
      </c>
      <c r="R2244">
        <v>2525</v>
      </c>
      <c r="S2244" t="b">
        <v>1</v>
      </c>
      <c r="T2244" t="s">
        <v>8295</v>
      </c>
      <c r="U2244" t="str">
        <f t="shared" si="248"/>
        <v>games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20">
        <f t="shared" si="249"/>
        <v>1E-3</v>
      </c>
      <c r="F2245" s="6" t="str">
        <f t="shared" ref="F2245:F2308" si="251">IF(E2245&lt;1,"Cat 1",IF(E2245&lt;5,"Cat 2",IF(E2245&lt;10,"Cat 3",IF(E2245&lt;15,"Cat 4",IF(E2245&lt;20,"Cat 5",IF(E2245&lt;25,"Cat 6",IF(E2245&lt;30,"Cat 7",IF(E2245&lt;35,"Cat 8",IF(E2245&lt;40,"Cat 9",IF(E2245&lt;45,"Cat 10",IF(E2245&lt;50,"Cat 11","Cat 12")))))))))))</f>
        <v>Cat 1</v>
      </c>
      <c r="G2245" s="8">
        <v>9302.5</v>
      </c>
      <c r="H2245" t="s">
        <v>8218</v>
      </c>
      <c r="I2245" t="s">
        <v>8223</v>
      </c>
      <c r="J2245" t="s">
        <v>8245</v>
      </c>
      <c r="K2245">
        <v>1489374000</v>
      </c>
      <c r="L2245" s="12">
        <f t="shared" si="245"/>
        <v>42807.125</v>
      </c>
      <c r="M2245">
        <v>1488823290</v>
      </c>
      <c r="N2245" s="12">
        <f t="shared" si="246"/>
        <v>42800.751041666663</v>
      </c>
      <c r="O2245" s="16">
        <f t="shared" si="247"/>
        <v>3</v>
      </c>
      <c r="P2245" s="16">
        <f t="shared" si="250"/>
        <v>2017</v>
      </c>
      <c r="Q2245" t="b">
        <v>0</v>
      </c>
      <c r="R2245">
        <v>2035</v>
      </c>
      <c r="S2245" t="b">
        <v>1</v>
      </c>
      <c r="T2245" t="s">
        <v>8295</v>
      </c>
      <c r="U2245" t="str">
        <f t="shared" si="248"/>
        <v>games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20">
        <f t="shared" si="249"/>
        <v>5</v>
      </c>
      <c r="F2246" s="6" t="str">
        <f t="shared" si="251"/>
        <v>Cat 3</v>
      </c>
      <c r="G2246" s="8">
        <v>18851</v>
      </c>
      <c r="H2246" t="s">
        <v>8218</v>
      </c>
      <c r="I2246" t="s">
        <v>8223</v>
      </c>
      <c r="J2246" t="s">
        <v>8245</v>
      </c>
      <c r="K2246">
        <v>1476649800</v>
      </c>
      <c r="L2246" s="12">
        <f t="shared" si="245"/>
        <v>42659.854166666672</v>
      </c>
      <c r="M2246">
        <v>1475609946</v>
      </c>
      <c r="N2246" s="12">
        <f t="shared" si="246"/>
        <v>42647.818819444445</v>
      </c>
      <c r="O2246" s="16">
        <f t="shared" si="247"/>
        <v>10</v>
      </c>
      <c r="P2246" s="16">
        <f t="shared" si="250"/>
        <v>2016</v>
      </c>
      <c r="Q2246" t="b">
        <v>0</v>
      </c>
      <c r="R2246">
        <v>290</v>
      </c>
      <c r="S2246" t="b">
        <v>1</v>
      </c>
      <c r="T2246" t="s">
        <v>8295</v>
      </c>
      <c r="U2246" t="str">
        <f t="shared" si="248"/>
        <v>games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20">
        <f t="shared" si="249"/>
        <v>4</v>
      </c>
      <c r="F2247" s="6" t="str">
        <f t="shared" si="251"/>
        <v>Cat 2</v>
      </c>
      <c r="G2247" s="8">
        <v>105881</v>
      </c>
      <c r="H2247" t="s">
        <v>8218</v>
      </c>
      <c r="I2247" t="s">
        <v>8223</v>
      </c>
      <c r="J2247" t="s">
        <v>8245</v>
      </c>
      <c r="K2247">
        <v>1393005600</v>
      </c>
      <c r="L2247" s="12">
        <f t="shared" si="245"/>
        <v>41691.75</v>
      </c>
      <c r="M2247">
        <v>1390323617</v>
      </c>
      <c r="N2247" s="12">
        <f t="shared" si="246"/>
        <v>41660.708530092597</v>
      </c>
      <c r="O2247" s="16">
        <f t="shared" si="247"/>
        <v>1</v>
      </c>
      <c r="P2247" s="16">
        <f t="shared" si="250"/>
        <v>2014</v>
      </c>
      <c r="Q2247" t="b">
        <v>0</v>
      </c>
      <c r="R2247">
        <v>1980</v>
      </c>
      <c r="S2247" t="b">
        <v>1</v>
      </c>
      <c r="T2247" t="s">
        <v>8295</v>
      </c>
      <c r="U2247" t="str">
        <f t="shared" si="248"/>
        <v>games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20">
        <f t="shared" si="249"/>
        <v>2.5</v>
      </c>
      <c r="F2248" s="6" t="str">
        <f t="shared" si="251"/>
        <v>Cat 2</v>
      </c>
      <c r="G2248" s="8">
        <v>2503</v>
      </c>
      <c r="H2248" t="s">
        <v>8218</v>
      </c>
      <c r="I2248" t="s">
        <v>8224</v>
      </c>
      <c r="J2248" t="s">
        <v>8246</v>
      </c>
      <c r="K2248">
        <v>1441393210</v>
      </c>
      <c r="L2248" s="12">
        <f t="shared" si="245"/>
        <v>42251.79178240741</v>
      </c>
      <c r="M2248">
        <v>1438801210</v>
      </c>
      <c r="N2248" s="12">
        <f t="shared" si="246"/>
        <v>42221.79178240741</v>
      </c>
      <c r="O2248" s="16">
        <f t="shared" si="247"/>
        <v>8</v>
      </c>
      <c r="P2248" s="16">
        <f t="shared" si="250"/>
        <v>2015</v>
      </c>
      <c r="Q2248" t="b">
        <v>0</v>
      </c>
      <c r="R2248">
        <v>57</v>
      </c>
      <c r="S2248" t="b">
        <v>1</v>
      </c>
      <c r="T2248" t="s">
        <v>8295</v>
      </c>
      <c r="U2248" t="str">
        <f t="shared" si="248"/>
        <v>games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20">
        <f t="shared" si="249"/>
        <v>18.5</v>
      </c>
      <c r="F2249" s="6" t="str">
        <f t="shared" si="251"/>
        <v>Cat 5</v>
      </c>
      <c r="G2249" s="8">
        <v>19324</v>
      </c>
      <c r="H2249" t="s">
        <v>8218</v>
      </c>
      <c r="I2249" t="s">
        <v>8223</v>
      </c>
      <c r="J2249" t="s">
        <v>8245</v>
      </c>
      <c r="K2249">
        <v>1438185565</v>
      </c>
      <c r="L2249" s="12">
        <f t="shared" si="245"/>
        <v>42214.666261574079</v>
      </c>
      <c r="M2249">
        <v>1436975965</v>
      </c>
      <c r="N2249" s="12">
        <f t="shared" si="246"/>
        <v>42200.666261574079</v>
      </c>
      <c r="O2249" s="16">
        <f t="shared" si="247"/>
        <v>7</v>
      </c>
      <c r="P2249" s="16">
        <f t="shared" si="250"/>
        <v>2015</v>
      </c>
      <c r="Q2249" t="b">
        <v>0</v>
      </c>
      <c r="R2249">
        <v>380</v>
      </c>
      <c r="S2249" t="b">
        <v>1</v>
      </c>
      <c r="T2249" t="s">
        <v>8295</v>
      </c>
      <c r="U2249" t="str">
        <f t="shared" si="248"/>
        <v>games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20">
        <f t="shared" si="249"/>
        <v>7</v>
      </c>
      <c r="F2250" s="6" t="str">
        <f t="shared" si="251"/>
        <v>Cat 3</v>
      </c>
      <c r="G2250" s="8">
        <v>7505</v>
      </c>
      <c r="H2250" t="s">
        <v>8218</v>
      </c>
      <c r="I2250" t="s">
        <v>8224</v>
      </c>
      <c r="J2250" t="s">
        <v>8246</v>
      </c>
      <c r="K2250">
        <v>1481749278</v>
      </c>
      <c r="L2250" s="12">
        <f t="shared" si="245"/>
        <v>42718.875902777778</v>
      </c>
      <c r="M2250">
        <v>1479157278</v>
      </c>
      <c r="N2250" s="12">
        <f t="shared" si="246"/>
        <v>42688.875902777778</v>
      </c>
      <c r="O2250" s="16">
        <f t="shared" si="247"/>
        <v>11</v>
      </c>
      <c r="P2250" s="16">
        <f t="shared" si="250"/>
        <v>2016</v>
      </c>
      <c r="Q2250" t="b">
        <v>0</v>
      </c>
      <c r="R2250">
        <v>128</v>
      </c>
      <c r="S2250" t="b">
        <v>1</v>
      </c>
      <c r="T2250" t="s">
        <v>8295</v>
      </c>
      <c r="U2250" t="str">
        <f t="shared" si="248"/>
        <v>games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20">
        <f t="shared" si="249"/>
        <v>3.5</v>
      </c>
      <c r="F2251" s="6" t="str">
        <f t="shared" si="251"/>
        <v>Cat 2</v>
      </c>
      <c r="G2251" s="8">
        <v>5907</v>
      </c>
      <c r="H2251" t="s">
        <v>8218</v>
      </c>
      <c r="I2251" t="s">
        <v>8223</v>
      </c>
      <c r="J2251" t="s">
        <v>8245</v>
      </c>
      <c r="K2251">
        <v>1364917965</v>
      </c>
      <c r="L2251" s="12">
        <f t="shared" si="245"/>
        <v>41366.661631944444</v>
      </c>
      <c r="M2251">
        <v>1362329565</v>
      </c>
      <c r="N2251" s="12">
        <f t="shared" si="246"/>
        <v>41336.703298611108</v>
      </c>
      <c r="O2251" s="16">
        <f t="shared" si="247"/>
        <v>3</v>
      </c>
      <c r="P2251" s="16">
        <f t="shared" si="250"/>
        <v>2013</v>
      </c>
      <c r="Q2251" t="b">
        <v>0</v>
      </c>
      <c r="R2251">
        <v>180</v>
      </c>
      <c r="S2251" t="b">
        <v>1</v>
      </c>
      <c r="T2251" t="s">
        <v>8295</v>
      </c>
      <c r="U2251" t="str">
        <f t="shared" si="248"/>
        <v>games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20">
        <f t="shared" si="249"/>
        <v>25</v>
      </c>
      <c r="F2252" s="6" t="str">
        <f t="shared" si="251"/>
        <v>Cat 7</v>
      </c>
      <c r="G2252" s="8">
        <v>243778</v>
      </c>
      <c r="H2252" t="s">
        <v>8218</v>
      </c>
      <c r="I2252" t="s">
        <v>8223</v>
      </c>
      <c r="J2252" t="s">
        <v>8245</v>
      </c>
      <c r="K2252">
        <v>1480727273</v>
      </c>
      <c r="L2252" s="12">
        <f t="shared" si="245"/>
        <v>42707.0471412037</v>
      </c>
      <c r="M2252">
        <v>1478131673</v>
      </c>
      <c r="N2252" s="12">
        <f t="shared" si="246"/>
        <v>42677.005474537036</v>
      </c>
      <c r="O2252" s="16">
        <f t="shared" si="247"/>
        <v>11</v>
      </c>
      <c r="P2252" s="16">
        <f t="shared" si="250"/>
        <v>2016</v>
      </c>
      <c r="Q2252" t="b">
        <v>0</v>
      </c>
      <c r="R2252">
        <v>571</v>
      </c>
      <c r="S2252" t="b">
        <v>1</v>
      </c>
      <c r="T2252" t="s">
        <v>8295</v>
      </c>
      <c r="U2252" t="str">
        <f t="shared" si="248"/>
        <v>games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20">
        <f t="shared" si="249"/>
        <v>8.5</v>
      </c>
      <c r="F2253" s="6" t="str">
        <f t="shared" si="251"/>
        <v>Cat 3</v>
      </c>
      <c r="G2253" s="8">
        <v>11428.19</v>
      </c>
      <c r="H2253" t="s">
        <v>8218</v>
      </c>
      <c r="I2253" t="s">
        <v>8223</v>
      </c>
      <c r="J2253" t="s">
        <v>8245</v>
      </c>
      <c r="K2253">
        <v>1408177077</v>
      </c>
      <c r="L2253" s="12">
        <f t="shared" si="245"/>
        <v>41867.34579861111</v>
      </c>
      <c r="M2253">
        <v>1406362677</v>
      </c>
      <c r="N2253" s="12">
        <f t="shared" si="246"/>
        <v>41846.34579861111</v>
      </c>
      <c r="O2253" s="16">
        <f t="shared" si="247"/>
        <v>7</v>
      </c>
      <c r="P2253" s="16">
        <f t="shared" si="250"/>
        <v>2014</v>
      </c>
      <c r="Q2253" t="b">
        <v>0</v>
      </c>
      <c r="R2253">
        <v>480</v>
      </c>
      <c r="S2253" t="b">
        <v>1</v>
      </c>
      <c r="T2253" t="s">
        <v>8295</v>
      </c>
      <c r="U2253" t="str">
        <f t="shared" si="248"/>
        <v>games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20">
        <f t="shared" si="249"/>
        <v>9</v>
      </c>
      <c r="F2254" s="6" t="str">
        <f t="shared" si="251"/>
        <v>Cat 3</v>
      </c>
      <c r="G2254" s="8">
        <v>24505</v>
      </c>
      <c r="H2254" t="s">
        <v>8218</v>
      </c>
      <c r="I2254" t="s">
        <v>8226</v>
      </c>
      <c r="J2254" t="s">
        <v>8248</v>
      </c>
      <c r="K2254">
        <v>1470469938</v>
      </c>
      <c r="L2254" s="12">
        <f t="shared" si="245"/>
        <v>42588.327986111108</v>
      </c>
      <c r="M2254">
        <v>1469173938</v>
      </c>
      <c r="N2254" s="12">
        <f t="shared" si="246"/>
        <v>42573.327986111108</v>
      </c>
      <c r="O2254" s="16">
        <f t="shared" si="247"/>
        <v>7</v>
      </c>
      <c r="P2254" s="16">
        <f t="shared" si="250"/>
        <v>2016</v>
      </c>
      <c r="Q2254" t="b">
        <v>0</v>
      </c>
      <c r="R2254">
        <v>249</v>
      </c>
      <c r="S2254" t="b">
        <v>1</v>
      </c>
      <c r="T2254" t="s">
        <v>8295</v>
      </c>
      <c r="U2254" t="str">
        <f t="shared" si="248"/>
        <v>games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20">
        <f t="shared" si="249"/>
        <v>8</v>
      </c>
      <c r="F2255" s="6" t="str">
        <f t="shared" si="251"/>
        <v>Cat 3</v>
      </c>
      <c r="G2255" s="8">
        <v>9015</v>
      </c>
      <c r="H2255" t="s">
        <v>8218</v>
      </c>
      <c r="I2255" t="s">
        <v>8223</v>
      </c>
      <c r="J2255" t="s">
        <v>8245</v>
      </c>
      <c r="K2255">
        <v>1447862947</v>
      </c>
      <c r="L2255" s="12">
        <f t="shared" si="245"/>
        <v>42326.672997685186</v>
      </c>
      <c r="M2255">
        <v>1445267347</v>
      </c>
      <c r="N2255" s="12">
        <f t="shared" si="246"/>
        <v>42296.631331018521</v>
      </c>
      <c r="O2255" s="16">
        <f t="shared" si="247"/>
        <v>10</v>
      </c>
      <c r="P2255" s="16">
        <f t="shared" si="250"/>
        <v>2015</v>
      </c>
      <c r="Q2255" t="b">
        <v>0</v>
      </c>
      <c r="R2255">
        <v>84</v>
      </c>
      <c r="S2255" t="b">
        <v>1</v>
      </c>
      <c r="T2255" t="s">
        <v>8295</v>
      </c>
      <c r="U2255" t="str">
        <f t="shared" si="248"/>
        <v>games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20">
        <f t="shared" si="249"/>
        <v>0.5</v>
      </c>
      <c r="F2256" s="6" t="str">
        <f t="shared" si="251"/>
        <v>Cat 1</v>
      </c>
      <c r="G2256" s="8">
        <v>2299</v>
      </c>
      <c r="H2256" t="s">
        <v>8218</v>
      </c>
      <c r="I2256" t="s">
        <v>8223</v>
      </c>
      <c r="J2256" t="s">
        <v>8245</v>
      </c>
      <c r="K2256">
        <v>1485271968</v>
      </c>
      <c r="L2256" s="12">
        <f t="shared" si="245"/>
        <v>42759.647777777776</v>
      </c>
      <c r="M2256">
        <v>1484667168</v>
      </c>
      <c r="N2256" s="12">
        <f t="shared" si="246"/>
        <v>42752.647777777776</v>
      </c>
      <c r="O2256" s="16">
        <f t="shared" si="247"/>
        <v>1</v>
      </c>
      <c r="P2256" s="16">
        <f t="shared" si="250"/>
        <v>2017</v>
      </c>
      <c r="Q2256" t="b">
        <v>0</v>
      </c>
      <c r="R2256">
        <v>197</v>
      </c>
      <c r="S2256" t="b">
        <v>1</v>
      </c>
      <c r="T2256" t="s">
        <v>8295</v>
      </c>
      <c r="U2256" t="str">
        <f t="shared" si="248"/>
        <v>games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20">
        <f t="shared" si="249"/>
        <v>3.95</v>
      </c>
      <c r="F2257" s="6" t="str">
        <f t="shared" si="251"/>
        <v>Cat 2</v>
      </c>
      <c r="G2257" s="8">
        <v>11323</v>
      </c>
      <c r="H2257" t="s">
        <v>8218</v>
      </c>
      <c r="I2257" t="s">
        <v>8223</v>
      </c>
      <c r="J2257" t="s">
        <v>8245</v>
      </c>
      <c r="K2257">
        <v>1462661451</v>
      </c>
      <c r="L2257" s="12">
        <f t="shared" si="245"/>
        <v>42497.951979166668</v>
      </c>
      <c r="M2257">
        <v>1460069451</v>
      </c>
      <c r="N2257" s="12">
        <f t="shared" si="246"/>
        <v>42467.951979166668</v>
      </c>
      <c r="O2257" s="16">
        <f t="shared" si="247"/>
        <v>4</v>
      </c>
      <c r="P2257" s="16">
        <f t="shared" si="250"/>
        <v>2016</v>
      </c>
      <c r="Q2257" t="b">
        <v>0</v>
      </c>
      <c r="R2257">
        <v>271</v>
      </c>
      <c r="S2257" t="b">
        <v>1</v>
      </c>
      <c r="T2257" t="s">
        <v>8295</v>
      </c>
      <c r="U2257" t="str">
        <f t="shared" si="248"/>
        <v>games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20">
        <f t="shared" si="249"/>
        <v>0.48</v>
      </c>
      <c r="F2258" s="6" t="str">
        <f t="shared" si="251"/>
        <v>Cat 1</v>
      </c>
      <c r="G2258" s="8">
        <v>1069</v>
      </c>
      <c r="H2258" t="s">
        <v>8218</v>
      </c>
      <c r="I2258" t="s">
        <v>8224</v>
      </c>
      <c r="J2258" t="s">
        <v>8246</v>
      </c>
      <c r="K2258">
        <v>1479811846</v>
      </c>
      <c r="L2258" s="12">
        <f t="shared" si="245"/>
        <v>42696.451921296291</v>
      </c>
      <c r="M2258">
        <v>1478602246</v>
      </c>
      <c r="N2258" s="12">
        <f t="shared" si="246"/>
        <v>42682.451921296291</v>
      </c>
      <c r="O2258" s="16">
        <f t="shared" si="247"/>
        <v>11</v>
      </c>
      <c r="P2258" s="16">
        <f t="shared" si="250"/>
        <v>2016</v>
      </c>
      <c r="Q2258" t="b">
        <v>0</v>
      </c>
      <c r="R2258">
        <v>50</v>
      </c>
      <c r="S2258" t="b">
        <v>1</v>
      </c>
      <c r="T2258" t="s">
        <v>8295</v>
      </c>
      <c r="U2258" t="str">
        <f t="shared" si="248"/>
        <v>games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20">
        <f t="shared" si="249"/>
        <v>2.5</v>
      </c>
      <c r="F2259" s="6" t="str">
        <f t="shared" si="251"/>
        <v>Cat 2</v>
      </c>
      <c r="G2259" s="8">
        <v>15903.5</v>
      </c>
      <c r="H2259" t="s">
        <v>8218</v>
      </c>
      <c r="I2259" t="s">
        <v>8224</v>
      </c>
      <c r="J2259" t="s">
        <v>8246</v>
      </c>
      <c r="K2259">
        <v>1466377200</v>
      </c>
      <c r="L2259" s="12">
        <f t="shared" si="245"/>
        <v>42540.958333333328</v>
      </c>
      <c r="M2259">
        <v>1463351329</v>
      </c>
      <c r="N2259" s="12">
        <f t="shared" si="246"/>
        <v>42505.936678240745</v>
      </c>
      <c r="O2259" s="16">
        <f t="shared" si="247"/>
        <v>5</v>
      </c>
      <c r="P2259" s="16">
        <f t="shared" si="250"/>
        <v>2016</v>
      </c>
      <c r="Q2259" t="b">
        <v>0</v>
      </c>
      <c r="R2259">
        <v>169</v>
      </c>
      <c r="S2259" t="b">
        <v>1</v>
      </c>
      <c r="T2259" t="s">
        <v>8295</v>
      </c>
      <c r="U2259" t="str">
        <f t="shared" si="248"/>
        <v>games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20">
        <f t="shared" si="249"/>
        <v>2.2000000000000002</v>
      </c>
      <c r="F2260" s="6" t="str">
        <f t="shared" si="251"/>
        <v>Cat 2</v>
      </c>
      <c r="G2260" s="8">
        <v>3223</v>
      </c>
      <c r="H2260" t="s">
        <v>8218</v>
      </c>
      <c r="I2260" t="s">
        <v>8223</v>
      </c>
      <c r="J2260" t="s">
        <v>8245</v>
      </c>
      <c r="K2260">
        <v>1434045687</v>
      </c>
      <c r="L2260" s="12">
        <f t="shared" si="245"/>
        <v>42166.75100694444</v>
      </c>
      <c r="M2260">
        <v>1431453687</v>
      </c>
      <c r="N2260" s="12">
        <f t="shared" si="246"/>
        <v>42136.75100694444</v>
      </c>
      <c r="O2260" s="16">
        <f t="shared" si="247"/>
        <v>5</v>
      </c>
      <c r="P2260" s="16">
        <f t="shared" si="250"/>
        <v>2015</v>
      </c>
      <c r="Q2260" t="b">
        <v>0</v>
      </c>
      <c r="R2260">
        <v>205</v>
      </c>
      <c r="S2260" t="b">
        <v>1</v>
      </c>
      <c r="T2260" t="s">
        <v>8295</v>
      </c>
      <c r="U2260" t="str">
        <f t="shared" si="248"/>
        <v>games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20">
        <f t="shared" si="249"/>
        <v>1</v>
      </c>
      <c r="F2261" s="6" t="str">
        <f t="shared" si="251"/>
        <v>Cat 2</v>
      </c>
      <c r="G2261" s="8">
        <v>18671</v>
      </c>
      <c r="H2261" t="s">
        <v>8218</v>
      </c>
      <c r="I2261" t="s">
        <v>8224</v>
      </c>
      <c r="J2261" t="s">
        <v>8246</v>
      </c>
      <c r="K2261">
        <v>1481224736</v>
      </c>
      <c r="L2261" s="12">
        <f t="shared" si="245"/>
        <v>42712.804814814815</v>
      </c>
      <c r="M2261">
        <v>1480360736</v>
      </c>
      <c r="N2261" s="12">
        <f t="shared" si="246"/>
        <v>42702.804814814815</v>
      </c>
      <c r="O2261" s="16">
        <f t="shared" si="247"/>
        <v>11</v>
      </c>
      <c r="P2261" s="16">
        <f t="shared" si="250"/>
        <v>2016</v>
      </c>
      <c r="Q2261" t="b">
        <v>0</v>
      </c>
      <c r="R2261">
        <v>206</v>
      </c>
      <c r="S2261" t="b">
        <v>1</v>
      </c>
      <c r="T2261" t="s">
        <v>8295</v>
      </c>
      <c r="U2261" t="str">
        <f t="shared" si="248"/>
        <v>games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20">
        <f t="shared" si="249"/>
        <v>2.5</v>
      </c>
      <c r="F2262" s="6" t="str">
        <f t="shared" si="251"/>
        <v>Cat 2</v>
      </c>
      <c r="G2262" s="8">
        <v>8173</v>
      </c>
      <c r="H2262" t="s">
        <v>8218</v>
      </c>
      <c r="I2262" t="s">
        <v>8223</v>
      </c>
      <c r="J2262" t="s">
        <v>8245</v>
      </c>
      <c r="K2262">
        <v>1395876250</v>
      </c>
      <c r="L2262" s="12">
        <f t="shared" si="245"/>
        <v>41724.975115740745</v>
      </c>
      <c r="M2262">
        <v>1393287850</v>
      </c>
      <c r="N2262" s="12">
        <f t="shared" si="246"/>
        <v>41695.016782407409</v>
      </c>
      <c r="O2262" s="16">
        <f t="shared" si="247"/>
        <v>2</v>
      </c>
      <c r="P2262" s="16">
        <f t="shared" si="250"/>
        <v>2014</v>
      </c>
      <c r="Q2262" t="b">
        <v>0</v>
      </c>
      <c r="R2262">
        <v>84</v>
      </c>
      <c r="S2262" t="b">
        <v>1</v>
      </c>
      <c r="T2262" t="s">
        <v>8295</v>
      </c>
      <c r="U2262" t="str">
        <f t="shared" si="248"/>
        <v>games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20">
        <f t="shared" si="249"/>
        <v>1</v>
      </c>
      <c r="F2263" s="6" t="str">
        <f t="shared" si="251"/>
        <v>Cat 2</v>
      </c>
      <c r="G2263" s="8">
        <v>7795</v>
      </c>
      <c r="H2263" t="s">
        <v>8218</v>
      </c>
      <c r="I2263" t="s">
        <v>8225</v>
      </c>
      <c r="J2263" t="s">
        <v>8247</v>
      </c>
      <c r="K2263">
        <v>1487093020</v>
      </c>
      <c r="L2263" s="12">
        <f t="shared" si="245"/>
        <v>42780.724768518514</v>
      </c>
      <c r="M2263">
        <v>1485278620</v>
      </c>
      <c r="N2263" s="12">
        <f t="shared" si="246"/>
        <v>42759.724768518514</v>
      </c>
      <c r="O2263" s="16">
        <f t="shared" si="247"/>
        <v>1</v>
      </c>
      <c r="P2263" s="16">
        <f t="shared" si="250"/>
        <v>2017</v>
      </c>
      <c r="Q2263" t="b">
        <v>0</v>
      </c>
      <c r="R2263">
        <v>210</v>
      </c>
      <c r="S2263" t="b">
        <v>1</v>
      </c>
      <c r="T2263" t="s">
        <v>8295</v>
      </c>
      <c r="U2263" t="str">
        <f t="shared" si="248"/>
        <v>games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20">
        <f t="shared" si="249"/>
        <v>3.3</v>
      </c>
      <c r="F2264" s="6" t="str">
        <f t="shared" si="251"/>
        <v>Cat 2</v>
      </c>
      <c r="G2264" s="8">
        <v>5087</v>
      </c>
      <c r="H2264" t="s">
        <v>8218</v>
      </c>
      <c r="I2264" t="s">
        <v>8223</v>
      </c>
      <c r="J2264" t="s">
        <v>8245</v>
      </c>
      <c r="K2264">
        <v>1416268800</v>
      </c>
      <c r="L2264" s="12">
        <f t="shared" si="245"/>
        <v>41961</v>
      </c>
      <c r="M2264">
        <v>1413295358</v>
      </c>
      <c r="N2264" s="12">
        <f t="shared" si="246"/>
        <v>41926.585162037038</v>
      </c>
      <c r="O2264" s="16">
        <f t="shared" si="247"/>
        <v>10</v>
      </c>
      <c r="P2264" s="16">
        <f t="shared" si="250"/>
        <v>2014</v>
      </c>
      <c r="Q2264" t="b">
        <v>0</v>
      </c>
      <c r="R2264">
        <v>181</v>
      </c>
      <c r="S2264" t="b">
        <v>1</v>
      </c>
      <c r="T2264" t="s">
        <v>8295</v>
      </c>
      <c r="U2264" t="str">
        <f t="shared" si="248"/>
        <v>games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20">
        <f t="shared" si="249"/>
        <v>7.5</v>
      </c>
      <c r="F2265" s="6" t="str">
        <f t="shared" si="251"/>
        <v>Cat 3</v>
      </c>
      <c r="G2265" s="8">
        <v>8666</v>
      </c>
      <c r="H2265" t="s">
        <v>8218</v>
      </c>
      <c r="I2265" t="s">
        <v>8234</v>
      </c>
      <c r="J2265" t="s">
        <v>8254</v>
      </c>
      <c r="K2265">
        <v>1422734313</v>
      </c>
      <c r="L2265" s="12">
        <f t="shared" si="245"/>
        <v>42035.832326388889</v>
      </c>
      <c r="M2265">
        <v>1420919913</v>
      </c>
      <c r="N2265" s="12">
        <f t="shared" si="246"/>
        <v>42014.832326388889</v>
      </c>
      <c r="O2265" s="16">
        <f t="shared" si="247"/>
        <v>1</v>
      </c>
      <c r="P2265" s="16">
        <f t="shared" si="250"/>
        <v>2015</v>
      </c>
      <c r="Q2265" t="b">
        <v>0</v>
      </c>
      <c r="R2265">
        <v>60</v>
      </c>
      <c r="S2265" t="b">
        <v>1</v>
      </c>
      <c r="T2265" t="s">
        <v>8295</v>
      </c>
      <c r="U2265" t="str">
        <f t="shared" si="248"/>
        <v>games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20">
        <f t="shared" si="249"/>
        <v>6</v>
      </c>
      <c r="F2266" s="6" t="str">
        <f t="shared" si="251"/>
        <v>Cat 3</v>
      </c>
      <c r="G2266" s="8">
        <v>10802</v>
      </c>
      <c r="H2266" t="s">
        <v>8218</v>
      </c>
      <c r="I2266" t="s">
        <v>8223</v>
      </c>
      <c r="J2266" t="s">
        <v>8245</v>
      </c>
      <c r="K2266">
        <v>1463972400</v>
      </c>
      <c r="L2266" s="12">
        <f t="shared" si="245"/>
        <v>42513.125</v>
      </c>
      <c r="M2266">
        <v>1462543114</v>
      </c>
      <c r="N2266" s="12">
        <f t="shared" si="246"/>
        <v>42496.582337962958</v>
      </c>
      <c r="O2266" s="16">
        <f t="shared" si="247"/>
        <v>5</v>
      </c>
      <c r="P2266" s="16">
        <f t="shared" si="250"/>
        <v>2016</v>
      </c>
      <c r="Q2266" t="b">
        <v>0</v>
      </c>
      <c r="R2266">
        <v>445</v>
      </c>
      <c r="S2266" t="b">
        <v>1</v>
      </c>
      <c r="T2266" t="s">
        <v>8295</v>
      </c>
      <c r="U2266" t="str">
        <f t="shared" si="248"/>
        <v>games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20">
        <f t="shared" si="249"/>
        <v>0.2</v>
      </c>
      <c r="F2267" s="6" t="str">
        <f t="shared" si="251"/>
        <v>Cat 1</v>
      </c>
      <c r="G2267" s="8">
        <v>597</v>
      </c>
      <c r="H2267" t="s">
        <v>8218</v>
      </c>
      <c r="I2267" t="s">
        <v>8224</v>
      </c>
      <c r="J2267" t="s">
        <v>8246</v>
      </c>
      <c r="K2267">
        <v>1479846507</v>
      </c>
      <c r="L2267" s="12">
        <f t="shared" si="245"/>
        <v>42696.853090277778</v>
      </c>
      <c r="M2267">
        <v>1479241707</v>
      </c>
      <c r="N2267" s="12">
        <f t="shared" si="246"/>
        <v>42689.853090277778</v>
      </c>
      <c r="O2267" s="16">
        <f t="shared" si="247"/>
        <v>11</v>
      </c>
      <c r="P2267" s="16">
        <f t="shared" si="250"/>
        <v>2016</v>
      </c>
      <c r="Q2267" t="b">
        <v>0</v>
      </c>
      <c r="R2267">
        <v>17</v>
      </c>
      <c r="S2267" t="b">
        <v>1</v>
      </c>
      <c r="T2267" t="s">
        <v>8295</v>
      </c>
      <c r="U2267" t="str">
        <f t="shared" si="248"/>
        <v>games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20">
        <f t="shared" si="249"/>
        <v>1.5</v>
      </c>
      <c r="F2268" s="6" t="str">
        <f t="shared" si="251"/>
        <v>Cat 2</v>
      </c>
      <c r="G2268" s="8">
        <v>4804</v>
      </c>
      <c r="H2268" t="s">
        <v>8218</v>
      </c>
      <c r="I2268" t="s">
        <v>8223</v>
      </c>
      <c r="J2268" t="s">
        <v>8245</v>
      </c>
      <c r="K2268">
        <v>1461722400</v>
      </c>
      <c r="L2268" s="12">
        <f t="shared" si="245"/>
        <v>42487.083333333328</v>
      </c>
      <c r="M2268">
        <v>1460235592</v>
      </c>
      <c r="N2268" s="12">
        <f t="shared" si="246"/>
        <v>42469.874907407408</v>
      </c>
      <c r="O2268" s="16">
        <f t="shared" si="247"/>
        <v>4</v>
      </c>
      <c r="P2268" s="16">
        <f t="shared" si="250"/>
        <v>2016</v>
      </c>
      <c r="Q2268" t="b">
        <v>0</v>
      </c>
      <c r="R2268">
        <v>194</v>
      </c>
      <c r="S2268" t="b">
        <v>1</v>
      </c>
      <c r="T2268" t="s">
        <v>8295</v>
      </c>
      <c r="U2268" t="str">
        <f t="shared" si="248"/>
        <v>games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20">
        <f t="shared" si="249"/>
        <v>20</v>
      </c>
      <c r="F2269" s="6" t="str">
        <f t="shared" si="251"/>
        <v>Cat 6</v>
      </c>
      <c r="G2269" s="8">
        <v>76105</v>
      </c>
      <c r="H2269" t="s">
        <v>8218</v>
      </c>
      <c r="I2269" t="s">
        <v>8223</v>
      </c>
      <c r="J2269" t="s">
        <v>8245</v>
      </c>
      <c r="K2269">
        <v>1419123600</v>
      </c>
      <c r="L2269" s="12">
        <f t="shared" si="245"/>
        <v>41994.041666666672</v>
      </c>
      <c r="M2269">
        <v>1416945297</v>
      </c>
      <c r="N2269" s="12">
        <f t="shared" si="246"/>
        <v>41968.829826388886</v>
      </c>
      <c r="O2269" s="16">
        <f t="shared" si="247"/>
        <v>11</v>
      </c>
      <c r="P2269" s="16">
        <f t="shared" si="250"/>
        <v>2014</v>
      </c>
      <c r="Q2269" t="b">
        <v>0</v>
      </c>
      <c r="R2269">
        <v>404</v>
      </c>
      <c r="S2269" t="b">
        <v>1</v>
      </c>
      <c r="T2269" t="s">
        <v>8295</v>
      </c>
      <c r="U2269" t="str">
        <f t="shared" si="248"/>
        <v>games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20">
        <f t="shared" si="249"/>
        <v>28</v>
      </c>
      <c r="F2270" s="6" t="str">
        <f t="shared" si="251"/>
        <v>Cat 7</v>
      </c>
      <c r="G2270" s="8">
        <v>28728</v>
      </c>
      <c r="H2270" t="s">
        <v>8218</v>
      </c>
      <c r="I2270" t="s">
        <v>8223</v>
      </c>
      <c r="J2270" t="s">
        <v>8245</v>
      </c>
      <c r="K2270">
        <v>1489283915</v>
      </c>
      <c r="L2270" s="12">
        <f t="shared" si="245"/>
        <v>42806.082349537035</v>
      </c>
      <c r="M2270">
        <v>1486691915</v>
      </c>
      <c r="N2270" s="12">
        <f t="shared" si="246"/>
        <v>42776.082349537035</v>
      </c>
      <c r="O2270" s="16">
        <f t="shared" si="247"/>
        <v>2</v>
      </c>
      <c r="P2270" s="16">
        <f t="shared" si="250"/>
        <v>2017</v>
      </c>
      <c r="Q2270" t="b">
        <v>0</v>
      </c>
      <c r="R2270">
        <v>194</v>
      </c>
      <c r="S2270" t="b">
        <v>1</v>
      </c>
      <c r="T2270" t="s">
        <v>8295</v>
      </c>
      <c r="U2270" t="str">
        <f t="shared" si="248"/>
        <v>games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20">
        <f t="shared" si="249"/>
        <v>2.5</v>
      </c>
      <c r="F2271" s="6" t="str">
        <f t="shared" si="251"/>
        <v>Cat 2</v>
      </c>
      <c r="G2271" s="8">
        <v>45041</v>
      </c>
      <c r="H2271" t="s">
        <v>8218</v>
      </c>
      <c r="I2271" t="s">
        <v>8223</v>
      </c>
      <c r="J2271" t="s">
        <v>8245</v>
      </c>
      <c r="K2271">
        <v>1488862800</v>
      </c>
      <c r="L2271" s="12">
        <f t="shared" si="245"/>
        <v>42801.208333333328</v>
      </c>
      <c r="M2271">
        <v>1486745663</v>
      </c>
      <c r="N2271" s="12">
        <f t="shared" si="246"/>
        <v>42776.704432870371</v>
      </c>
      <c r="O2271" s="16">
        <f t="shared" si="247"/>
        <v>2</v>
      </c>
      <c r="P2271" s="16">
        <f t="shared" si="250"/>
        <v>2017</v>
      </c>
      <c r="Q2271" t="b">
        <v>0</v>
      </c>
      <c r="R2271">
        <v>902</v>
      </c>
      <c r="S2271" t="b">
        <v>1</v>
      </c>
      <c r="T2271" t="s">
        <v>8295</v>
      </c>
      <c r="U2271" t="str">
        <f t="shared" si="248"/>
        <v>games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20">
        <f t="shared" si="249"/>
        <v>25</v>
      </c>
      <c r="F2272" s="6" t="str">
        <f t="shared" si="251"/>
        <v>Cat 7</v>
      </c>
      <c r="G2272" s="8">
        <v>180062</v>
      </c>
      <c r="H2272" t="s">
        <v>8218</v>
      </c>
      <c r="I2272" t="s">
        <v>8223</v>
      </c>
      <c r="J2272" t="s">
        <v>8245</v>
      </c>
      <c r="K2272">
        <v>1484085540</v>
      </c>
      <c r="L2272" s="12">
        <f t="shared" si="245"/>
        <v>42745.915972222225</v>
      </c>
      <c r="M2272">
        <v>1482353513</v>
      </c>
      <c r="N2272" s="12">
        <f t="shared" si="246"/>
        <v>42725.869363425925</v>
      </c>
      <c r="O2272" s="16">
        <f t="shared" si="247"/>
        <v>12</v>
      </c>
      <c r="P2272" s="16">
        <f t="shared" si="250"/>
        <v>2016</v>
      </c>
      <c r="Q2272" t="b">
        <v>0</v>
      </c>
      <c r="R2272">
        <v>1670</v>
      </c>
      <c r="S2272" t="b">
        <v>1</v>
      </c>
      <c r="T2272" t="s">
        <v>8295</v>
      </c>
      <c r="U2272" t="str">
        <f t="shared" si="248"/>
        <v>games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20">
        <f t="shared" si="249"/>
        <v>20</v>
      </c>
      <c r="F2273" s="6" t="str">
        <f t="shared" si="251"/>
        <v>Cat 6</v>
      </c>
      <c r="G2273" s="8">
        <v>56618</v>
      </c>
      <c r="H2273" t="s">
        <v>8218</v>
      </c>
      <c r="I2273" t="s">
        <v>8223</v>
      </c>
      <c r="J2273" t="s">
        <v>8245</v>
      </c>
      <c r="K2273">
        <v>1481328004</v>
      </c>
      <c r="L2273" s="12">
        <f t="shared" si="245"/>
        <v>42714.000046296293</v>
      </c>
      <c r="M2273">
        <v>1478736004</v>
      </c>
      <c r="N2273" s="12">
        <f t="shared" si="246"/>
        <v>42684.000046296293</v>
      </c>
      <c r="O2273" s="16">
        <f t="shared" si="247"/>
        <v>11</v>
      </c>
      <c r="P2273" s="16">
        <f t="shared" si="250"/>
        <v>2016</v>
      </c>
      <c r="Q2273" t="b">
        <v>0</v>
      </c>
      <c r="R2273">
        <v>1328</v>
      </c>
      <c r="S2273" t="b">
        <v>1</v>
      </c>
      <c r="T2273" t="s">
        <v>8295</v>
      </c>
      <c r="U2273" t="str">
        <f t="shared" si="248"/>
        <v>games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20">
        <f t="shared" si="249"/>
        <v>1</v>
      </c>
      <c r="F2274" s="6" t="str">
        <f t="shared" si="251"/>
        <v>Cat 2</v>
      </c>
      <c r="G2274" s="8">
        <v>13566</v>
      </c>
      <c r="H2274" t="s">
        <v>8218</v>
      </c>
      <c r="I2274" t="s">
        <v>8223</v>
      </c>
      <c r="J2274" t="s">
        <v>8245</v>
      </c>
      <c r="K2274">
        <v>1449506836</v>
      </c>
      <c r="L2274" s="12">
        <f t="shared" si="245"/>
        <v>42345.699490740735</v>
      </c>
      <c r="M2274">
        <v>1446914836</v>
      </c>
      <c r="N2274" s="12">
        <f t="shared" si="246"/>
        <v>42315.699490740735</v>
      </c>
      <c r="O2274" s="16">
        <f t="shared" si="247"/>
        <v>11</v>
      </c>
      <c r="P2274" s="16">
        <f t="shared" si="250"/>
        <v>2015</v>
      </c>
      <c r="Q2274" t="b">
        <v>0</v>
      </c>
      <c r="R2274">
        <v>944</v>
      </c>
      <c r="S2274" t="b">
        <v>1</v>
      </c>
      <c r="T2274" t="s">
        <v>8295</v>
      </c>
      <c r="U2274" t="str">
        <f t="shared" si="248"/>
        <v>games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20">
        <f t="shared" si="249"/>
        <v>2.5</v>
      </c>
      <c r="F2275" s="6" t="str">
        <f t="shared" si="251"/>
        <v>Cat 2</v>
      </c>
      <c r="G2275" s="8">
        <v>5509</v>
      </c>
      <c r="H2275" t="s">
        <v>8218</v>
      </c>
      <c r="I2275" t="s">
        <v>8228</v>
      </c>
      <c r="J2275" t="s">
        <v>8250</v>
      </c>
      <c r="K2275">
        <v>1489320642</v>
      </c>
      <c r="L2275" s="12">
        <f t="shared" si="245"/>
        <v>42806.507430555561</v>
      </c>
      <c r="M2275">
        <v>1487164242</v>
      </c>
      <c r="N2275" s="12">
        <f t="shared" si="246"/>
        <v>42781.549097222218</v>
      </c>
      <c r="O2275" s="16">
        <f t="shared" si="247"/>
        <v>2</v>
      </c>
      <c r="P2275" s="16">
        <f t="shared" si="250"/>
        <v>2017</v>
      </c>
      <c r="Q2275" t="b">
        <v>0</v>
      </c>
      <c r="R2275">
        <v>147</v>
      </c>
      <c r="S2275" t="b">
        <v>1</v>
      </c>
      <c r="T2275" t="s">
        <v>8295</v>
      </c>
      <c r="U2275" t="str">
        <f t="shared" si="248"/>
        <v>games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20">
        <f t="shared" si="249"/>
        <v>2.5</v>
      </c>
      <c r="F2276" s="6" t="str">
        <f t="shared" si="251"/>
        <v>Cat 2</v>
      </c>
      <c r="G2276" s="8">
        <v>2990</v>
      </c>
      <c r="H2276" t="s">
        <v>8218</v>
      </c>
      <c r="I2276" t="s">
        <v>8223</v>
      </c>
      <c r="J2276" t="s">
        <v>8245</v>
      </c>
      <c r="K2276">
        <v>1393156857</v>
      </c>
      <c r="L2276" s="12">
        <f t="shared" si="245"/>
        <v>41693.500659722224</v>
      </c>
      <c r="M2276">
        <v>1390564857</v>
      </c>
      <c r="N2276" s="12">
        <f t="shared" si="246"/>
        <v>41663.500659722224</v>
      </c>
      <c r="O2276" s="16">
        <f t="shared" si="247"/>
        <v>1</v>
      </c>
      <c r="P2276" s="16">
        <f t="shared" si="250"/>
        <v>2014</v>
      </c>
      <c r="Q2276" t="b">
        <v>0</v>
      </c>
      <c r="R2276">
        <v>99</v>
      </c>
      <c r="S2276" t="b">
        <v>1</v>
      </c>
      <c r="T2276" t="s">
        <v>8295</v>
      </c>
      <c r="U2276" t="str">
        <f t="shared" si="248"/>
        <v>games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20">
        <f t="shared" si="249"/>
        <v>0.65</v>
      </c>
      <c r="F2277" s="6" t="str">
        <f t="shared" si="251"/>
        <v>Cat 1</v>
      </c>
      <c r="G2277" s="8">
        <v>2650.5</v>
      </c>
      <c r="H2277" t="s">
        <v>8218</v>
      </c>
      <c r="I2277" t="s">
        <v>8224</v>
      </c>
      <c r="J2277" t="s">
        <v>8246</v>
      </c>
      <c r="K2277">
        <v>1419259679</v>
      </c>
      <c r="L2277" s="12">
        <f t="shared" si="245"/>
        <v>41995.616655092599</v>
      </c>
      <c r="M2277">
        <v>1416667679</v>
      </c>
      <c r="N2277" s="12">
        <f t="shared" si="246"/>
        <v>41965.616655092599</v>
      </c>
      <c r="O2277" s="16">
        <f t="shared" si="247"/>
        <v>11</v>
      </c>
      <c r="P2277" s="16">
        <f t="shared" si="250"/>
        <v>2014</v>
      </c>
      <c r="Q2277" t="b">
        <v>0</v>
      </c>
      <c r="R2277">
        <v>79</v>
      </c>
      <c r="S2277" t="b">
        <v>1</v>
      </c>
      <c r="T2277" t="s">
        <v>8295</v>
      </c>
      <c r="U2277" t="str">
        <f t="shared" si="248"/>
        <v>games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20">
        <f t="shared" si="249"/>
        <v>4.5890000000000004</v>
      </c>
      <c r="F2278" s="6" t="str">
        <f t="shared" si="251"/>
        <v>Cat 2</v>
      </c>
      <c r="G2278" s="8">
        <v>4856</v>
      </c>
      <c r="H2278" t="s">
        <v>8218</v>
      </c>
      <c r="I2278" t="s">
        <v>8223</v>
      </c>
      <c r="J2278" t="s">
        <v>8245</v>
      </c>
      <c r="K2278">
        <v>1388936289</v>
      </c>
      <c r="L2278" s="12">
        <f t="shared" si="245"/>
        <v>41644.651493055557</v>
      </c>
      <c r="M2278">
        <v>1386344289</v>
      </c>
      <c r="N2278" s="12">
        <f t="shared" si="246"/>
        <v>41614.651493055557</v>
      </c>
      <c r="O2278" s="16">
        <f t="shared" si="247"/>
        <v>12</v>
      </c>
      <c r="P2278" s="16">
        <f t="shared" si="250"/>
        <v>2013</v>
      </c>
      <c r="Q2278" t="b">
        <v>0</v>
      </c>
      <c r="R2278">
        <v>75</v>
      </c>
      <c r="S2278" t="b">
        <v>1</v>
      </c>
      <c r="T2278" t="s">
        <v>8295</v>
      </c>
      <c r="U2278" t="str">
        <f t="shared" si="248"/>
        <v>games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20">
        <f t="shared" si="249"/>
        <v>8.5</v>
      </c>
      <c r="F2279" s="6" t="str">
        <f t="shared" si="251"/>
        <v>Cat 3</v>
      </c>
      <c r="G2279" s="8">
        <v>11992</v>
      </c>
      <c r="H2279" t="s">
        <v>8218</v>
      </c>
      <c r="I2279" t="s">
        <v>8223</v>
      </c>
      <c r="J2279" t="s">
        <v>8245</v>
      </c>
      <c r="K2279">
        <v>1330359423</v>
      </c>
      <c r="L2279" s="12">
        <f t="shared" si="245"/>
        <v>40966.678506944445</v>
      </c>
      <c r="M2279">
        <v>1327767423</v>
      </c>
      <c r="N2279" s="12">
        <f t="shared" si="246"/>
        <v>40936.678506944445</v>
      </c>
      <c r="O2279" s="16">
        <f t="shared" si="247"/>
        <v>1</v>
      </c>
      <c r="P2279" s="16">
        <f t="shared" si="250"/>
        <v>2012</v>
      </c>
      <c r="Q2279" t="b">
        <v>0</v>
      </c>
      <c r="R2279">
        <v>207</v>
      </c>
      <c r="S2279" t="b">
        <v>1</v>
      </c>
      <c r="T2279" t="s">
        <v>8295</v>
      </c>
      <c r="U2279" t="str">
        <f t="shared" si="248"/>
        <v>games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20">
        <f t="shared" si="249"/>
        <v>2</v>
      </c>
      <c r="F2280" s="6" t="str">
        <f t="shared" si="251"/>
        <v>Cat 2</v>
      </c>
      <c r="G2280" s="8">
        <v>5414</v>
      </c>
      <c r="H2280" t="s">
        <v>8218</v>
      </c>
      <c r="I2280" t="s">
        <v>8236</v>
      </c>
      <c r="J2280" t="s">
        <v>8248</v>
      </c>
      <c r="K2280">
        <v>1451861940</v>
      </c>
      <c r="L2280" s="12">
        <f t="shared" si="245"/>
        <v>42372.957638888889</v>
      </c>
      <c r="M2280">
        <v>1448902867</v>
      </c>
      <c r="N2280" s="12">
        <f t="shared" si="246"/>
        <v>42338.709108796291</v>
      </c>
      <c r="O2280" s="16">
        <f t="shared" si="247"/>
        <v>11</v>
      </c>
      <c r="P2280" s="16">
        <f t="shared" si="250"/>
        <v>2015</v>
      </c>
      <c r="Q2280" t="b">
        <v>0</v>
      </c>
      <c r="R2280">
        <v>102</v>
      </c>
      <c r="S2280" t="b">
        <v>1</v>
      </c>
      <c r="T2280" t="s">
        <v>8295</v>
      </c>
      <c r="U2280" t="str">
        <f t="shared" si="248"/>
        <v>games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20">
        <f t="shared" si="249"/>
        <v>1</v>
      </c>
      <c r="F2281" s="6" t="str">
        <f t="shared" si="251"/>
        <v>Cat 2</v>
      </c>
      <c r="G2281" s="8">
        <v>1538</v>
      </c>
      <c r="H2281" t="s">
        <v>8218</v>
      </c>
      <c r="I2281" t="s">
        <v>8223</v>
      </c>
      <c r="J2281" t="s">
        <v>8245</v>
      </c>
      <c r="K2281">
        <v>1423022400</v>
      </c>
      <c r="L2281" s="12">
        <f t="shared" si="245"/>
        <v>42039.166666666672</v>
      </c>
      <c r="M2281">
        <v>1421436099</v>
      </c>
      <c r="N2281" s="12">
        <f t="shared" si="246"/>
        <v>42020.806701388887</v>
      </c>
      <c r="O2281" s="16">
        <f t="shared" si="247"/>
        <v>1</v>
      </c>
      <c r="P2281" s="16">
        <f t="shared" si="250"/>
        <v>2015</v>
      </c>
      <c r="Q2281" t="b">
        <v>0</v>
      </c>
      <c r="R2281">
        <v>32</v>
      </c>
      <c r="S2281" t="b">
        <v>1</v>
      </c>
      <c r="T2281" t="s">
        <v>8295</v>
      </c>
      <c r="U2281" t="str">
        <f t="shared" si="248"/>
        <v>games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20">
        <f t="shared" si="249"/>
        <v>9.8000000000000007</v>
      </c>
      <c r="F2282" s="6" t="str">
        <f t="shared" si="251"/>
        <v>Cat 3</v>
      </c>
      <c r="G2282" s="8">
        <v>39550.5</v>
      </c>
      <c r="H2282" t="s">
        <v>8218</v>
      </c>
      <c r="I2282" t="s">
        <v>8223</v>
      </c>
      <c r="J2282" t="s">
        <v>8245</v>
      </c>
      <c r="K2282">
        <v>1442501991</v>
      </c>
      <c r="L2282" s="12">
        <f t="shared" si="245"/>
        <v>42264.624895833331</v>
      </c>
      <c r="M2282">
        <v>1439909991</v>
      </c>
      <c r="N2282" s="12">
        <f t="shared" si="246"/>
        <v>42234.624895833331</v>
      </c>
      <c r="O2282" s="16">
        <f t="shared" si="247"/>
        <v>8</v>
      </c>
      <c r="P2282" s="16">
        <f t="shared" si="250"/>
        <v>2015</v>
      </c>
      <c r="Q2282" t="b">
        <v>0</v>
      </c>
      <c r="R2282">
        <v>480</v>
      </c>
      <c r="S2282" t="b">
        <v>1</v>
      </c>
      <c r="T2282" t="s">
        <v>8295</v>
      </c>
      <c r="U2282" t="str">
        <f t="shared" si="248"/>
        <v>games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20">
        <f t="shared" si="249"/>
        <v>0.3</v>
      </c>
      <c r="F2283" s="6" t="str">
        <f t="shared" si="251"/>
        <v>Cat 1</v>
      </c>
      <c r="G2283" s="8">
        <v>555</v>
      </c>
      <c r="H2283" t="s">
        <v>8218</v>
      </c>
      <c r="I2283" t="s">
        <v>8223</v>
      </c>
      <c r="J2283" t="s">
        <v>8245</v>
      </c>
      <c r="K2283">
        <v>1311576600</v>
      </c>
      <c r="L2283" s="12">
        <f t="shared" si="245"/>
        <v>40749.284722222219</v>
      </c>
      <c r="M2283">
        <v>1306219897</v>
      </c>
      <c r="N2283" s="12">
        <f t="shared" si="246"/>
        <v>40687.285844907405</v>
      </c>
      <c r="O2283" s="16">
        <f t="shared" si="247"/>
        <v>5</v>
      </c>
      <c r="P2283" s="16">
        <f t="shared" si="250"/>
        <v>2011</v>
      </c>
      <c r="Q2283" t="b">
        <v>0</v>
      </c>
      <c r="R2283">
        <v>11</v>
      </c>
      <c r="S2283" t="b">
        <v>1</v>
      </c>
      <c r="T2283" t="s">
        <v>8274</v>
      </c>
      <c r="U2283" t="str">
        <f t="shared" si="248"/>
        <v>music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20">
        <f t="shared" si="249"/>
        <v>0.75</v>
      </c>
      <c r="F2284" s="6" t="str">
        <f t="shared" si="251"/>
        <v>Cat 1</v>
      </c>
      <c r="G2284" s="8">
        <v>1390</v>
      </c>
      <c r="H2284" t="s">
        <v>8218</v>
      </c>
      <c r="I2284" t="s">
        <v>8223</v>
      </c>
      <c r="J2284" t="s">
        <v>8245</v>
      </c>
      <c r="K2284">
        <v>1452744686</v>
      </c>
      <c r="L2284" s="12">
        <f t="shared" si="245"/>
        <v>42383.17460648148</v>
      </c>
      <c r="M2284">
        <v>1447560686</v>
      </c>
      <c r="N2284" s="12">
        <f t="shared" si="246"/>
        <v>42323.17460648148</v>
      </c>
      <c r="O2284" s="16">
        <f t="shared" si="247"/>
        <v>11</v>
      </c>
      <c r="P2284" s="16">
        <f t="shared" si="250"/>
        <v>2015</v>
      </c>
      <c r="Q2284" t="b">
        <v>0</v>
      </c>
      <c r="R2284">
        <v>12</v>
      </c>
      <c r="S2284" t="b">
        <v>1</v>
      </c>
      <c r="T2284" t="s">
        <v>8274</v>
      </c>
      <c r="U2284" t="str">
        <f t="shared" si="248"/>
        <v>music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20">
        <f t="shared" si="249"/>
        <v>3</v>
      </c>
      <c r="F2285" s="6" t="str">
        <f t="shared" si="251"/>
        <v>Cat 2</v>
      </c>
      <c r="G2285" s="8">
        <v>3025.66</v>
      </c>
      <c r="H2285" t="s">
        <v>8218</v>
      </c>
      <c r="I2285" t="s">
        <v>8223</v>
      </c>
      <c r="J2285" t="s">
        <v>8245</v>
      </c>
      <c r="K2285">
        <v>1336528804</v>
      </c>
      <c r="L2285" s="12">
        <f t="shared" si="245"/>
        <v>41038.083379629628</v>
      </c>
      <c r="M2285">
        <v>1331348404</v>
      </c>
      <c r="N2285" s="12">
        <f t="shared" si="246"/>
        <v>40978.125046296293</v>
      </c>
      <c r="O2285" s="16">
        <f t="shared" si="247"/>
        <v>3</v>
      </c>
      <c r="P2285" s="16">
        <f t="shared" si="250"/>
        <v>2012</v>
      </c>
      <c r="Q2285" t="b">
        <v>0</v>
      </c>
      <c r="R2285">
        <v>48</v>
      </c>
      <c r="S2285" t="b">
        <v>1</v>
      </c>
      <c r="T2285" t="s">
        <v>8274</v>
      </c>
      <c r="U2285" t="str">
        <f t="shared" si="248"/>
        <v>music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20">
        <f t="shared" si="249"/>
        <v>6</v>
      </c>
      <c r="F2286" s="6" t="str">
        <f t="shared" si="251"/>
        <v>Cat 3</v>
      </c>
      <c r="G2286" s="8">
        <v>6373.27</v>
      </c>
      <c r="H2286" t="s">
        <v>8218</v>
      </c>
      <c r="I2286" t="s">
        <v>8223</v>
      </c>
      <c r="J2286" t="s">
        <v>8245</v>
      </c>
      <c r="K2286">
        <v>1299902400</v>
      </c>
      <c r="L2286" s="12">
        <f t="shared" si="245"/>
        <v>40614.166666666664</v>
      </c>
      <c r="M2286">
        <v>1297451245</v>
      </c>
      <c r="N2286" s="12">
        <f t="shared" si="246"/>
        <v>40585.796817129631</v>
      </c>
      <c r="O2286" s="16">
        <f t="shared" si="247"/>
        <v>2</v>
      </c>
      <c r="P2286" s="16">
        <f t="shared" si="250"/>
        <v>2011</v>
      </c>
      <c r="Q2286" t="b">
        <v>0</v>
      </c>
      <c r="R2286">
        <v>59</v>
      </c>
      <c r="S2286" t="b">
        <v>1</v>
      </c>
      <c r="T2286" t="s">
        <v>8274</v>
      </c>
      <c r="U2286" t="str">
        <f t="shared" si="248"/>
        <v>music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20">
        <f t="shared" si="249"/>
        <v>3</v>
      </c>
      <c r="F2287" s="6" t="str">
        <f t="shared" si="251"/>
        <v>Cat 2</v>
      </c>
      <c r="G2287" s="8">
        <v>3641</v>
      </c>
      <c r="H2287" t="s">
        <v>8218</v>
      </c>
      <c r="I2287" t="s">
        <v>8223</v>
      </c>
      <c r="J2287" t="s">
        <v>8245</v>
      </c>
      <c r="K2287">
        <v>1340944043</v>
      </c>
      <c r="L2287" s="12">
        <f t="shared" si="245"/>
        <v>41089.185682870368</v>
      </c>
      <c r="M2287">
        <v>1338352043</v>
      </c>
      <c r="N2287" s="12">
        <f t="shared" si="246"/>
        <v>41059.185682870368</v>
      </c>
      <c r="O2287" s="16">
        <f t="shared" si="247"/>
        <v>5</v>
      </c>
      <c r="P2287" s="16">
        <f t="shared" si="250"/>
        <v>2012</v>
      </c>
      <c r="Q2287" t="b">
        <v>0</v>
      </c>
      <c r="R2287">
        <v>79</v>
      </c>
      <c r="S2287" t="b">
        <v>1</v>
      </c>
      <c r="T2287" t="s">
        <v>8274</v>
      </c>
      <c r="U2287" t="str">
        <f t="shared" si="248"/>
        <v>music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20">
        <f t="shared" si="249"/>
        <v>1.5</v>
      </c>
      <c r="F2288" s="6" t="str">
        <f t="shared" si="251"/>
        <v>Cat 2</v>
      </c>
      <c r="G2288" s="8">
        <v>1501</v>
      </c>
      <c r="H2288" t="s">
        <v>8218</v>
      </c>
      <c r="I2288" t="s">
        <v>8223</v>
      </c>
      <c r="J2288" t="s">
        <v>8245</v>
      </c>
      <c r="K2288">
        <v>1378439940</v>
      </c>
      <c r="L2288" s="12">
        <f t="shared" si="245"/>
        <v>41523.165972222225</v>
      </c>
      <c r="M2288">
        <v>1376003254</v>
      </c>
      <c r="N2288" s="12">
        <f t="shared" si="246"/>
        <v>41494.963587962964</v>
      </c>
      <c r="O2288" s="16">
        <f t="shared" si="247"/>
        <v>8</v>
      </c>
      <c r="P2288" s="16">
        <f t="shared" si="250"/>
        <v>2013</v>
      </c>
      <c r="Q2288" t="b">
        <v>0</v>
      </c>
      <c r="R2288">
        <v>14</v>
      </c>
      <c r="S2288" t="b">
        <v>1</v>
      </c>
      <c r="T2288" t="s">
        <v>8274</v>
      </c>
      <c r="U2288" t="str">
        <f t="shared" si="248"/>
        <v>music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20">
        <f t="shared" si="249"/>
        <v>4.5</v>
      </c>
      <c r="F2289" s="6" t="str">
        <f t="shared" si="251"/>
        <v>Cat 2</v>
      </c>
      <c r="G2289" s="8">
        <v>5398.99</v>
      </c>
      <c r="H2289" t="s">
        <v>8218</v>
      </c>
      <c r="I2289" t="s">
        <v>8223</v>
      </c>
      <c r="J2289" t="s">
        <v>8245</v>
      </c>
      <c r="K2289">
        <v>1403539260</v>
      </c>
      <c r="L2289" s="12">
        <f t="shared" si="245"/>
        <v>41813.667361111111</v>
      </c>
      <c r="M2289">
        <v>1401724860</v>
      </c>
      <c r="N2289" s="12">
        <f t="shared" si="246"/>
        <v>41792.667361111111</v>
      </c>
      <c r="O2289" s="16">
        <f t="shared" si="247"/>
        <v>6</v>
      </c>
      <c r="P2289" s="16">
        <f t="shared" si="250"/>
        <v>2014</v>
      </c>
      <c r="Q2289" t="b">
        <v>0</v>
      </c>
      <c r="R2289">
        <v>106</v>
      </c>
      <c r="S2289" t="b">
        <v>1</v>
      </c>
      <c r="T2289" t="s">
        <v>8274</v>
      </c>
      <c r="U2289" t="str">
        <f t="shared" si="248"/>
        <v>music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20">
        <f t="shared" si="249"/>
        <v>1</v>
      </c>
      <c r="F2290" s="6" t="str">
        <f t="shared" si="251"/>
        <v>Cat 2</v>
      </c>
      <c r="G2290" s="8">
        <v>1001</v>
      </c>
      <c r="H2290" t="s">
        <v>8218</v>
      </c>
      <c r="I2290" t="s">
        <v>8223</v>
      </c>
      <c r="J2290" t="s">
        <v>8245</v>
      </c>
      <c r="K2290">
        <v>1340733600</v>
      </c>
      <c r="L2290" s="12">
        <f t="shared" si="245"/>
        <v>41086.75</v>
      </c>
      <c r="M2290">
        <v>1339098689</v>
      </c>
      <c r="N2290" s="12">
        <f t="shared" si="246"/>
        <v>41067.827418981484</v>
      </c>
      <c r="O2290" s="16">
        <f t="shared" si="247"/>
        <v>6</v>
      </c>
      <c r="P2290" s="16">
        <f t="shared" si="250"/>
        <v>2012</v>
      </c>
      <c r="Q2290" t="b">
        <v>0</v>
      </c>
      <c r="R2290">
        <v>25</v>
      </c>
      <c r="S2290" t="b">
        <v>1</v>
      </c>
      <c r="T2290" t="s">
        <v>8274</v>
      </c>
      <c r="U2290" t="str">
        <f t="shared" si="248"/>
        <v>music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20">
        <f t="shared" si="249"/>
        <v>1.5</v>
      </c>
      <c r="F2291" s="6" t="str">
        <f t="shared" si="251"/>
        <v>Cat 2</v>
      </c>
      <c r="G2291" s="8">
        <v>1611</v>
      </c>
      <c r="H2291" t="s">
        <v>8218</v>
      </c>
      <c r="I2291" t="s">
        <v>8223</v>
      </c>
      <c r="J2291" t="s">
        <v>8245</v>
      </c>
      <c r="K2291">
        <v>1386372120</v>
      </c>
      <c r="L2291" s="12">
        <f t="shared" si="245"/>
        <v>41614.973611111112</v>
      </c>
      <c r="M2291">
        <v>1382659060</v>
      </c>
      <c r="N2291" s="12">
        <f t="shared" si="246"/>
        <v>41571.998379629629</v>
      </c>
      <c r="O2291" s="16">
        <f t="shared" si="247"/>
        <v>10</v>
      </c>
      <c r="P2291" s="16">
        <f t="shared" si="250"/>
        <v>2013</v>
      </c>
      <c r="Q2291" t="b">
        <v>0</v>
      </c>
      <c r="R2291">
        <v>25</v>
      </c>
      <c r="S2291" t="b">
        <v>1</v>
      </c>
      <c r="T2291" t="s">
        <v>8274</v>
      </c>
      <c r="U2291" t="str">
        <f t="shared" si="248"/>
        <v>music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20">
        <f t="shared" si="249"/>
        <v>1.5</v>
      </c>
      <c r="F2292" s="6" t="str">
        <f t="shared" si="251"/>
        <v>Cat 2</v>
      </c>
      <c r="G2292" s="8">
        <v>1561</v>
      </c>
      <c r="H2292" t="s">
        <v>8218</v>
      </c>
      <c r="I2292" t="s">
        <v>8223</v>
      </c>
      <c r="J2292" t="s">
        <v>8245</v>
      </c>
      <c r="K2292">
        <v>1259686800</v>
      </c>
      <c r="L2292" s="12">
        <f t="shared" si="245"/>
        <v>40148.708333333336</v>
      </c>
      <c r="M2292">
        <v>1252908330</v>
      </c>
      <c r="N2292" s="12">
        <f t="shared" si="246"/>
        <v>40070.253819444442</v>
      </c>
      <c r="O2292" s="16">
        <f t="shared" si="247"/>
        <v>9</v>
      </c>
      <c r="P2292" s="16">
        <f t="shared" si="250"/>
        <v>2009</v>
      </c>
      <c r="Q2292" t="b">
        <v>0</v>
      </c>
      <c r="R2292">
        <v>29</v>
      </c>
      <c r="S2292" t="b">
        <v>1</v>
      </c>
      <c r="T2292" t="s">
        <v>8274</v>
      </c>
      <c r="U2292" t="str">
        <f t="shared" si="248"/>
        <v>music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20">
        <f t="shared" si="249"/>
        <v>2.5</v>
      </c>
      <c r="F2293" s="6" t="str">
        <f t="shared" si="251"/>
        <v>Cat 2</v>
      </c>
      <c r="G2293" s="8">
        <v>4320</v>
      </c>
      <c r="H2293" t="s">
        <v>8218</v>
      </c>
      <c r="I2293" t="s">
        <v>8223</v>
      </c>
      <c r="J2293" t="s">
        <v>8245</v>
      </c>
      <c r="K2293">
        <v>1335153600</v>
      </c>
      <c r="L2293" s="12">
        <f t="shared" si="245"/>
        <v>41022.166666666664</v>
      </c>
      <c r="M2293">
        <v>1332199618</v>
      </c>
      <c r="N2293" s="12">
        <f t="shared" si="246"/>
        <v>40987.977060185185</v>
      </c>
      <c r="O2293" s="16">
        <f t="shared" si="247"/>
        <v>3</v>
      </c>
      <c r="P2293" s="16">
        <f t="shared" si="250"/>
        <v>2012</v>
      </c>
      <c r="Q2293" t="b">
        <v>0</v>
      </c>
      <c r="R2293">
        <v>43</v>
      </c>
      <c r="S2293" t="b">
        <v>1</v>
      </c>
      <c r="T2293" t="s">
        <v>8274</v>
      </c>
      <c r="U2293" t="str">
        <f t="shared" si="248"/>
        <v>music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20">
        <f t="shared" si="249"/>
        <v>2</v>
      </c>
      <c r="F2294" s="6" t="str">
        <f t="shared" si="251"/>
        <v>Cat 2</v>
      </c>
      <c r="G2294" s="8">
        <v>2145.0100000000002</v>
      </c>
      <c r="H2294" t="s">
        <v>8218</v>
      </c>
      <c r="I2294" t="s">
        <v>8223</v>
      </c>
      <c r="J2294" t="s">
        <v>8245</v>
      </c>
      <c r="K2294">
        <v>1334767476</v>
      </c>
      <c r="L2294" s="12">
        <f t="shared" si="245"/>
        <v>41017.697638888887</v>
      </c>
      <c r="M2294">
        <v>1332175476</v>
      </c>
      <c r="N2294" s="12">
        <f t="shared" si="246"/>
        <v>40987.697638888887</v>
      </c>
      <c r="O2294" s="16">
        <f t="shared" si="247"/>
        <v>3</v>
      </c>
      <c r="P2294" s="16">
        <f t="shared" si="250"/>
        <v>2012</v>
      </c>
      <c r="Q2294" t="b">
        <v>0</v>
      </c>
      <c r="R2294">
        <v>46</v>
      </c>
      <c r="S2294" t="b">
        <v>1</v>
      </c>
      <c r="T2294" t="s">
        <v>8274</v>
      </c>
      <c r="U2294" t="str">
        <f t="shared" si="248"/>
        <v>music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20">
        <f t="shared" si="249"/>
        <v>0.85</v>
      </c>
      <c r="F2295" s="6" t="str">
        <f t="shared" si="251"/>
        <v>Cat 1</v>
      </c>
      <c r="G2295" s="8">
        <v>920</v>
      </c>
      <c r="H2295" t="s">
        <v>8218</v>
      </c>
      <c r="I2295" t="s">
        <v>8223</v>
      </c>
      <c r="J2295" t="s">
        <v>8245</v>
      </c>
      <c r="K2295">
        <v>1348545540</v>
      </c>
      <c r="L2295" s="12">
        <f t="shared" si="245"/>
        <v>41177.165972222225</v>
      </c>
      <c r="M2295">
        <v>1346345999</v>
      </c>
      <c r="N2295" s="12">
        <f t="shared" si="246"/>
        <v>41151.708321759259</v>
      </c>
      <c r="O2295" s="16">
        <f t="shared" si="247"/>
        <v>8</v>
      </c>
      <c r="P2295" s="16">
        <f t="shared" si="250"/>
        <v>2012</v>
      </c>
      <c r="Q2295" t="b">
        <v>0</v>
      </c>
      <c r="R2295">
        <v>27</v>
      </c>
      <c r="S2295" t="b">
        <v>1</v>
      </c>
      <c r="T2295" t="s">
        <v>8274</v>
      </c>
      <c r="U2295" t="str">
        <f t="shared" si="248"/>
        <v>music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20">
        <f t="shared" si="249"/>
        <v>5</v>
      </c>
      <c r="F2296" s="6" t="str">
        <f t="shared" si="251"/>
        <v>Cat 3</v>
      </c>
      <c r="G2296" s="8">
        <v>7304.04</v>
      </c>
      <c r="H2296" t="s">
        <v>8218</v>
      </c>
      <c r="I2296" t="s">
        <v>8223</v>
      </c>
      <c r="J2296" t="s">
        <v>8245</v>
      </c>
      <c r="K2296">
        <v>1358702480</v>
      </c>
      <c r="L2296" s="12">
        <f t="shared" si="245"/>
        <v>41294.72314814815</v>
      </c>
      <c r="M2296">
        <v>1356110480</v>
      </c>
      <c r="N2296" s="12">
        <f t="shared" si="246"/>
        <v>41264.72314814815</v>
      </c>
      <c r="O2296" s="16">
        <f t="shared" si="247"/>
        <v>12</v>
      </c>
      <c r="P2296" s="16">
        <f t="shared" si="250"/>
        <v>2012</v>
      </c>
      <c r="Q2296" t="b">
        <v>0</v>
      </c>
      <c r="R2296">
        <v>112</v>
      </c>
      <c r="S2296" t="b">
        <v>1</v>
      </c>
      <c r="T2296" t="s">
        <v>8274</v>
      </c>
      <c r="U2296" t="str">
        <f t="shared" si="248"/>
        <v>music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20">
        <f t="shared" si="249"/>
        <v>1.2</v>
      </c>
      <c r="F2297" s="6" t="str">
        <f t="shared" si="251"/>
        <v>Cat 2</v>
      </c>
      <c r="G2297" s="8">
        <v>1503</v>
      </c>
      <c r="H2297" t="s">
        <v>8218</v>
      </c>
      <c r="I2297" t="s">
        <v>8223</v>
      </c>
      <c r="J2297" t="s">
        <v>8245</v>
      </c>
      <c r="K2297">
        <v>1359240856</v>
      </c>
      <c r="L2297" s="12">
        <f t="shared" si="245"/>
        <v>41300.954351851848</v>
      </c>
      <c r="M2297">
        <v>1356648856</v>
      </c>
      <c r="N2297" s="12">
        <f t="shared" si="246"/>
        <v>41270.954351851848</v>
      </c>
      <c r="O2297" s="16">
        <f t="shared" si="247"/>
        <v>12</v>
      </c>
      <c r="P2297" s="16">
        <f t="shared" si="250"/>
        <v>2012</v>
      </c>
      <c r="Q2297" t="b">
        <v>0</v>
      </c>
      <c r="R2297">
        <v>34</v>
      </c>
      <c r="S2297" t="b">
        <v>1</v>
      </c>
      <c r="T2297" t="s">
        <v>8274</v>
      </c>
      <c r="U2297" t="str">
        <f t="shared" si="248"/>
        <v>music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20">
        <f t="shared" si="249"/>
        <v>7</v>
      </c>
      <c r="F2298" s="6" t="str">
        <f t="shared" si="251"/>
        <v>Cat 3</v>
      </c>
      <c r="G2298" s="8">
        <v>10435</v>
      </c>
      <c r="H2298" t="s">
        <v>8218</v>
      </c>
      <c r="I2298" t="s">
        <v>8223</v>
      </c>
      <c r="J2298" t="s">
        <v>8245</v>
      </c>
      <c r="K2298">
        <v>1330018426</v>
      </c>
      <c r="L2298" s="12">
        <f t="shared" si="245"/>
        <v>40962.731782407405</v>
      </c>
      <c r="M2298">
        <v>1326994426</v>
      </c>
      <c r="N2298" s="12">
        <f t="shared" si="246"/>
        <v>40927.731782407405</v>
      </c>
      <c r="O2298" s="16">
        <f t="shared" si="247"/>
        <v>1</v>
      </c>
      <c r="P2298" s="16">
        <f t="shared" si="250"/>
        <v>2012</v>
      </c>
      <c r="Q2298" t="b">
        <v>0</v>
      </c>
      <c r="R2298">
        <v>145</v>
      </c>
      <c r="S2298" t="b">
        <v>1</v>
      </c>
      <c r="T2298" t="s">
        <v>8274</v>
      </c>
      <c r="U2298" t="str">
        <f t="shared" si="248"/>
        <v>music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20">
        <f t="shared" si="249"/>
        <v>1</v>
      </c>
      <c r="F2299" s="6" t="str">
        <f t="shared" si="251"/>
        <v>Cat 2</v>
      </c>
      <c r="G2299" s="8">
        <v>1006</v>
      </c>
      <c r="H2299" t="s">
        <v>8218</v>
      </c>
      <c r="I2299" t="s">
        <v>8223</v>
      </c>
      <c r="J2299" t="s">
        <v>8245</v>
      </c>
      <c r="K2299">
        <v>1331697540</v>
      </c>
      <c r="L2299" s="12">
        <f t="shared" si="245"/>
        <v>40982.165972222225</v>
      </c>
      <c r="M2299">
        <v>1328749249</v>
      </c>
      <c r="N2299" s="12">
        <f t="shared" si="246"/>
        <v>40948.042233796295</v>
      </c>
      <c r="O2299" s="16">
        <f t="shared" si="247"/>
        <v>2</v>
      </c>
      <c r="P2299" s="16">
        <f t="shared" si="250"/>
        <v>2012</v>
      </c>
      <c r="Q2299" t="b">
        <v>0</v>
      </c>
      <c r="R2299">
        <v>19</v>
      </c>
      <c r="S2299" t="b">
        <v>1</v>
      </c>
      <c r="T2299" t="s">
        <v>8274</v>
      </c>
      <c r="U2299" t="str">
        <f t="shared" si="248"/>
        <v>music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20">
        <f t="shared" si="249"/>
        <v>30</v>
      </c>
      <c r="F2300" s="6" t="str">
        <f t="shared" si="251"/>
        <v>Cat 8</v>
      </c>
      <c r="G2300" s="8">
        <v>31522</v>
      </c>
      <c r="H2300" t="s">
        <v>8218</v>
      </c>
      <c r="I2300" t="s">
        <v>8223</v>
      </c>
      <c r="J2300" t="s">
        <v>8245</v>
      </c>
      <c r="K2300">
        <v>1395861033</v>
      </c>
      <c r="L2300" s="12">
        <f t="shared" si="245"/>
        <v>41724.798993055556</v>
      </c>
      <c r="M2300">
        <v>1393272633</v>
      </c>
      <c r="N2300" s="12">
        <f t="shared" si="246"/>
        <v>41694.84065972222</v>
      </c>
      <c r="O2300" s="16">
        <f t="shared" si="247"/>
        <v>2</v>
      </c>
      <c r="P2300" s="16">
        <f t="shared" si="250"/>
        <v>2014</v>
      </c>
      <c r="Q2300" t="b">
        <v>0</v>
      </c>
      <c r="R2300">
        <v>288</v>
      </c>
      <c r="S2300" t="b">
        <v>1</v>
      </c>
      <c r="T2300" t="s">
        <v>8274</v>
      </c>
      <c r="U2300" t="str">
        <f t="shared" si="248"/>
        <v>music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20">
        <f t="shared" si="249"/>
        <v>0.3</v>
      </c>
      <c r="F2301" s="6" t="str">
        <f t="shared" si="251"/>
        <v>Cat 1</v>
      </c>
      <c r="G2301" s="8">
        <v>1050.5</v>
      </c>
      <c r="H2301" t="s">
        <v>8218</v>
      </c>
      <c r="I2301" t="s">
        <v>8223</v>
      </c>
      <c r="J2301" t="s">
        <v>8245</v>
      </c>
      <c r="K2301">
        <v>1296953209</v>
      </c>
      <c r="L2301" s="12">
        <f t="shared" si="245"/>
        <v>40580.032511574071</v>
      </c>
      <c r="M2301">
        <v>1295657209</v>
      </c>
      <c r="N2301" s="12">
        <f t="shared" si="246"/>
        <v>40565.032511574071</v>
      </c>
      <c r="O2301" s="16">
        <f t="shared" si="247"/>
        <v>1</v>
      </c>
      <c r="P2301" s="16">
        <f t="shared" si="250"/>
        <v>2011</v>
      </c>
      <c r="Q2301" t="b">
        <v>0</v>
      </c>
      <c r="R2301">
        <v>14</v>
      </c>
      <c r="S2301" t="b">
        <v>1</v>
      </c>
      <c r="T2301" t="s">
        <v>8274</v>
      </c>
      <c r="U2301" t="str">
        <f t="shared" si="248"/>
        <v>music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20">
        <f t="shared" si="249"/>
        <v>0.8</v>
      </c>
      <c r="F2302" s="6" t="str">
        <f t="shared" si="251"/>
        <v>Cat 1</v>
      </c>
      <c r="G2302" s="8">
        <v>810</v>
      </c>
      <c r="H2302" t="s">
        <v>8218</v>
      </c>
      <c r="I2302" t="s">
        <v>8223</v>
      </c>
      <c r="J2302" t="s">
        <v>8245</v>
      </c>
      <c r="K2302">
        <v>1340904416</v>
      </c>
      <c r="L2302" s="12">
        <f t="shared" si="245"/>
        <v>41088.727037037039</v>
      </c>
      <c r="M2302">
        <v>1339694816</v>
      </c>
      <c r="N2302" s="12">
        <f t="shared" si="246"/>
        <v>41074.727037037039</v>
      </c>
      <c r="O2302" s="16">
        <f t="shared" si="247"/>
        <v>6</v>
      </c>
      <c r="P2302" s="16">
        <f t="shared" si="250"/>
        <v>2012</v>
      </c>
      <c r="Q2302" t="b">
        <v>0</v>
      </c>
      <c r="R2302">
        <v>7</v>
      </c>
      <c r="S2302" t="b">
        <v>1</v>
      </c>
      <c r="T2302" t="s">
        <v>8274</v>
      </c>
      <c r="U2302" t="str">
        <f t="shared" si="248"/>
        <v>music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20">
        <f t="shared" si="249"/>
        <v>5</v>
      </c>
      <c r="F2303" s="6" t="str">
        <f t="shared" si="251"/>
        <v>Cat 3</v>
      </c>
      <c r="G2303" s="8">
        <v>6680.22</v>
      </c>
      <c r="H2303" t="s">
        <v>8218</v>
      </c>
      <c r="I2303" t="s">
        <v>8223</v>
      </c>
      <c r="J2303" t="s">
        <v>8245</v>
      </c>
      <c r="K2303">
        <v>1371785496</v>
      </c>
      <c r="L2303" s="12">
        <f t="shared" si="245"/>
        <v>41446.146944444445</v>
      </c>
      <c r="M2303">
        <v>1369193496</v>
      </c>
      <c r="N2303" s="12">
        <f t="shared" si="246"/>
        <v>41416.146944444445</v>
      </c>
      <c r="O2303" s="16">
        <f t="shared" si="247"/>
        <v>5</v>
      </c>
      <c r="P2303" s="16">
        <f t="shared" si="250"/>
        <v>2013</v>
      </c>
      <c r="Q2303" t="b">
        <v>1</v>
      </c>
      <c r="R2303">
        <v>211</v>
      </c>
      <c r="S2303" t="b">
        <v>1</v>
      </c>
      <c r="T2303" t="s">
        <v>8277</v>
      </c>
      <c r="U2303" t="str">
        <f t="shared" si="248"/>
        <v>music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20">
        <f t="shared" si="249"/>
        <v>2.2999999999999998</v>
      </c>
      <c r="F2304" s="6" t="str">
        <f t="shared" si="251"/>
        <v>Cat 2</v>
      </c>
      <c r="G2304" s="8">
        <v>3925</v>
      </c>
      <c r="H2304" t="s">
        <v>8218</v>
      </c>
      <c r="I2304" t="s">
        <v>8223</v>
      </c>
      <c r="J2304" t="s">
        <v>8245</v>
      </c>
      <c r="K2304">
        <v>1388473200</v>
      </c>
      <c r="L2304" s="12">
        <f t="shared" si="245"/>
        <v>41639.291666666664</v>
      </c>
      <c r="M2304">
        <v>1385585434</v>
      </c>
      <c r="N2304" s="12">
        <f t="shared" si="246"/>
        <v>41605.868449074071</v>
      </c>
      <c r="O2304" s="16">
        <f t="shared" si="247"/>
        <v>11</v>
      </c>
      <c r="P2304" s="16">
        <f t="shared" si="250"/>
        <v>2013</v>
      </c>
      <c r="Q2304" t="b">
        <v>1</v>
      </c>
      <c r="R2304">
        <v>85</v>
      </c>
      <c r="S2304" t="b">
        <v>1</v>
      </c>
      <c r="T2304" t="s">
        <v>8277</v>
      </c>
      <c r="U2304" t="str">
        <f t="shared" si="248"/>
        <v>music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20">
        <f t="shared" si="249"/>
        <v>6.45</v>
      </c>
      <c r="F2305" s="6" t="str">
        <f t="shared" si="251"/>
        <v>Cat 3</v>
      </c>
      <c r="G2305" s="8">
        <v>7053.61</v>
      </c>
      <c r="H2305" t="s">
        <v>8218</v>
      </c>
      <c r="I2305" t="s">
        <v>8223</v>
      </c>
      <c r="J2305" t="s">
        <v>8245</v>
      </c>
      <c r="K2305">
        <v>1323747596</v>
      </c>
      <c r="L2305" s="12">
        <f t="shared" si="245"/>
        <v>40890.152731481481</v>
      </c>
      <c r="M2305">
        <v>1320287996</v>
      </c>
      <c r="N2305" s="12">
        <f t="shared" si="246"/>
        <v>40850.111064814817</v>
      </c>
      <c r="O2305" s="16">
        <f t="shared" si="247"/>
        <v>11</v>
      </c>
      <c r="P2305" s="16">
        <f t="shared" si="250"/>
        <v>2011</v>
      </c>
      <c r="Q2305" t="b">
        <v>1</v>
      </c>
      <c r="R2305">
        <v>103</v>
      </c>
      <c r="S2305" t="b">
        <v>1</v>
      </c>
      <c r="T2305" t="s">
        <v>8277</v>
      </c>
      <c r="U2305" t="str">
        <f t="shared" si="248"/>
        <v>music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20">
        <f t="shared" si="249"/>
        <v>6</v>
      </c>
      <c r="F2306" s="6" t="str">
        <f t="shared" si="251"/>
        <v>Cat 3</v>
      </c>
      <c r="G2306" s="8">
        <v>6042.02</v>
      </c>
      <c r="H2306" t="s">
        <v>8218</v>
      </c>
      <c r="I2306" t="s">
        <v>8223</v>
      </c>
      <c r="J2306" t="s">
        <v>8245</v>
      </c>
      <c r="K2306">
        <v>1293857940</v>
      </c>
      <c r="L2306" s="12">
        <f t="shared" si="245"/>
        <v>40544.207638888889</v>
      </c>
      <c r="M2306">
        <v>1290281691</v>
      </c>
      <c r="N2306" s="12">
        <f t="shared" si="246"/>
        <v>40502.815868055557</v>
      </c>
      <c r="O2306" s="16">
        <f t="shared" si="247"/>
        <v>11</v>
      </c>
      <c r="P2306" s="16">
        <f t="shared" si="250"/>
        <v>2010</v>
      </c>
      <c r="Q2306" t="b">
        <v>1</v>
      </c>
      <c r="R2306">
        <v>113</v>
      </c>
      <c r="S2306" t="b">
        <v>1</v>
      </c>
      <c r="T2306" t="s">
        <v>8277</v>
      </c>
      <c r="U2306" t="str">
        <f t="shared" si="248"/>
        <v>music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20">
        <f t="shared" si="249"/>
        <v>18</v>
      </c>
      <c r="F2307" s="6" t="str">
        <f t="shared" si="251"/>
        <v>Cat 5</v>
      </c>
      <c r="G2307" s="8">
        <v>18221</v>
      </c>
      <c r="H2307" t="s">
        <v>8218</v>
      </c>
      <c r="I2307" t="s">
        <v>8223</v>
      </c>
      <c r="J2307" t="s">
        <v>8245</v>
      </c>
      <c r="K2307">
        <v>1407520800</v>
      </c>
      <c r="L2307" s="12">
        <f t="shared" ref="L2307:L2370" si="252">(((K2307/60)/60)/24)+DATE(1970,1,1)</f>
        <v>41859.75</v>
      </c>
      <c r="M2307">
        <v>1405356072</v>
      </c>
      <c r="N2307" s="12">
        <f t="shared" ref="N2307:N2370" si="253">(((M2307/60)/60)/24)+DATE(1970,1,1)</f>
        <v>41834.695277777777</v>
      </c>
      <c r="O2307" s="16">
        <f t="shared" ref="O2307:O2370" si="254">MONTH(N2307)</f>
        <v>7</v>
      </c>
      <c r="P2307" s="16">
        <f t="shared" si="250"/>
        <v>2014</v>
      </c>
      <c r="Q2307" t="b">
        <v>1</v>
      </c>
      <c r="R2307">
        <v>167</v>
      </c>
      <c r="S2307" t="b">
        <v>1</v>
      </c>
      <c r="T2307" t="s">
        <v>8277</v>
      </c>
      <c r="U2307" t="str">
        <f t="shared" ref="U2307:U2370" si="255">LEFT(T2307,5)</f>
        <v>music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20">
        <f t="shared" ref="E2308:E2371" si="256">D2308/1000</f>
        <v>3.5</v>
      </c>
      <c r="F2308" s="6" t="str">
        <f t="shared" si="251"/>
        <v>Cat 2</v>
      </c>
      <c r="G2308" s="8">
        <v>3736.55</v>
      </c>
      <c r="H2308" t="s">
        <v>8218</v>
      </c>
      <c r="I2308" t="s">
        <v>8223</v>
      </c>
      <c r="J2308" t="s">
        <v>8245</v>
      </c>
      <c r="K2308">
        <v>1331352129</v>
      </c>
      <c r="L2308" s="12">
        <f t="shared" si="252"/>
        <v>40978.16815972222</v>
      </c>
      <c r="M2308">
        <v>1328760129</v>
      </c>
      <c r="N2308" s="12">
        <f t="shared" si="253"/>
        <v>40948.16815972222</v>
      </c>
      <c r="O2308" s="16">
        <f t="shared" si="254"/>
        <v>2</v>
      </c>
      <c r="P2308" s="16">
        <f t="shared" ref="P2308:P2371" si="257">YEAR(N2308)</f>
        <v>2012</v>
      </c>
      <c r="Q2308" t="b">
        <v>1</v>
      </c>
      <c r="R2308">
        <v>73</v>
      </c>
      <c r="S2308" t="b">
        <v>1</v>
      </c>
      <c r="T2308" t="s">
        <v>8277</v>
      </c>
      <c r="U2308" t="str">
        <f t="shared" si="255"/>
        <v>music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20">
        <f t="shared" si="256"/>
        <v>1.9644699999999999</v>
      </c>
      <c r="F2309" s="6" t="str">
        <f t="shared" ref="F2309:F2372" si="258">IF(E2309&lt;1,"Cat 1",IF(E2309&lt;5,"Cat 2",IF(E2309&lt;10,"Cat 3",IF(E2309&lt;15,"Cat 4",IF(E2309&lt;20,"Cat 5",IF(E2309&lt;25,"Cat 6",IF(E2309&lt;30,"Cat 7",IF(E2309&lt;35,"Cat 8",IF(E2309&lt;40,"Cat 9",IF(E2309&lt;45,"Cat 10",IF(E2309&lt;50,"Cat 11","Cat 12")))))))))))</f>
        <v>Cat 2</v>
      </c>
      <c r="G2309" s="8">
        <v>2095.2600000000002</v>
      </c>
      <c r="H2309" t="s">
        <v>8218</v>
      </c>
      <c r="I2309" t="s">
        <v>8223</v>
      </c>
      <c r="J2309" t="s">
        <v>8245</v>
      </c>
      <c r="K2309">
        <v>1336245328</v>
      </c>
      <c r="L2309" s="12">
        <f t="shared" si="252"/>
        <v>41034.802407407406</v>
      </c>
      <c r="M2309">
        <v>1333653333</v>
      </c>
      <c r="N2309" s="12">
        <f t="shared" si="253"/>
        <v>41004.802465277775</v>
      </c>
      <c r="O2309" s="16">
        <f t="shared" si="254"/>
        <v>4</v>
      </c>
      <c r="P2309" s="16">
        <f t="shared" si="257"/>
        <v>2012</v>
      </c>
      <c r="Q2309" t="b">
        <v>1</v>
      </c>
      <c r="R2309">
        <v>75</v>
      </c>
      <c r="S2309" t="b">
        <v>1</v>
      </c>
      <c r="T2309" t="s">
        <v>8277</v>
      </c>
      <c r="U2309" t="str">
        <f t="shared" si="255"/>
        <v>music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20">
        <f t="shared" si="256"/>
        <v>50</v>
      </c>
      <c r="F2310" s="6" t="str">
        <f t="shared" si="258"/>
        <v>Cat 12</v>
      </c>
      <c r="G2310" s="8">
        <v>50653.11</v>
      </c>
      <c r="H2310" t="s">
        <v>8218</v>
      </c>
      <c r="I2310" t="s">
        <v>8223</v>
      </c>
      <c r="J2310" t="s">
        <v>8245</v>
      </c>
      <c r="K2310">
        <v>1409274000</v>
      </c>
      <c r="L2310" s="12">
        <f t="shared" si="252"/>
        <v>41880.041666666664</v>
      </c>
      <c r="M2310">
        <v>1406847996</v>
      </c>
      <c r="N2310" s="12">
        <f t="shared" si="253"/>
        <v>41851.962916666671</v>
      </c>
      <c r="O2310" s="16">
        <f t="shared" si="254"/>
        <v>7</v>
      </c>
      <c r="P2310" s="16">
        <f t="shared" si="257"/>
        <v>2014</v>
      </c>
      <c r="Q2310" t="b">
        <v>1</v>
      </c>
      <c r="R2310">
        <v>614</v>
      </c>
      <c r="S2310" t="b">
        <v>1</v>
      </c>
      <c r="T2310" t="s">
        <v>8277</v>
      </c>
      <c r="U2310" t="str">
        <f t="shared" si="255"/>
        <v>music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20">
        <f t="shared" si="256"/>
        <v>6</v>
      </c>
      <c r="F2311" s="6" t="str">
        <f t="shared" si="258"/>
        <v>Cat 3</v>
      </c>
      <c r="G2311" s="8">
        <v>6400.47</v>
      </c>
      <c r="H2311" t="s">
        <v>8218</v>
      </c>
      <c r="I2311" t="s">
        <v>8223</v>
      </c>
      <c r="J2311" t="s">
        <v>8245</v>
      </c>
      <c r="K2311">
        <v>1362872537</v>
      </c>
      <c r="L2311" s="12">
        <f t="shared" si="252"/>
        <v>41342.987696759257</v>
      </c>
      <c r="M2311">
        <v>1359848537</v>
      </c>
      <c r="N2311" s="12">
        <f t="shared" si="253"/>
        <v>41307.987696759257</v>
      </c>
      <c r="O2311" s="16">
        <f t="shared" si="254"/>
        <v>2</v>
      </c>
      <c r="P2311" s="16">
        <f t="shared" si="257"/>
        <v>2013</v>
      </c>
      <c r="Q2311" t="b">
        <v>1</v>
      </c>
      <c r="R2311">
        <v>107</v>
      </c>
      <c r="S2311" t="b">
        <v>1</v>
      </c>
      <c r="T2311" t="s">
        <v>8277</v>
      </c>
      <c r="U2311" t="str">
        <f t="shared" si="255"/>
        <v>music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20">
        <f t="shared" si="256"/>
        <v>18.5</v>
      </c>
      <c r="F2312" s="6" t="str">
        <f t="shared" si="258"/>
        <v>Cat 5</v>
      </c>
      <c r="G2312" s="8">
        <v>79335.360000000001</v>
      </c>
      <c r="H2312" t="s">
        <v>8218</v>
      </c>
      <c r="I2312" t="s">
        <v>8223</v>
      </c>
      <c r="J2312" t="s">
        <v>8245</v>
      </c>
      <c r="K2312">
        <v>1363889015</v>
      </c>
      <c r="L2312" s="12">
        <f t="shared" si="252"/>
        <v>41354.752488425926</v>
      </c>
      <c r="M2312">
        <v>1361300615</v>
      </c>
      <c r="N2312" s="12">
        <f t="shared" si="253"/>
        <v>41324.79415509259</v>
      </c>
      <c r="O2312" s="16">
        <f t="shared" si="254"/>
        <v>2</v>
      </c>
      <c r="P2312" s="16">
        <f t="shared" si="257"/>
        <v>2013</v>
      </c>
      <c r="Q2312" t="b">
        <v>1</v>
      </c>
      <c r="R2312">
        <v>1224</v>
      </c>
      <c r="S2312" t="b">
        <v>1</v>
      </c>
      <c r="T2312" t="s">
        <v>8277</v>
      </c>
      <c r="U2312" t="str">
        <f t="shared" si="255"/>
        <v>music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20">
        <f t="shared" si="256"/>
        <v>9</v>
      </c>
      <c r="F2313" s="6" t="str">
        <f t="shared" si="258"/>
        <v>Cat 3</v>
      </c>
      <c r="G2313" s="8">
        <v>9370</v>
      </c>
      <c r="H2313" t="s">
        <v>8218</v>
      </c>
      <c r="I2313" t="s">
        <v>8223</v>
      </c>
      <c r="J2313" t="s">
        <v>8245</v>
      </c>
      <c r="K2313">
        <v>1399421189</v>
      </c>
      <c r="L2313" s="12">
        <f t="shared" si="252"/>
        <v>41766.004502314812</v>
      </c>
      <c r="M2313">
        <v>1396829189</v>
      </c>
      <c r="N2313" s="12">
        <f t="shared" si="253"/>
        <v>41736.004502314812</v>
      </c>
      <c r="O2313" s="16">
        <f t="shared" si="254"/>
        <v>4</v>
      </c>
      <c r="P2313" s="16">
        <f t="shared" si="257"/>
        <v>2014</v>
      </c>
      <c r="Q2313" t="b">
        <v>1</v>
      </c>
      <c r="R2313">
        <v>104</v>
      </c>
      <c r="S2313" t="b">
        <v>1</v>
      </c>
      <c r="T2313" t="s">
        <v>8277</v>
      </c>
      <c r="U2313" t="str">
        <f t="shared" si="255"/>
        <v>music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20">
        <f t="shared" si="256"/>
        <v>3</v>
      </c>
      <c r="F2314" s="6" t="str">
        <f t="shared" si="258"/>
        <v>Cat 2</v>
      </c>
      <c r="G2314" s="8">
        <v>3236</v>
      </c>
      <c r="H2314" t="s">
        <v>8218</v>
      </c>
      <c r="I2314" t="s">
        <v>8223</v>
      </c>
      <c r="J2314" t="s">
        <v>8245</v>
      </c>
      <c r="K2314">
        <v>1397862000</v>
      </c>
      <c r="L2314" s="12">
        <f t="shared" si="252"/>
        <v>41747.958333333336</v>
      </c>
      <c r="M2314">
        <v>1395155478</v>
      </c>
      <c r="N2314" s="12">
        <f t="shared" si="253"/>
        <v>41716.632847222223</v>
      </c>
      <c r="O2314" s="16">
        <f t="shared" si="254"/>
        <v>3</v>
      </c>
      <c r="P2314" s="16">
        <f t="shared" si="257"/>
        <v>2014</v>
      </c>
      <c r="Q2314" t="b">
        <v>1</v>
      </c>
      <c r="R2314">
        <v>79</v>
      </c>
      <c r="S2314" t="b">
        <v>1</v>
      </c>
      <c r="T2314" t="s">
        <v>8277</v>
      </c>
      <c r="U2314" t="str">
        <f t="shared" si="255"/>
        <v>music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20">
        <f t="shared" si="256"/>
        <v>5</v>
      </c>
      <c r="F2315" s="6" t="str">
        <f t="shared" si="258"/>
        <v>Cat 3</v>
      </c>
      <c r="G2315" s="8">
        <v>8792.02</v>
      </c>
      <c r="H2315" t="s">
        <v>8218</v>
      </c>
      <c r="I2315" t="s">
        <v>8223</v>
      </c>
      <c r="J2315" t="s">
        <v>8245</v>
      </c>
      <c r="K2315">
        <v>1336086026</v>
      </c>
      <c r="L2315" s="12">
        <f t="shared" si="252"/>
        <v>41032.958634259259</v>
      </c>
      <c r="M2315">
        <v>1333494026</v>
      </c>
      <c r="N2315" s="12">
        <f t="shared" si="253"/>
        <v>41002.958634259259</v>
      </c>
      <c r="O2315" s="16">
        <f t="shared" si="254"/>
        <v>4</v>
      </c>
      <c r="P2315" s="16">
        <f t="shared" si="257"/>
        <v>2012</v>
      </c>
      <c r="Q2315" t="b">
        <v>1</v>
      </c>
      <c r="R2315">
        <v>157</v>
      </c>
      <c r="S2315" t="b">
        <v>1</v>
      </c>
      <c r="T2315" t="s">
        <v>8277</v>
      </c>
      <c r="U2315" t="str">
        <f t="shared" si="255"/>
        <v>music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20">
        <f t="shared" si="256"/>
        <v>1.2</v>
      </c>
      <c r="F2316" s="6" t="str">
        <f t="shared" si="258"/>
        <v>Cat 2</v>
      </c>
      <c r="G2316" s="8">
        <v>1883.64</v>
      </c>
      <c r="H2316" t="s">
        <v>8218</v>
      </c>
      <c r="I2316" t="s">
        <v>8223</v>
      </c>
      <c r="J2316" t="s">
        <v>8245</v>
      </c>
      <c r="K2316">
        <v>1339074857</v>
      </c>
      <c r="L2316" s="12">
        <f t="shared" si="252"/>
        <v>41067.551585648151</v>
      </c>
      <c r="M2316">
        <v>1336482857</v>
      </c>
      <c r="N2316" s="12">
        <f t="shared" si="253"/>
        <v>41037.551585648151</v>
      </c>
      <c r="O2316" s="16">
        <f t="shared" si="254"/>
        <v>5</v>
      </c>
      <c r="P2316" s="16">
        <f t="shared" si="257"/>
        <v>2012</v>
      </c>
      <c r="Q2316" t="b">
        <v>1</v>
      </c>
      <c r="R2316">
        <v>50</v>
      </c>
      <c r="S2316" t="b">
        <v>1</v>
      </c>
      <c r="T2316" t="s">
        <v>8277</v>
      </c>
      <c r="U2316" t="str">
        <f t="shared" si="255"/>
        <v>music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20">
        <f t="shared" si="256"/>
        <v>2.5</v>
      </c>
      <c r="F2317" s="6" t="str">
        <f t="shared" si="258"/>
        <v>Cat 2</v>
      </c>
      <c r="G2317" s="8">
        <v>2565</v>
      </c>
      <c r="H2317" t="s">
        <v>8218</v>
      </c>
      <c r="I2317" t="s">
        <v>8223</v>
      </c>
      <c r="J2317" t="s">
        <v>8245</v>
      </c>
      <c r="K2317">
        <v>1336238743</v>
      </c>
      <c r="L2317" s="12">
        <f t="shared" si="252"/>
        <v>41034.72619212963</v>
      </c>
      <c r="M2317">
        <v>1333646743</v>
      </c>
      <c r="N2317" s="12">
        <f t="shared" si="253"/>
        <v>41004.72619212963</v>
      </c>
      <c r="O2317" s="16">
        <f t="shared" si="254"/>
        <v>4</v>
      </c>
      <c r="P2317" s="16">
        <f t="shared" si="257"/>
        <v>2012</v>
      </c>
      <c r="Q2317" t="b">
        <v>1</v>
      </c>
      <c r="R2317">
        <v>64</v>
      </c>
      <c r="S2317" t="b">
        <v>1</v>
      </c>
      <c r="T2317" t="s">
        <v>8277</v>
      </c>
      <c r="U2317" t="str">
        <f t="shared" si="255"/>
        <v>music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20">
        <f t="shared" si="256"/>
        <v>15</v>
      </c>
      <c r="F2318" s="6" t="str">
        <f t="shared" si="258"/>
        <v>Cat 5</v>
      </c>
      <c r="G2318" s="8">
        <v>15606.4</v>
      </c>
      <c r="H2318" t="s">
        <v>8218</v>
      </c>
      <c r="I2318" t="s">
        <v>8223</v>
      </c>
      <c r="J2318" t="s">
        <v>8245</v>
      </c>
      <c r="K2318">
        <v>1260383040</v>
      </c>
      <c r="L2318" s="12">
        <f t="shared" si="252"/>
        <v>40156.76666666667</v>
      </c>
      <c r="M2318">
        <v>1253726650</v>
      </c>
      <c r="N2318" s="12">
        <f t="shared" si="253"/>
        <v>40079.725115740745</v>
      </c>
      <c r="O2318" s="16">
        <f t="shared" si="254"/>
        <v>9</v>
      </c>
      <c r="P2318" s="16">
        <f t="shared" si="257"/>
        <v>2009</v>
      </c>
      <c r="Q2318" t="b">
        <v>1</v>
      </c>
      <c r="R2318">
        <v>200</v>
      </c>
      <c r="S2318" t="b">
        <v>1</v>
      </c>
      <c r="T2318" t="s">
        <v>8277</v>
      </c>
      <c r="U2318" t="str">
        <f t="shared" si="255"/>
        <v>music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20">
        <f t="shared" si="256"/>
        <v>0.4</v>
      </c>
      <c r="F2319" s="6" t="str">
        <f t="shared" si="258"/>
        <v>Cat 1</v>
      </c>
      <c r="G2319" s="8">
        <v>416</v>
      </c>
      <c r="H2319" t="s">
        <v>8218</v>
      </c>
      <c r="I2319" t="s">
        <v>8223</v>
      </c>
      <c r="J2319" t="s">
        <v>8245</v>
      </c>
      <c r="K2319">
        <v>1266210000</v>
      </c>
      <c r="L2319" s="12">
        <f t="shared" si="252"/>
        <v>40224.208333333336</v>
      </c>
      <c r="M2319">
        <v>1263474049</v>
      </c>
      <c r="N2319" s="12">
        <f t="shared" si="253"/>
        <v>40192.542233796295</v>
      </c>
      <c r="O2319" s="16">
        <f t="shared" si="254"/>
        <v>1</v>
      </c>
      <c r="P2319" s="16">
        <f t="shared" si="257"/>
        <v>2010</v>
      </c>
      <c r="Q2319" t="b">
        <v>1</v>
      </c>
      <c r="R2319">
        <v>22</v>
      </c>
      <c r="S2319" t="b">
        <v>1</v>
      </c>
      <c r="T2319" t="s">
        <v>8277</v>
      </c>
      <c r="U2319" t="str">
        <f t="shared" si="255"/>
        <v>music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20">
        <f t="shared" si="256"/>
        <v>5</v>
      </c>
      <c r="F2320" s="6" t="str">
        <f t="shared" si="258"/>
        <v>Cat 3</v>
      </c>
      <c r="G2320" s="8">
        <v>6053</v>
      </c>
      <c r="H2320" t="s">
        <v>8218</v>
      </c>
      <c r="I2320" t="s">
        <v>8223</v>
      </c>
      <c r="J2320" t="s">
        <v>8245</v>
      </c>
      <c r="K2320">
        <v>1253937540</v>
      </c>
      <c r="L2320" s="12">
        <f t="shared" si="252"/>
        <v>40082.165972222225</v>
      </c>
      <c r="M2320">
        <v>1251214014</v>
      </c>
      <c r="N2320" s="12">
        <f t="shared" si="253"/>
        <v>40050.643680555557</v>
      </c>
      <c r="O2320" s="16">
        <f t="shared" si="254"/>
        <v>8</v>
      </c>
      <c r="P2320" s="16">
        <f t="shared" si="257"/>
        <v>2009</v>
      </c>
      <c r="Q2320" t="b">
        <v>1</v>
      </c>
      <c r="R2320">
        <v>163</v>
      </c>
      <c r="S2320" t="b">
        <v>1</v>
      </c>
      <c r="T2320" t="s">
        <v>8277</v>
      </c>
      <c r="U2320" t="str">
        <f t="shared" si="255"/>
        <v>music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20">
        <f t="shared" si="256"/>
        <v>3</v>
      </c>
      <c r="F2321" s="6" t="str">
        <f t="shared" si="258"/>
        <v>Cat 2</v>
      </c>
      <c r="G2321" s="8">
        <v>3231</v>
      </c>
      <c r="H2321" t="s">
        <v>8218</v>
      </c>
      <c r="I2321" t="s">
        <v>8223</v>
      </c>
      <c r="J2321" t="s">
        <v>8245</v>
      </c>
      <c r="K2321">
        <v>1387072685</v>
      </c>
      <c r="L2321" s="12">
        <f t="shared" si="252"/>
        <v>41623.082002314812</v>
      </c>
      <c r="M2321">
        <v>1384480685</v>
      </c>
      <c r="N2321" s="12">
        <f t="shared" si="253"/>
        <v>41593.082002314812</v>
      </c>
      <c r="O2321" s="16">
        <f t="shared" si="254"/>
        <v>11</v>
      </c>
      <c r="P2321" s="16">
        <f t="shared" si="257"/>
        <v>2013</v>
      </c>
      <c r="Q2321" t="b">
        <v>1</v>
      </c>
      <c r="R2321">
        <v>77</v>
      </c>
      <c r="S2321" t="b">
        <v>1</v>
      </c>
      <c r="T2321" t="s">
        <v>8277</v>
      </c>
      <c r="U2321" t="str">
        <f t="shared" si="255"/>
        <v>music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20">
        <f t="shared" si="256"/>
        <v>5</v>
      </c>
      <c r="F2322" s="6" t="str">
        <f t="shared" si="258"/>
        <v>Cat 3</v>
      </c>
      <c r="G2322" s="8">
        <v>5433</v>
      </c>
      <c r="H2322" t="s">
        <v>8218</v>
      </c>
      <c r="I2322" t="s">
        <v>8223</v>
      </c>
      <c r="J2322" t="s">
        <v>8245</v>
      </c>
      <c r="K2322">
        <v>1396463800</v>
      </c>
      <c r="L2322" s="12">
        <f t="shared" si="252"/>
        <v>41731.775462962964</v>
      </c>
      <c r="M2322">
        <v>1393443400</v>
      </c>
      <c r="N2322" s="12">
        <f t="shared" si="253"/>
        <v>41696.817129629628</v>
      </c>
      <c r="O2322" s="16">
        <f t="shared" si="254"/>
        <v>2</v>
      </c>
      <c r="P2322" s="16">
        <f t="shared" si="257"/>
        <v>2014</v>
      </c>
      <c r="Q2322" t="b">
        <v>1</v>
      </c>
      <c r="R2322">
        <v>89</v>
      </c>
      <c r="S2322" t="b">
        <v>1</v>
      </c>
      <c r="T2322" t="s">
        <v>8277</v>
      </c>
      <c r="U2322" t="str">
        <f t="shared" si="255"/>
        <v>music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20">
        <f t="shared" si="256"/>
        <v>10.557</v>
      </c>
      <c r="F2323" s="6" t="str">
        <f t="shared" si="258"/>
        <v>Cat 4</v>
      </c>
      <c r="G2323" s="8">
        <v>4130</v>
      </c>
      <c r="H2323" t="s">
        <v>8221</v>
      </c>
      <c r="I2323" t="s">
        <v>8238</v>
      </c>
      <c r="J2323" t="s">
        <v>8248</v>
      </c>
      <c r="K2323">
        <v>1491282901</v>
      </c>
      <c r="L2323" s="12">
        <f t="shared" si="252"/>
        <v>42829.21876157407</v>
      </c>
      <c r="M2323">
        <v>1488694501</v>
      </c>
      <c r="N2323" s="12">
        <f t="shared" si="253"/>
        <v>42799.260428240741</v>
      </c>
      <c r="O2323" s="16">
        <f t="shared" si="254"/>
        <v>3</v>
      </c>
      <c r="P2323" s="16">
        <f t="shared" si="257"/>
        <v>2017</v>
      </c>
      <c r="Q2323" t="b">
        <v>0</v>
      </c>
      <c r="R2323">
        <v>64</v>
      </c>
      <c r="S2323" t="b">
        <v>0</v>
      </c>
      <c r="T2323" t="s">
        <v>8296</v>
      </c>
      <c r="U2323" t="str">
        <f t="shared" si="255"/>
        <v>food/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20">
        <f t="shared" si="256"/>
        <v>2.7</v>
      </c>
      <c r="F2324" s="6" t="str">
        <f t="shared" si="258"/>
        <v>Cat 2</v>
      </c>
      <c r="G2324" s="8">
        <v>85</v>
      </c>
      <c r="H2324" t="s">
        <v>8221</v>
      </c>
      <c r="I2324" t="s">
        <v>8223</v>
      </c>
      <c r="J2324" t="s">
        <v>8245</v>
      </c>
      <c r="K2324">
        <v>1491769769</v>
      </c>
      <c r="L2324" s="12">
        <f t="shared" si="252"/>
        <v>42834.853807870371</v>
      </c>
      <c r="M2324">
        <v>1489181369</v>
      </c>
      <c r="N2324" s="12">
        <f t="shared" si="253"/>
        <v>42804.895474537043</v>
      </c>
      <c r="O2324" s="16">
        <f t="shared" si="254"/>
        <v>3</v>
      </c>
      <c r="P2324" s="16">
        <f t="shared" si="257"/>
        <v>2017</v>
      </c>
      <c r="Q2324" t="b">
        <v>0</v>
      </c>
      <c r="R2324">
        <v>4</v>
      </c>
      <c r="S2324" t="b">
        <v>0</v>
      </c>
      <c r="T2324" t="s">
        <v>8296</v>
      </c>
      <c r="U2324" t="str">
        <f t="shared" si="255"/>
        <v>food/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20">
        <f t="shared" si="256"/>
        <v>0.25</v>
      </c>
      <c r="F2325" s="6" t="str">
        <f t="shared" si="258"/>
        <v>Cat 1</v>
      </c>
      <c r="G2325" s="8">
        <v>120</v>
      </c>
      <c r="H2325" t="s">
        <v>8221</v>
      </c>
      <c r="I2325" t="s">
        <v>8223</v>
      </c>
      <c r="J2325" t="s">
        <v>8245</v>
      </c>
      <c r="K2325">
        <v>1490033247</v>
      </c>
      <c r="L2325" s="12">
        <f t="shared" si="252"/>
        <v>42814.755173611105</v>
      </c>
      <c r="M2325">
        <v>1489428447</v>
      </c>
      <c r="N2325" s="12">
        <f t="shared" si="253"/>
        <v>42807.755173611105</v>
      </c>
      <c r="O2325" s="16">
        <f t="shared" si="254"/>
        <v>3</v>
      </c>
      <c r="P2325" s="16">
        <f t="shared" si="257"/>
        <v>2017</v>
      </c>
      <c r="Q2325" t="b">
        <v>0</v>
      </c>
      <c r="R2325">
        <v>4</v>
      </c>
      <c r="S2325" t="b">
        <v>0</v>
      </c>
      <c r="T2325" t="s">
        <v>8296</v>
      </c>
      <c r="U2325" t="str">
        <f t="shared" si="255"/>
        <v>food/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20">
        <f t="shared" si="256"/>
        <v>7.5</v>
      </c>
      <c r="F2326" s="6" t="str">
        <f t="shared" si="258"/>
        <v>Cat 3</v>
      </c>
      <c r="G2326" s="8">
        <v>1555</v>
      </c>
      <c r="H2326" t="s">
        <v>8221</v>
      </c>
      <c r="I2326" t="s">
        <v>8224</v>
      </c>
      <c r="J2326" t="s">
        <v>8246</v>
      </c>
      <c r="K2326">
        <v>1490559285</v>
      </c>
      <c r="L2326" s="12">
        <f t="shared" si="252"/>
        <v>42820.843576388885</v>
      </c>
      <c r="M2326">
        <v>1487970885</v>
      </c>
      <c r="N2326" s="12">
        <f t="shared" si="253"/>
        <v>42790.885243055556</v>
      </c>
      <c r="O2326" s="16">
        <f t="shared" si="254"/>
        <v>2</v>
      </c>
      <c r="P2326" s="16">
        <f t="shared" si="257"/>
        <v>2017</v>
      </c>
      <c r="Q2326" t="b">
        <v>0</v>
      </c>
      <c r="R2326">
        <v>61</v>
      </c>
      <c r="S2326" t="b">
        <v>0</v>
      </c>
      <c r="T2326" t="s">
        <v>8296</v>
      </c>
      <c r="U2326" t="str">
        <f t="shared" si="255"/>
        <v>food/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20">
        <f t="shared" si="256"/>
        <v>1</v>
      </c>
      <c r="F2327" s="6" t="str">
        <f t="shared" si="258"/>
        <v>Cat 2</v>
      </c>
      <c r="G2327" s="8">
        <v>80</v>
      </c>
      <c r="H2327" t="s">
        <v>8221</v>
      </c>
      <c r="I2327" t="s">
        <v>8223</v>
      </c>
      <c r="J2327" t="s">
        <v>8245</v>
      </c>
      <c r="K2327">
        <v>1490830331</v>
      </c>
      <c r="L2327" s="12">
        <f t="shared" si="252"/>
        <v>42823.980682870373</v>
      </c>
      <c r="M2327">
        <v>1488241931</v>
      </c>
      <c r="N2327" s="12">
        <f t="shared" si="253"/>
        <v>42794.022349537037</v>
      </c>
      <c r="O2327" s="16">
        <f t="shared" si="254"/>
        <v>2</v>
      </c>
      <c r="P2327" s="16">
        <f t="shared" si="257"/>
        <v>2017</v>
      </c>
      <c r="Q2327" t="b">
        <v>0</v>
      </c>
      <c r="R2327">
        <v>7</v>
      </c>
      <c r="S2327" t="b">
        <v>0</v>
      </c>
      <c r="T2327" t="s">
        <v>8296</v>
      </c>
      <c r="U2327" t="str">
        <f t="shared" si="255"/>
        <v>food/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20">
        <f t="shared" si="256"/>
        <v>15</v>
      </c>
      <c r="F2328" s="6" t="str">
        <f t="shared" si="258"/>
        <v>Cat 5</v>
      </c>
      <c r="G2328" s="8"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12">
        <f t="shared" si="252"/>
        <v>42855.708333333328</v>
      </c>
      <c r="M2328">
        <v>1489106948</v>
      </c>
      <c r="N2328" s="12">
        <f t="shared" si="253"/>
        <v>42804.034120370372</v>
      </c>
      <c r="O2328" s="16">
        <f t="shared" si="254"/>
        <v>3</v>
      </c>
      <c r="P2328" s="16">
        <f t="shared" si="257"/>
        <v>2017</v>
      </c>
      <c r="Q2328" t="b">
        <v>0</v>
      </c>
      <c r="R2328">
        <v>1</v>
      </c>
      <c r="S2328" t="b">
        <v>0</v>
      </c>
      <c r="T2328" t="s">
        <v>8296</v>
      </c>
      <c r="U2328" t="str">
        <f t="shared" si="255"/>
        <v>food/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20">
        <f t="shared" si="256"/>
        <v>35</v>
      </c>
      <c r="F2329" s="6" t="str">
        <f t="shared" si="258"/>
        <v>Cat 9</v>
      </c>
      <c r="G2329" s="8">
        <v>184133.01</v>
      </c>
      <c r="H2329" t="s">
        <v>8218</v>
      </c>
      <c r="I2329" t="s">
        <v>8223</v>
      </c>
      <c r="J2329" t="s">
        <v>8245</v>
      </c>
      <c r="K2329">
        <v>1409090440</v>
      </c>
      <c r="L2329" s="12">
        <f t="shared" si="252"/>
        <v>41877.917129629634</v>
      </c>
      <c r="M2329">
        <v>1406066440</v>
      </c>
      <c r="N2329" s="12">
        <f t="shared" si="253"/>
        <v>41842.917129629634</v>
      </c>
      <c r="O2329" s="16">
        <f t="shared" si="254"/>
        <v>7</v>
      </c>
      <c r="P2329" s="16">
        <f t="shared" si="257"/>
        <v>2014</v>
      </c>
      <c r="Q2329" t="b">
        <v>1</v>
      </c>
      <c r="R2329">
        <v>3355</v>
      </c>
      <c r="S2329" t="b">
        <v>1</v>
      </c>
      <c r="T2329" t="s">
        <v>8296</v>
      </c>
      <c r="U2329" t="str">
        <f t="shared" si="255"/>
        <v>food/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20">
        <f t="shared" si="256"/>
        <v>10</v>
      </c>
      <c r="F2330" s="6" t="str">
        <f t="shared" si="258"/>
        <v>Cat 4</v>
      </c>
      <c r="G2330" s="8">
        <v>25445</v>
      </c>
      <c r="H2330" t="s">
        <v>8218</v>
      </c>
      <c r="I2330" t="s">
        <v>8223</v>
      </c>
      <c r="J2330" t="s">
        <v>8245</v>
      </c>
      <c r="K2330">
        <v>1434307537</v>
      </c>
      <c r="L2330" s="12">
        <f t="shared" si="252"/>
        <v>42169.781678240746</v>
      </c>
      <c r="M2330">
        <v>1431715537</v>
      </c>
      <c r="N2330" s="12">
        <f t="shared" si="253"/>
        <v>42139.781678240746</v>
      </c>
      <c r="O2330" s="16">
        <f t="shared" si="254"/>
        <v>5</v>
      </c>
      <c r="P2330" s="16">
        <f t="shared" si="257"/>
        <v>2015</v>
      </c>
      <c r="Q2330" t="b">
        <v>1</v>
      </c>
      <c r="R2330">
        <v>537</v>
      </c>
      <c r="S2330" t="b">
        <v>1</v>
      </c>
      <c r="T2330" t="s">
        <v>8296</v>
      </c>
      <c r="U2330" t="str">
        <f t="shared" si="255"/>
        <v>food/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20">
        <f t="shared" si="256"/>
        <v>25</v>
      </c>
      <c r="F2331" s="6" t="str">
        <f t="shared" si="258"/>
        <v>Cat 7</v>
      </c>
      <c r="G2331" s="8">
        <v>26480</v>
      </c>
      <c r="H2331" t="s">
        <v>8218</v>
      </c>
      <c r="I2331" t="s">
        <v>8223</v>
      </c>
      <c r="J2331" t="s">
        <v>8245</v>
      </c>
      <c r="K2331">
        <v>1405609146</v>
      </c>
      <c r="L2331" s="12">
        <f t="shared" si="252"/>
        <v>41837.624374999999</v>
      </c>
      <c r="M2331">
        <v>1403017146</v>
      </c>
      <c r="N2331" s="12">
        <f t="shared" si="253"/>
        <v>41807.624374999999</v>
      </c>
      <c r="O2331" s="16">
        <f t="shared" si="254"/>
        <v>6</v>
      </c>
      <c r="P2331" s="16">
        <f t="shared" si="257"/>
        <v>2014</v>
      </c>
      <c r="Q2331" t="b">
        <v>1</v>
      </c>
      <c r="R2331">
        <v>125</v>
      </c>
      <c r="S2331" t="b">
        <v>1</v>
      </c>
      <c r="T2331" t="s">
        <v>8296</v>
      </c>
      <c r="U2331" t="str">
        <f t="shared" si="255"/>
        <v>food/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20">
        <f t="shared" si="256"/>
        <v>35</v>
      </c>
      <c r="F2332" s="6" t="str">
        <f t="shared" si="258"/>
        <v>Cat 9</v>
      </c>
      <c r="G2332" s="8">
        <v>35848</v>
      </c>
      <c r="H2332" t="s">
        <v>8218</v>
      </c>
      <c r="I2332" t="s">
        <v>8223</v>
      </c>
      <c r="J2332" t="s">
        <v>8245</v>
      </c>
      <c r="K2332">
        <v>1451001600</v>
      </c>
      <c r="L2332" s="12">
        <f t="shared" si="252"/>
        <v>42363</v>
      </c>
      <c r="M2332">
        <v>1448400943</v>
      </c>
      <c r="N2332" s="12">
        <f t="shared" si="253"/>
        <v>42332.89980324074</v>
      </c>
      <c r="O2332" s="16">
        <f t="shared" si="254"/>
        <v>11</v>
      </c>
      <c r="P2332" s="16">
        <f t="shared" si="257"/>
        <v>2015</v>
      </c>
      <c r="Q2332" t="b">
        <v>1</v>
      </c>
      <c r="R2332">
        <v>163</v>
      </c>
      <c r="S2332" t="b">
        <v>1</v>
      </c>
      <c r="T2332" t="s">
        <v>8296</v>
      </c>
      <c r="U2332" t="str">
        <f t="shared" si="255"/>
        <v>food/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20">
        <f t="shared" si="256"/>
        <v>8</v>
      </c>
      <c r="F2333" s="6" t="str">
        <f t="shared" si="258"/>
        <v>Cat 3</v>
      </c>
      <c r="G2333" s="8">
        <v>11545.1</v>
      </c>
      <c r="H2333" t="s">
        <v>8218</v>
      </c>
      <c r="I2333" t="s">
        <v>8223</v>
      </c>
      <c r="J2333" t="s">
        <v>8245</v>
      </c>
      <c r="K2333">
        <v>1408320490</v>
      </c>
      <c r="L2333" s="12">
        <f t="shared" si="252"/>
        <v>41869.005671296298</v>
      </c>
      <c r="M2333">
        <v>1405728490</v>
      </c>
      <c r="N2333" s="12">
        <f t="shared" si="253"/>
        <v>41839.005671296298</v>
      </c>
      <c r="O2333" s="16">
        <f t="shared" si="254"/>
        <v>7</v>
      </c>
      <c r="P2333" s="16">
        <f t="shared" si="257"/>
        <v>2014</v>
      </c>
      <c r="Q2333" t="b">
        <v>1</v>
      </c>
      <c r="R2333">
        <v>283</v>
      </c>
      <c r="S2333" t="b">
        <v>1</v>
      </c>
      <c r="T2333" t="s">
        <v>8296</v>
      </c>
      <c r="U2333" t="str">
        <f t="shared" si="255"/>
        <v>food/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20">
        <f t="shared" si="256"/>
        <v>25</v>
      </c>
      <c r="F2334" s="6" t="str">
        <f t="shared" si="258"/>
        <v>Cat 7</v>
      </c>
      <c r="G2334" s="8">
        <v>26577</v>
      </c>
      <c r="H2334" t="s">
        <v>8218</v>
      </c>
      <c r="I2334" t="s">
        <v>8223</v>
      </c>
      <c r="J2334" t="s">
        <v>8245</v>
      </c>
      <c r="K2334">
        <v>1423235071</v>
      </c>
      <c r="L2334" s="12">
        <f t="shared" si="252"/>
        <v>42041.628136574072</v>
      </c>
      <c r="M2334">
        <v>1420643071</v>
      </c>
      <c r="N2334" s="12">
        <f t="shared" si="253"/>
        <v>42011.628136574072</v>
      </c>
      <c r="O2334" s="16">
        <f t="shared" si="254"/>
        <v>1</v>
      </c>
      <c r="P2334" s="16">
        <f t="shared" si="257"/>
        <v>2015</v>
      </c>
      <c r="Q2334" t="b">
        <v>1</v>
      </c>
      <c r="R2334">
        <v>352</v>
      </c>
      <c r="S2334" t="b">
        <v>1</v>
      </c>
      <c r="T2334" t="s">
        <v>8296</v>
      </c>
      <c r="U2334" t="str">
        <f t="shared" si="255"/>
        <v>food/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20">
        <f t="shared" si="256"/>
        <v>0.6</v>
      </c>
      <c r="F2335" s="6" t="str">
        <f t="shared" si="258"/>
        <v>Cat 1</v>
      </c>
      <c r="G2335" s="8">
        <v>1273</v>
      </c>
      <c r="H2335" t="s">
        <v>8218</v>
      </c>
      <c r="I2335" t="s">
        <v>8223</v>
      </c>
      <c r="J2335" t="s">
        <v>8245</v>
      </c>
      <c r="K2335">
        <v>1401385800</v>
      </c>
      <c r="L2335" s="12">
        <f t="shared" si="252"/>
        <v>41788.743055555555</v>
      </c>
      <c r="M2335">
        <v>1399563390</v>
      </c>
      <c r="N2335" s="12">
        <f t="shared" si="253"/>
        <v>41767.650347222225</v>
      </c>
      <c r="O2335" s="16">
        <f t="shared" si="254"/>
        <v>5</v>
      </c>
      <c r="P2335" s="16">
        <f t="shared" si="257"/>
        <v>2014</v>
      </c>
      <c r="Q2335" t="b">
        <v>1</v>
      </c>
      <c r="R2335">
        <v>94</v>
      </c>
      <c r="S2335" t="b">
        <v>1</v>
      </c>
      <c r="T2335" t="s">
        <v>8296</v>
      </c>
      <c r="U2335" t="str">
        <f t="shared" si="255"/>
        <v>food/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20">
        <f t="shared" si="256"/>
        <v>4</v>
      </c>
      <c r="F2336" s="6" t="str">
        <f t="shared" si="258"/>
        <v>Cat 2</v>
      </c>
      <c r="G2336" s="8">
        <v>4078</v>
      </c>
      <c r="H2336" t="s">
        <v>8218</v>
      </c>
      <c r="I2336" t="s">
        <v>8223</v>
      </c>
      <c r="J2336" t="s">
        <v>8245</v>
      </c>
      <c r="K2336">
        <v>1415208840</v>
      </c>
      <c r="L2336" s="12">
        <f t="shared" si="252"/>
        <v>41948.731944444444</v>
      </c>
      <c r="M2336">
        <v>1412611498</v>
      </c>
      <c r="N2336" s="12">
        <f t="shared" si="253"/>
        <v>41918.670115740737</v>
      </c>
      <c r="O2336" s="16">
        <f t="shared" si="254"/>
        <v>10</v>
      </c>
      <c r="P2336" s="16">
        <f t="shared" si="257"/>
        <v>2014</v>
      </c>
      <c r="Q2336" t="b">
        <v>1</v>
      </c>
      <c r="R2336">
        <v>67</v>
      </c>
      <c r="S2336" t="b">
        <v>1</v>
      </c>
      <c r="T2336" t="s">
        <v>8296</v>
      </c>
      <c r="U2336" t="str">
        <f t="shared" si="255"/>
        <v>food/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20">
        <f t="shared" si="256"/>
        <v>25</v>
      </c>
      <c r="F2337" s="6" t="str">
        <f t="shared" si="258"/>
        <v>Cat 7</v>
      </c>
      <c r="G2337" s="8">
        <v>25568</v>
      </c>
      <c r="H2337" t="s">
        <v>8218</v>
      </c>
      <c r="I2337" t="s">
        <v>8223</v>
      </c>
      <c r="J2337" t="s">
        <v>8245</v>
      </c>
      <c r="K2337">
        <v>1402494243</v>
      </c>
      <c r="L2337" s="12">
        <f t="shared" si="252"/>
        <v>41801.572256944448</v>
      </c>
      <c r="M2337">
        <v>1399902243</v>
      </c>
      <c r="N2337" s="12">
        <f t="shared" si="253"/>
        <v>41771.572256944448</v>
      </c>
      <c r="O2337" s="16">
        <f t="shared" si="254"/>
        <v>5</v>
      </c>
      <c r="P2337" s="16">
        <f t="shared" si="257"/>
        <v>2014</v>
      </c>
      <c r="Q2337" t="b">
        <v>1</v>
      </c>
      <c r="R2337">
        <v>221</v>
      </c>
      <c r="S2337" t="b">
        <v>1</v>
      </c>
      <c r="T2337" t="s">
        <v>8296</v>
      </c>
      <c r="U2337" t="str">
        <f t="shared" si="255"/>
        <v>food/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20">
        <f t="shared" si="256"/>
        <v>20</v>
      </c>
      <c r="F2338" s="6" t="str">
        <f t="shared" si="258"/>
        <v>Cat 6</v>
      </c>
      <c r="G2338" s="8">
        <v>104146.51</v>
      </c>
      <c r="H2338" t="s">
        <v>8218</v>
      </c>
      <c r="I2338" t="s">
        <v>8223</v>
      </c>
      <c r="J2338" t="s">
        <v>8245</v>
      </c>
      <c r="K2338">
        <v>1394316695</v>
      </c>
      <c r="L2338" s="12">
        <f t="shared" si="252"/>
        <v>41706.924710648149</v>
      </c>
      <c r="M2338">
        <v>1390860695</v>
      </c>
      <c r="N2338" s="12">
        <f t="shared" si="253"/>
        <v>41666.924710648149</v>
      </c>
      <c r="O2338" s="16">
        <f t="shared" si="254"/>
        <v>1</v>
      </c>
      <c r="P2338" s="16">
        <f t="shared" si="257"/>
        <v>2014</v>
      </c>
      <c r="Q2338" t="b">
        <v>1</v>
      </c>
      <c r="R2338">
        <v>2165</v>
      </c>
      <c r="S2338" t="b">
        <v>1</v>
      </c>
      <c r="T2338" t="s">
        <v>8296</v>
      </c>
      <c r="U2338" t="str">
        <f t="shared" si="255"/>
        <v>food/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20">
        <f t="shared" si="256"/>
        <v>12</v>
      </c>
      <c r="F2339" s="6" t="str">
        <f t="shared" si="258"/>
        <v>Cat 4</v>
      </c>
      <c r="G2339" s="8">
        <v>13279</v>
      </c>
      <c r="H2339" t="s">
        <v>8218</v>
      </c>
      <c r="I2339" t="s">
        <v>8223</v>
      </c>
      <c r="J2339" t="s">
        <v>8245</v>
      </c>
      <c r="K2339">
        <v>1403796143</v>
      </c>
      <c r="L2339" s="12">
        <f t="shared" si="252"/>
        <v>41816.640543981484</v>
      </c>
      <c r="M2339">
        <v>1401204143</v>
      </c>
      <c r="N2339" s="12">
        <f t="shared" si="253"/>
        <v>41786.640543981484</v>
      </c>
      <c r="O2339" s="16">
        <f t="shared" si="254"/>
        <v>5</v>
      </c>
      <c r="P2339" s="16">
        <f t="shared" si="257"/>
        <v>2014</v>
      </c>
      <c r="Q2339" t="b">
        <v>1</v>
      </c>
      <c r="R2339">
        <v>179</v>
      </c>
      <c r="S2339" t="b">
        <v>1</v>
      </c>
      <c r="T2339" t="s">
        <v>8296</v>
      </c>
      <c r="U2339" t="str">
        <f t="shared" si="255"/>
        <v>food/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20">
        <f t="shared" si="256"/>
        <v>15</v>
      </c>
      <c r="F2340" s="6" t="str">
        <f t="shared" si="258"/>
        <v>Cat 5</v>
      </c>
      <c r="G2340" s="8">
        <v>15171.5</v>
      </c>
      <c r="H2340" t="s">
        <v>8218</v>
      </c>
      <c r="I2340" t="s">
        <v>8223</v>
      </c>
      <c r="J2340" t="s">
        <v>8245</v>
      </c>
      <c r="K2340">
        <v>1404077484</v>
      </c>
      <c r="L2340" s="12">
        <f t="shared" si="252"/>
        <v>41819.896805555552</v>
      </c>
      <c r="M2340">
        <v>1401485484</v>
      </c>
      <c r="N2340" s="12">
        <f t="shared" si="253"/>
        <v>41789.896805555552</v>
      </c>
      <c r="O2340" s="16">
        <f t="shared" si="254"/>
        <v>5</v>
      </c>
      <c r="P2340" s="16">
        <f t="shared" si="257"/>
        <v>2014</v>
      </c>
      <c r="Q2340" t="b">
        <v>1</v>
      </c>
      <c r="R2340">
        <v>123</v>
      </c>
      <c r="S2340" t="b">
        <v>1</v>
      </c>
      <c r="T2340" t="s">
        <v>8296</v>
      </c>
      <c r="U2340" t="str">
        <f t="shared" si="255"/>
        <v>food/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20">
        <f t="shared" si="256"/>
        <v>25</v>
      </c>
      <c r="F2341" s="6" t="str">
        <f t="shared" si="258"/>
        <v>Cat 7</v>
      </c>
      <c r="G2341" s="8">
        <v>73552</v>
      </c>
      <c r="H2341" t="s">
        <v>8218</v>
      </c>
      <c r="I2341" t="s">
        <v>8223</v>
      </c>
      <c r="J2341" t="s">
        <v>8245</v>
      </c>
      <c r="K2341">
        <v>1482134340</v>
      </c>
      <c r="L2341" s="12">
        <f t="shared" si="252"/>
        <v>42723.332638888889</v>
      </c>
      <c r="M2341">
        <v>1479496309</v>
      </c>
      <c r="N2341" s="12">
        <f t="shared" si="253"/>
        <v>42692.79987268518</v>
      </c>
      <c r="O2341" s="16">
        <f t="shared" si="254"/>
        <v>11</v>
      </c>
      <c r="P2341" s="16">
        <f t="shared" si="257"/>
        <v>2016</v>
      </c>
      <c r="Q2341" t="b">
        <v>1</v>
      </c>
      <c r="R2341">
        <v>1104</v>
      </c>
      <c r="S2341" t="b">
        <v>1</v>
      </c>
      <c r="T2341" t="s">
        <v>8296</v>
      </c>
      <c r="U2341" t="str">
        <f t="shared" si="255"/>
        <v>food/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20">
        <f t="shared" si="256"/>
        <v>40</v>
      </c>
      <c r="F2342" s="6" t="str">
        <f t="shared" si="258"/>
        <v>Cat 10</v>
      </c>
      <c r="G2342" s="8">
        <v>42311</v>
      </c>
      <c r="H2342" t="s">
        <v>8218</v>
      </c>
      <c r="I2342" t="s">
        <v>8223</v>
      </c>
      <c r="J2342" t="s">
        <v>8245</v>
      </c>
      <c r="K2342">
        <v>1477841138</v>
      </c>
      <c r="L2342" s="12">
        <f t="shared" si="252"/>
        <v>42673.642800925925</v>
      </c>
      <c r="M2342">
        <v>1475249138</v>
      </c>
      <c r="N2342" s="12">
        <f t="shared" si="253"/>
        <v>42643.642800925925</v>
      </c>
      <c r="O2342" s="16">
        <f t="shared" si="254"/>
        <v>9</v>
      </c>
      <c r="P2342" s="16">
        <f t="shared" si="257"/>
        <v>2016</v>
      </c>
      <c r="Q2342" t="b">
        <v>1</v>
      </c>
      <c r="R2342">
        <v>403</v>
      </c>
      <c r="S2342" t="b">
        <v>1</v>
      </c>
      <c r="T2342" t="s">
        <v>8296</v>
      </c>
      <c r="U2342" t="str">
        <f t="shared" si="255"/>
        <v>food/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20">
        <f t="shared" si="256"/>
        <v>5</v>
      </c>
      <c r="F2343" s="6" t="str">
        <f t="shared" si="258"/>
        <v>Cat 3</v>
      </c>
      <c r="G2343" s="8"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12">
        <f t="shared" si="252"/>
        <v>42197.813703703709</v>
      </c>
      <c r="M2343">
        <v>1434137504</v>
      </c>
      <c r="N2343" s="12">
        <f t="shared" si="253"/>
        <v>42167.813703703709</v>
      </c>
      <c r="O2343" s="16">
        <f t="shared" si="254"/>
        <v>6</v>
      </c>
      <c r="P2343" s="16">
        <f t="shared" si="257"/>
        <v>2015</v>
      </c>
      <c r="Q2343" t="b">
        <v>0</v>
      </c>
      <c r="R2343">
        <v>0</v>
      </c>
      <c r="S2343" t="b">
        <v>0</v>
      </c>
      <c r="T2343" t="s">
        <v>8270</v>
      </c>
      <c r="U2343" t="str">
        <f t="shared" si="255"/>
        <v>techn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20">
        <f t="shared" si="256"/>
        <v>5.5</v>
      </c>
      <c r="F2344" s="6" t="str">
        <f t="shared" si="258"/>
        <v>Cat 3</v>
      </c>
      <c r="G2344" s="8"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12">
        <f t="shared" si="252"/>
        <v>41918.208333333336</v>
      </c>
      <c r="M2344">
        <v>1410799870</v>
      </c>
      <c r="N2344" s="12">
        <f t="shared" si="253"/>
        <v>41897.702199074076</v>
      </c>
      <c r="O2344" s="16">
        <f t="shared" si="254"/>
        <v>9</v>
      </c>
      <c r="P2344" s="16">
        <f t="shared" si="257"/>
        <v>2014</v>
      </c>
      <c r="Q2344" t="b">
        <v>0</v>
      </c>
      <c r="R2344">
        <v>0</v>
      </c>
      <c r="S2344" t="b">
        <v>0</v>
      </c>
      <c r="T2344" t="s">
        <v>8270</v>
      </c>
      <c r="U2344" t="str">
        <f t="shared" si="255"/>
        <v>techn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20">
        <f t="shared" si="256"/>
        <v>10</v>
      </c>
      <c r="F2345" s="6" t="str">
        <f t="shared" si="258"/>
        <v>Cat 4</v>
      </c>
      <c r="G2345" s="8"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12">
        <f t="shared" si="252"/>
        <v>42377.82430555555</v>
      </c>
      <c r="M2345">
        <v>1447962505</v>
      </c>
      <c r="N2345" s="12">
        <f t="shared" si="253"/>
        <v>42327.825289351851</v>
      </c>
      <c r="O2345" s="16">
        <f t="shared" si="254"/>
        <v>11</v>
      </c>
      <c r="P2345" s="16">
        <f t="shared" si="257"/>
        <v>2015</v>
      </c>
      <c r="Q2345" t="b">
        <v>0</v>
      </c>
      <c r="R2345">
        <v>1</v>
      </c>
      <c r="S2345" t="b">
        <v>0</v>
      </c>
      <c r="T2345" t="s">
        <v>8270</v>
      </c>
      <c r="U2345" t="str">
        <f t="shared" si="255"/>
        <v>techn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20">
        <f t="shared" si="256"/>
        <v>1</v>
      </c>
      <c r="F2346" s="6" t="str">
        <f t="shared" si="258"/>
        <v>Cat 2</v>
      </c>
      <c r="G2346" s="8"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12">
        <f t="shared" si="252"/>
        <v>42545.727650462963</v>
      </c>
      <c r="M2346">
        <v>1464197269</v>
      </c>
      <c r="N2346" s="12">
        <f t="shared" si="253"/>
        <v>42515.727650462963</v>
      </c>
      <c r="O2346" s="16">
        <f t="shared" si="254"/>
        <v>5</v>
      </c>
      <c r="P2346" s="16">
        <f t="shared" si="257"/>
        <v>2016</v>
      </c>
      <c r="Q2346" t="b">
        <v>0</v>
      </c>
      <c r="R2346">
        <v>1</v>
      </c>
      <c r="S2346" t="b">
        <v>0</v>
      </c>
      <c r="T2346" t="s">
        <v>8270</v>
      </c>
      <c r="U2346" t="str">
        <f t="shared" si="255"/>
        <v>techn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20">
        <f t="shared" si="256"/>
        <v>3</v>
      </c>
      <c r="F2347" s="6" t="str">
        <f t="shared" si="258"/>
        <v>Cat 2</v>
      </c>
      <c r="G2347" s="8"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12">
        <f t="shared" si="252"/>
        <v>42094.985416666663</v>
      </c>
      <c r="M2347">
        <v>1424822556</v>
      </c>
      <c r="N2347" s="12">
        <f t="shared" si="253"/>
        <v>42060.001805555556</v>
      </c>
      <c r="O2347" s="16">
        <f t="shared" si="254"/>
        <v>2</v>
      </c>
      <c r="P2347" s="16">
        <f t="shared" si="257"/>
        <v>2015</v>
      </c>
      <c r="Q2347" t="b">
        <v>0</v>
      </c>
      <c r="R2347">
        <v>0</v>
      </c>
      <c r="S2347" t="b">
        <v>0</v>
      </c>
      <c r="T2347" t="s">
        <v>8270</v>
      </c>
      <c r="U2347" t="str">
        <f t="shared" si="255"/>
        <v>techn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20">
        <f t="shared" si="256"/>
        <v>60</v>
      </c>
      <c r="F2348" s="6" t="str">
        <f t="shared" si="258"/>
        <v>Cat 12</v>
      </c>
      <c r="G2348" s="8">
        <v>39</v>
      </c>
      <c r="H2348" t="s">
        <v>8219</v>
      </c>
      <c r="I2348" t="s">
        <v>8223</v>
      </c>
      <c r="J2348" t="s">
        <v>8245</v>
      </c>
      <c r="K2348">
        <v>1476731431</v>
      </c>
      <c r="L2348" s="12">
        <f t="shared" si="252"/>
        <v>42660.79896990741</v>
      </c>
      <c r="M2348">
        <v>1472843431</v>
      </c>
      <c r="N2348" s="12">
        <f t="shared" si="253"/>
        <v>42615.79896990741</v>
      </c>
      <c r="O2348" s="16">
        <f t="shared" si="254"/>
        <v>9</v>
      </c>
      <c r="P2348" s="16">
        <f t="shared" si="257"/>
        <v>2016</v>
      </c>
      <c r="Q2348" t="b">
        <v>0</v>
      </c>
      <c r="R2348">
        <v>3</v>
      </c>
      <c r="S2348" t="b">
        <v>0</v>
      </c>
      <c r="T2348" t="s">
        <v>8270</v>
      </c>
      <c r="U2348" t="str">
        <f t="shared" si="255"/>
        <v>techn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20">
        <f t="shared" si="256"/>
        <v>1</v>
      </c>
      <c r="F2349" s="6" t="str">
        <f t="shared" si="258"/>
        <v>Cat 2</v>
      </c>
      <c r="G2349" s="8"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12">
        <f t="shared" si="252"/>
        <v>42607.607361111113</v>
      </c>
      <c r="M2349">
        <v>1469543676</v>
      </c>
      <c r="N2349" s="12">
        <f t="shared" si="253"/>
        <v>42577.607361111113</v>
      </c>
      <c r="O2349" s="16">
        <f t="shared" si="254"/>
        <v>7</v>
      </c>
      <c r="P2349" s="16">
        <f t="shared" si="257"/>
        <v>2016</v>
      </c>
      <c r="Q2349" t="b">
        <v>0</v>
      </c>
      <c r="R2349">
        <v>1</v>
      </c>
      <c r="S2349" t="b">
        <v>0</v>
      </c>
      <c r="T2349" t="s">
        <v>8270</v>
      </c>
      <c r="U2349" t="str">
        <f t="shared" si="255"/>
        <v>techn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20">
        <f t="shared" si="256"/>
        <v>70</v>
      </c>
      <c r="F2350" s="6" t="str">
        <f t="shared" si="258"/>
        <v>Cat 12</v>
      </c>
      <c r="G2350" s="8">
        <v>270</v>
      </c>
      <c r="H2350" t="s">
        <v>8219</v>
      </c>
      <c r="I2350" t="s">
        <v>8223</v>
      </c>
      <c r="J2350" t="s">
        <v>8245</v>
      </c>
      <c r="K2350">
        <v>1456006938</v>
      </c>
      <c r="L2350" s="12">
        <f t="shared" si="252"/>
        <v>42420.932152777779</v>
      </c>
      <c r="M2350">
        <v>1450822938</v>
      </c>
      <c r="N2350" s="12">
        <f t="shared" si="253"/>
        <v>42360.932152777779</v>
      </c>
      <c r="O2350" s="16">
        <f t="shared" si="254"/>
        <v>12</v>
      </c>
      <c r="P2350" s="16">
        <f t="shared" si="257"/>
        <v>2015</v>
      </c>
      <c r="Q2350" t="b">
        <v>0</v>
      </c>
      <c r="R2350">
        <v>5</v>
      </c>
      <c r="S2350" t="b">
        <v>0</v>
      </c>
      <c r="T2350" t="s">
        <v>8270</v>
      </c>
      <c r="U2350" t="str">
        <f t="shared" si="255"/>
        <v>techn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20">
        <f t="shared" si="256"/>
        <v>474.9</v>
      </c>
      <c r="F2351" s="6" t="str">
        <f t="shared" si="258"/>
        <v>Cat 12</v>
      </c>
      <c r="G2351" s="8"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12">
        <f t="shared" si="252"/>
        <v>42227.775787037041</v>
      </c>
      <c r="M2351">
        <v>1436812628</v>
      </c>
      <c r="N2351" s="12">
        <f t="shared" si="253"/>
        <v>42198.775787037041</v>
      </c>
      <c r="O2351" s="16">
        <f t="shared" si="254"/>
        <v>7</v>
      </c>
      <c r="P2351" s="16">
        <f t="shared" si="257"/>
        <v>2015</v>
      </c>
      <c r="Q2351" t="b">
        <v>0</v>
      </c>
      <c r="R2351">
        <v>0</v>
      </c>
      <c r="S2351" t="b">
        <v>0</v>
      </c>
      <c r="T2351" t="s">
        <v>8270</v>
      </c>
      <c r="U2351" t="str">
        <f t="shared" si="255"/>
        <v>techn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20">
        <f t="shared" si="256"/>
        <v>50</v>
      </c>
      <c r="F2352" s="6" t="str">
        <f t="shared" si="258"/>
        <v>Cat 12</v>
      </c>
      <c r="G2352" s="8"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12">
        <f t="shared" si="252"/>
        <v>42738.842245370368</v>
      </c>
      <c r="M2352">
        <v>1480882370</v>
      </c>
      <c r="N2352" s="12">
        <f t="shared" si="253"/>
        <v>42708.842245370368</v>
      </c>
      <c r="O2352" s="16">
        <f t="shared" si="254"/>
        <v>12</v>
      </c>
      <c r="P2352" s="16">
        <f t="shared" si="257"/>
        <v>2016</v>
      </c>
      <c r="Q2352" t="b">
        <v>0</v>
      </c>
      <c r="R2352">
        <v>0</v>
      </c>
      <c r="S2352" t="b">
        <v>0</v>
      </c>
      <c r="T2352" t="s">
        <v>8270</v>
      </c>
      <c r="U2352" t="str">
        <f t="shared" si="255"/>
        <v>techn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20">
        <f t="shared" si="256"/>
        <v>18.899999999999999</v>
      </c>
      <c r="F2353" s="6" t="str">
        <f t="shared" si="258"/>
        <v>Cat 5</v>
      </c>
      <c r="G2353" s="8">
        <v>108</v>
      </c>
      <c r="H2353" t="s">
        <v>8219</v>
      </c>
      <c r="I2353" t="s">
        <v>8227</v>
      </c>
      <c r="J2353" t="s">
        <v>8249</v>
      </c>
      <c r="K2353">
        <v>1430360739</v>
      </c>
      <c r="L2353" s="12">
        <f t="shared" si="252"/>
        <v>42124.101145833338</v>
      </c>
      <c r="M2353">
        <v>1427768739</v>
      </c>
      <c r="N2353" s="12">
        <f t="shared" si="253"/>
        <v>42094.101145833338</v>
      </c>
      <c r="O2353" s="16">
        <f t="shared" si="254"/>
        <v>3</v>
      </c>
      <c r="P2353" s="16">
        <f t="shared" si="257"/>
        <v>2015</v>
      </c>
      <c r="Q2353" t="b">
        <v>0</v>
      </c>
      <c r="R2353">
        <v>7</v>
      </c>
      <c r="S2353" t="b">
        <v>0</v>
      </c>
      <c r="T2353" t="s">
        <v>8270</v>
      </c>
      <c r="U2353" t="str">
        <f t="shared" si="255"/>
        <v>techn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20">
        <f t="shared" si="256"/>
        <v>2</v>
      </c>
      <c r="F2354" s="6" t="str">
        <f t="shared" si="258"/>
        <v>Cat 2</v>
      </c>
      <c r="G2354" s="8"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12">
        <f t="shared" si="252"/>
        <v>42161.633703703701</v>
      </c>
      <c r="M2354">
        <v>1428419552</v>
      </c>
      <c r="N2354" s="12">
        <f t="shared" si="253"/>
        <v>42101.633703703701</v>
      </c>
      <c r="O2354" s="16">
        <f t="shared" si="254"/>
        <v>4</v>
      </c>
      <c r="P2354" s="16">
        <f t="shared" si="257"/>
        <v>2015</v>
      </c>
      <c r="Q2354" t="b">
        <v>0</v>
      </c>
      <c r="R2354">
        <v>0</v>
      </c>
      <c r="S2354" t="b">
        <v>0</v>
      </c>
      <c r="T2354" t="s">
        <v>8270</v>
      </c>
      <c r="U2354" t="str">
        <f t="shared" si="255"/>
        <v>techn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20">
        <f t="shared" si="256"/>
        <v>1</v>
      </c>
      <c r="F2355" s="6" t="str">
        <f t="shared" si="258"/>
        <v>Cat 2</v>
      </c>
      <c r="G2355" s="8"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12">
        <f t="shared" si="252"/>
        <v>42115.676180555558</v>
      </c>
      <c r="M2355">
        <v>1428596022</v>
      </c>
      <c r="N2355" s="12">
        <f t="shared" si="253"/>
        <v>42103.676180555558</v>
      </c>
      <c r="O2355" s="16">
        <f t="shared" si="254"/>
        <v>4</v>
      </c>
      <c r="P2355" s="16">
        <f t="shared" si="257"/>
        <v>2015</v>
      </c>
      <c r="Q2355" t="b">
        <v>0</v>
      </c>
      <c r="R2355">
        <v>0</v>
      </c>
      <c r="S2355" t="b">
        <v>0</v>
      </c>
      <c r="T2355" t="s">
        <v>8270</v>
      </c>
      <c r="U2355" t="str">
        <f t="shared" si="255"/>
        <v>techn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20">
        <f t="shared" si="256"/>
        <v>35</v>
      </c>
      <c r="F2356" s="6" t="str">
        <f t="shared" si="258"/>
        <v>Cat 9</v>
      </c>
      <c r="G2356" s="8"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12">
        <f t="shared" si="252"/>
        <v>42014.722916666666</v>
      </c>
      <c r="M2356">
        <v>1415726460</v>
      </c>
      <c r="N2356" s="12">
        <f t="shared" si="253"/>
        <v>41954.722916666666</v>
      </c>
      <c r="O2356" s="16">
        <f t="shared" si="254"/>
        <v>11</v>
      </c>
      <c r="P2356" s="16">
        <f t="shared" si="257"/>
        <v>2014</v>
      </c>
      <c r="Q2356" t="b">
        <v>0</v>
      </c>
      <c r="R2356">
        <v>1</v>
      </c>
      <c r="S2356" t="b">
        <v>0</v>
      </c>
      <c r="T2356" t="s">
        <v>8270</v>
      </c>
      <c r="U2356" t="str">
        <f t="shared" si="255"/>
        <v>techn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20">
        <f t="shared" si="256"/>
        <v>8</v>
      </c>
      <c r="F2357" s="6" t="str">
        <f t="shared" si="258"/>
        <v>Cat 3</v>
      </c>
      <c r="G2357" s="8">
        <v>55</v>
      </c>
      <c r="H2357" t="s">
        <v>8219</v>
      </c>
      <c r="I2357" t="s">
        <v>8225</v>
      </c>
      <c r="J2357" t="s">
        <v>8247</v>
      </c>
      <c r="K2357">
        <v>1430604136</v>
      </c>
      <c r="L2357" s="12">
        <f t="shared" si="252"/>
        <v>42126.918240740735</v>
      </c>
      <c r="M2357">
        <v>1428012136</v>
      </c>
      <c r="N2357" s="12">
        <f t="shared" si="253"/>
        <v>42096.918240740735</v>
      </c>
      <c r="O2357" s="16">
        <f t="shared" si="254"/>
        <v>4</v>
      </c>
      <c r="P2357" s="16">
        <f t="shared" si="257"/>
        <v>2015</v>
      </c>
      <c r="Q2357" t="b">
        <v>0</v>
      </c>
      <c r="R2357">
        <v>2</v>
      </c>
      <c r="S2357" t="b">
        <v>0</v>
      </c>
      <c r="T2357" t="s">
        <v>8270</v>
      </c>
      <c r="U2357" t="str">
        <f t="shared" si="255"/>
        <v>techn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20">
        <f t="shared" si="256"/>
        <v>10</v>
      </c>
      <c r="F2358" s="6" t="str">
        <f t="shared" si="258"/>
        <v>Cat 4</v>
      </c>
      <c r="G2358" s="8"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12">
        <f t="shared" si="252"/>
        <v>42160.78361111111</v>
      </c>
      <c r="M2358">
        <v>1430938104</v>
      </c>
      <c r="N2358" s="12">
        <f t="shared" si="253"/>
        <v>42130.78361111111</v>
      </c>
      <c r="O2358" s="16">
        <f t="shared" si="254"/>
        <v>5</v>
      </c>
      <c r="P2358" s="16">
        <f t="shared" si="257"/>
        <v>2015</v>
      </c>
      <c r="Q2358" t="b">
        <v>0</v>
      </c>
      <c r="R2358">
        <v>0</v>
      </c>
      <c r="S2358" t="b">
        <v>0</v>
      </c>
      <c r="T2358" t="s">
        <v>8270</v>
      </c>
      <c r="U2358" t="str">
        <f t="shared" si="255"/>
        <v>techn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20">
        <f t="shared" si="256"/>
        <v>27</v>
      </c>
      <c r="F2359" s="6" t="str">
        <f t="shared" si="258"/>
        <v>Cat 7</v>
      </c>
      <c r="G2359" s="8"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12">
        <f t="shared" si="252"/>
        <v>42294.620115740734</v>
      </c>
      <c r="M2359">
        <v>1442501578</v>
      </c>
      <c r="N2359" s="12">
        <f t="shared" si="253"/>
        <v>42264.620115740734</v>
      </c>
      <c r="O2359" s="16">
        <f t="shared" si="254"/>
        <v>9</v>
      </c>
      <c r="P2359" s="16">
        <f t="shared" si="257"/>
        <v>2015</v>
      </c>
      <c r="Q2359" t="b">
        <v>0</v>
      </c>
      <c r="R2359">
        <v>0</v>
      </c>
      <c r="S2359" t="b">
        <v>0</v>
      </c>
      <c r="T2359" t="s">
        <v>8270</v>
      </c>
      <c r="U2359" t="str">
        <f t="shared" si="255"/>
        <v>techn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20">
        <f t="shared" si="256"/>
        <v>1.5</v>
      </c>
      <c r="F2360" s="6" t="str">
        <f t="shared" si="258"/>
        <v>Cat 2</v>
      </c>
      <c r="G2360" s="8"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12">
        <f t="shared" si="252"/>
        <v>42035.027083333334</v>
      </c>
      <c r="M2360">
        <v>1417818036</v>
      </c>
      <c r="N2360" s="12">
        <f t="shared" si="253"/>
        <v>41978.930972222224</v>
      </c>
      <c r="O2360" s="16">
        <f t="shared" si="254"/>
        <v>12</v>
      </c>
      <c r="P2360" s="16">
        <f t="shared" si="257"/>
        <v>2014</v>
      </c>
      <c r="Q2360" t="b">
        <v>0</v>
      </c>
      <c r="R2360">
        <v>0</v>
      </c>
      <c r="S2360" t="b">
        <v>0</v>
      </c>
      <c r="T2360" t="s">
        <v>8270</v>
      </c>
      <c r="U2360" t="str">
        <f t="shared" si="255"/>
        <v>techn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20">
        <f t="shared" si="256"/>
        <v>7.5</v>
      </c>
      <c r="F2361" s="6" t="str">
        <f t="shared" si="258"/>
        <v>Cat 3</v>
      </c>
      <c r="G2361" s="8">
        <v>1101</v>
      </c>
      <c r="H2361" t="s">
        <v>8219</v>
      </c>
      <c r="I2361" t="s">
        <v>8223</v>
      </c>
      <c r="J2361" t="s">
        <v>8245</v>
      </c>
      <c r="K2361">
        <v>1438616124</v>
      </c>
      <c r="L2361" s="12">
        <f t="shared" si="252"/>
        <v>42219.649583333332</v>
      </c>
      <c r="M2361">
        <v>1433432124</v>
      </c>
      <c r="N2361" s="12">
        <f t="shared" si="253"/>
        <v>42159.649583333332</v>
      </c>
      <c r="O2361" s="16">
        <f t="shared" si="254"/>
        <v>6</v>
      </c>
      <c r="P2361" s="16">
        <f t="shared" si="257"/>
        <v>2015</v>
      </c>
      <c r="Q2361" t="b">
        <v>0</v>
      </c>
      <c r="R2361">
        <v>3</v>
      </c>
      <c r="S2361" t="b">
        <v>0</v>
      </c>
      <c r="T2361" t="s">
        <v>8270</v>
      </c>
      <c r="U2361" t="str">
        <f t="shared" si="255"/>
        <v>techn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20">
        <f t="shared" si="256"/>
        <v>5</v>
      </c>
      <c r="F2362" s="6" t="str">
        <f t="shared" si="258"/>
        <v>Cat 3</v>
      </c>
      <c r="G2362" s="8"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12">
        <f t="shared" si="252"/>
        <v>42407.70694444445</v>
      </c>
      <c r="M2362">
        <v>1452272280</v>
      </c>
      <c r="N2362" s="12">
        <f t="shared" si="253"/>
        <v>42377.70694444445</v>
      </c>
      <c r="O2362" s="16">
        <f t="shared" si="254"/>
        <v>1</v>
      </c>
      <c r="P2362" s="16">
        <f t="shared" si="257"/>
        <v>2016</v>
      </c>
      <c r="Q2362" t="b">
        <v>0</v>
      </c>
      <c r="R2362">
        <v>1</v>
      </c>
      <c r="S2362" t="b">
        <v>0</v>
      </c>
      <c r="T2362" t="s">
        <v>8270</v>
      </c>
      <c r="U2362" t="str">
        <f t="shared" si="255"/>
        <v>techn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20">
        <f t="shared" si="256"/>
        <v>0.2</v>
      </c>
      <c r="F2363" s="6" t="str">
        <f t="shared" si="258"/>
        <v>Cat 1</v>
      </c>
      <c r="G2363" s="8"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12">
        <f t="shared" si="252"/>
        <v>42490.916666666672</v>
      </c>
      <c r="M2363">
        <v>1459975008</v>
      </c>
      <c r="N2363" s="12">
        <f t="shared" si="253"/>
        <v>42466.858888888892</v>
      </c>
      <c r="O2363" s="16">
        <f t="shared" si="254"/>
        <v>4</v>
      </c>
      <c r="P2363" s="16">
        <f t="shared" si="257"/>
        <v>2016</v>
      </c>
      <c r="Q2363" t="b">
        <v>0</v>
      </c>
      <c r="R2363">
        <v>0</v>
      </c>
      <c r="S2363" t="b">
        <v>0</v>
      </c>
      <c r="T2363" t="s">
        <v>8270</v>
      </c>
      <c r="U2363" t="str">
        <f t="shared" si="255"/>
        <v>techn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20">
        <f t="shared" si="256"/>
        <v>0.42</v>
      </c>
      <c r="F2364" s="6" t="str">
        <f t="shared" si="258"/>
        <v>Cat 1</v>
      </c>
      <c r="G2364" s="8">
        <v>120</v>
      </c>
      <c r="H2364" t="s">
        <v>8219</v>
      </c>
      <c r="I2364" t="s">
        <v>8223</v>
      </c>
      <c r="J2364" t="s">
        <v>8245</v>
      </c>
      <c r="K2364">
        <v>1418315470</v>
      </c>
      <c r="L2364" s="12">
        <f t="shared" si="252"/>
        <v>41984.688310185185</v>
      </c>
      <c r="M2364">
        <v>1415723470</v>
      </c>
      <c r="N2364" s="12">
        <f t="shared" si="253"/>
        <v>41954.688310185185</v>
      </c>
      <c r="O2364" s="16">
        <f t="shared" si="254"/>
        <v>11</v>
      </c>
      <c r="P2364" s="16">
        <f t="shared" si="257"/>
        <v>2014</v>
      </c>
      <c r="Q2364" t="b">
        <v>0</v>
      </c>
      <c r="R2364">
        <v>2</v>
      </c>
      <c r="S2364" t="b">
        <v>0</v>
      </c>
      <c r="T2364" t="s">
        <v>8270</v>
      </c>
      <c r="U2364" t="str">
        <f t="shared" si="255"/>
        <v>techn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20">
        <f t="shared" si="256"/>
        <v>175</v>
      </c>
      <c r="F2365" s="6" t="str">
        <f t="shared" si="258"/>
        <v>Cat 12</v>
      </c>
      <c r="G2365" s="8"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12">
        <f t="shared" si="252"/>
        <v>42367.011574074073</v>
      </c>
      <c r="M2365">
        <v>1447460200</v>
      </c>
      <c r="N2365" s="12">
        <f t="shared" si="253"/>
        <v>42322.011574074073</v>
      </c>
      <c r="O2365" s="16">
        <f t="shared" si="254"/>
        <v>11</v>
      </c>
      <c r="P2365" s="16">
        <f t="shared" si="257"/>
        <v>2015</v>
      </c>
      <c r="Q2365" t="b">
        <v>0</v>
      </c>
      <c r="R2365">
        <v>0</v>
      </c>
      <c r="S2365" t="b">
        <v>0</v>
      </c>
      <c r="T2365" t="s">
        <v>8270</v>
      </c>
      <c r="U2365" t="str">
        <f t="shared" si="255"/>
        <v>techn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20">
        <f t="shared" si="256"/>
        <v>0.128</v>
      </c>
      <c r="F2366" s="6" t="str">
        <f t="shared" si="258"/>
        <v>Cat 1</v>
      </c>
      <c r="G2366" s="8"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12">
        <f t="shared" si="252"/>
        <v>42303.934675925921</v>
      </c>
      <c r="M2366">
        <v>1441146356</v>
      </c>
      <c r="N2366" s="12">
        <f t="shared" si="253"/>
        <v>42248.934675925921</v>
      </c>
      <c r="O2366" s="16">
        <f t="shared" si="254"/>
        <v>9</v>
      </c>
      <c r="P2366" s="16">
        <f t="shared" si="257"/>
        <v>2015</v>
      </c>
      <c r="Q2366" t="b">
        <v>0</v>
      </c>
      <c r="R2366">
        <v>0</v>
      </c>
      <c r="S2366" t="b">
        <v>0</v>
      </c>
      <c r="T2366" t="s">
        <v>8270</v>
      </c>
      <c r="U2366" t="str">
        <f t="shared" si="255"/>
        <v>techn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20">
        <f t="shared" si="256"/>
        <v>1</v>
      </c>
      <c r="F2367" s="6" t="str">
        <f t="shared" si="258"/>
        <v>Cat 2</v>
      </c>
      <c r="G2367" s="8"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12">
        <f t="shared" si="252"/>
        <v>42386.958333333328</v>
      </c>
      <c r="M2367">
        <v>1449596425</v>
      </c>
      <c r="N2367" s="12">
        <f t="shared" si="253"/>
        <v>42346.736400462964</v>
      </c>
      <c r="O2367" s="16">
        <f t="shared" si="254"/>
        <v>12</v>
      </c>
      <c r="P2367" s="16">
        <f t="shared" si="257"/>
        <v>2015</v>
      </c>
      <c r="Q2367" t="b">
        <v>0</v>
      </c>
      <c r="R2367">
        <v>0</v>
      </c>
      <c r="S2367" t="b">
        <v>0</v>
      </c>
      <c r="T2367" t="s">
        <v>8270</v>
      </c>
      <c r="U2367" t="str">
        <f t="shared" si="255"/>
        <v>techn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20">
        <f t="shared" si="256"/>
        <v>25</v>
      </c>
      <c r="F2368" s="6" t="str">
        <f t="shared" si="258"/>
        <v>Cat 7</v>
      </c>
      <c r="G2368" s="8">
        <v>2630</v>
      </c>
      <c r="H2368" t="s">
        <v>8219</v>
      </c>
      <c r="I2368" t="s">
        <v>8224</v>
      </c>
      <c r="J2368" t="s">
        <v>8246</v>
      </c>
      <c r="K2368">
        <v>1445431533</v>
      </c>
      <c r="L2368" s="12">
        <f t="shared" si="252"/>
        <v>42298.531631944439</v>
      </c>
      <c r="M2368">
        <v>1442839533</v>
      </c>
      <c r="N2368" s="12">
        <f t="shared" si="253"/>
        <v>42268.531631944439</v>
      </c>
      <c r="O2368" s="16">
        <f t="shared" si="254"/>
        <v>9</v>
      </c>
      <c r="P2368" s="16">
        <f t="shared" si="257"/>
        <v>2015</v>
      </c>
      <c r="Q2368" t="b">
        <v>0</v>
      </c>
      <c r="R2368">
        <v>27</v>
      </c>
      <c r="S2368" t="b">
        <v>0</v>
      </c>
      <c r="T2368" t="s">
        <v>8270</v>
      </c>
      <c r="U2368" t="str">
        <f t="shared" si="255"/>
        <v>techn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20">
        <f t="shared" si="256"/>
        <v>50</v>
      </c>
      <c r="F2369" s="6" t="str">
        <f t="shared" si="258"/>
        <v>Cat 12</v>
      </c>
      <c r="G2369" s="8">
        <v>670</v>
      </c>
      <c r="H2369" t="s">
        <v>8219</v>
      </c>
      <c r="I2369" t="s">
        <v>8223</v>
      </c>
      <c r="J2369" t="s">
        <v>8245</v>
      </c>
      <c r="K2369">
        <v>1461622616</v>
      </c>
      <c r="L2369" s="12">
        <f t="shared" si="252"/>
        <v>42485.928425925929</v>
      </c>
      <c r="M2369">
        <v>1456442216</v>
      </c>
      <c r="N2369" s="12">
        <f t="shared" si="253"/>
        <v>42425.970092592594</v>
      </c>
      <c r="O2369" s="16">
        <f t="shared" si="254"/>
        <v>2</v>
      </c>
      <c r="P2369" s="16">
        <f t="shared" si="257"/>
        <v>2016</v>
      </c>
      <c r="Q2369" t="b">
        <v>0</v>
      </c>
      <c r="R2369">
        <v>14</v>
      </c>
      <c r="S2369" t="b">
        <v>0</v>
      </c>
      <c r="T2369" t="s">
        <v>8270</v>
      </c>
      <c r="U2369" t="str">
        <f t="shared" si="255"/>
        <v>techn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20">
        <f t="shared" si="256"/>
        <v>40</v>
      </c>
      <c r="F2370" s="6" t="str">
        <f t="shared" si="258"/>
        <v>Cat 10</v>
      </c>
      <c r="G2370" s="8">
        <v>100</v>
      </c>
      <c r="H2370" t="s">
        <v>8219</v>
      </c>
      <c r="I2370" t="s">
        <v>8223</v>
      </c>
      <c r="J2370" t="s">
        <v>8245</v>
      </c>
      <c r="K2370">
        <v>1429028365</v>
      </c>
      <c r="L2370" s="12">
        <f t="shared" si="252"/>
        <v>42108.680150462969</v>
      </c>
      <c r="M2370">
        <v>1425143965</v>
      </c>
      <c r="N2370" s="12">
        <f t="shared" si="253"/>
        <v>42063.721817129626</v>
      </c>
      <c r="O2370" s="16">
        <f t="shared" si="254"/>
        <v>2</v>
      </c>
      <c r="P2370" s="16">
        <f t="shared" si="257"/>
        <v>2015</v>
      </c>
      <c r="Q2370" t="b">
        <v>0</v>
      </c>
      <c r="R2370">
        <v>2</v>
      </c>
      <c r="S2370" t="b">
        <v>0</v>
      </c>
      <c r="T2370" t="s">
        <v>8270</v>
      </c>
      <c r="U2370" t="str">
        <f t="shared" si="255"/>
        <v>techn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20">
        <f t="shared" si="256"/>
        <v>25</v>
      </c>
      <c r="F2371" s="6" t="str">
        <f t="shared" si="258"/>
        <v>Cat 7</v>
      </c>
      <c r="G2371" s="8"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12">
        <f t="shared" ref="L2371:L2434" si="259">(((K2371/60)/60)/24)+DATE(1970,1,1)</f>
        <v>42410.812627314815</v>
      </c>
      <c r="M2371">
        <v>1452540611</v>
      </c>
      <c r="N2371" s="12">
        <f t="shared" ref="N2371:N2434" si="260">(((M2371/60)/60)/24)+DATE(1970,1,1)</f>
        <v>42380.812627314815</v>
      </c>
      <c r="O2371" s="16">
        <f t="shared" ref="O2371:O2434" si="261">MONTH(N2371)</f>
        <v>1</v>
      </c>
      <c r="P2371" s="16">
        <f t="shared" si="257"/>
        <v>2016</v>
      </c>
      <c r="Q2371" t="b">
        <v>0</v>
      </c>
      <c r="R2371">
        <v>0</v>
      </c>
      <c r="S2371" t="b">
        <v>0</v>
      </c>
      <c r="T2371" t="s">
        <v>8270</v>
      </c>
      <c r="U2371" t="str">
        <f t="shared" ref="U2371:U2434" si="262">LEFT(T2371,5)</f>
        <v>techn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20">
        <f t="shared" ref="E2372:E2435" si="263">D2372/1000</f>
        <v>25</v>
      </c>
      <c r="F2372" s="6" t="str">
        <f t="shared" si="258"/>
        <v>Cat 7</v>
      </c>
      <c r="G2372" s="8">
        <v>82</v>
      </c>
      <c r="H2372" t="s">
        <v>8219</v>
      </c>
      <c r="I2372" t="s">
        <v>8223</v>
      </c>
      <c r="J2372" t="s">
        <v>8245</v>
      </c>
      <c r="K2372">
        <v>1418877141</v>
      </c>
      <c r="L2372" s="12">
        <f t="shared" si="259"/>
        <v>41991.18913194444</v>
      </c>
      <c r="M2372">
        <v>1416285141</v>
      </c>
      <c r="N2372" s="12">
        <f t="shared" si="260"/>
        <v>41961.18913194444</v>
      </c>
      <c r="O2372" s="16">
        <f t="shared" si="261"/>
        <v>11</v>
      </c>
      <c r="P2372" s="16">
        <f t="shared" ref="P2372:P2435" si="264">YEAR(N2372)</f>
        <v>2014</v>
      </c>
      <c r="Q2372" t="b">
        <v>0</v>
      </c>
      <c r="R2372">
        <v>4</v>
      </c>
      <c r="S2372" t="b">
        <v>0</v>
      </c>
      <c r="T2372" t="s">
        <v>8270</v>
      </c>
      <c r="U2372" t="str">
        <f t="shared" si="262"/>
        <v>techn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20">
        <f t="shared" si="263"/>
        <v>2</v>
      </c>
      <c r="F2373" s="6" t="str">
        <f t="shared" ref="F2373:F2436" si="265">IF(E2373&lt;1,"Cat 1",IF(E2373&lt;5,"Cat 2",IF(E2373&lt;10,"Cat 3",IF(E2373&lt;15,"Cat 4",IF(E2373&lt;20,"Cat 5",IF(E2373&lt;25,"Cat 6",IF(E2373&lt;30,"Cat 7",IF(E2373&lt;35,"Cat 8",IF(E2373&lt;40,"Cat 9",IF(E2373&lt;45,"Cat 10",IF(E2373&lt;50,"Cat 11","Cat 12")))))))))))</f>
        <v>Cat 2</v>
      </c>
      <c r="G2373" s="8"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12">
        <f t="shared" si="259"/>
        <v>42180.777731481481</v>
      </c>
      <c r="M2373">
        <v>1432665596</v>
      </c>
      <c r="N2373" s="12">
        <f t="shared" si="260"/>
        <v>42150.777731481481</v>
      </c>
      <c r="O2373" s="16">
        <f t="shared" si="261"/>
        <v>5</v>
      </c>
      <c r="P2373" s="16">
        <f t="shared" si="264"/>
        <v>2015</v>
      </c>
      <c r="Q2373" t="b">
        <v>0</v>
      </c>
      <c r="R2373">
        <v>0</v>
      </c>
      <c r="S2373" t="b">
        <v>0</v>
      </c>
      <c r="T2373" t="s">
        <v>8270</v>
      </c>
      <c r="U2373" t="str">
        <f t="shared" si="262"/>
        <v>techn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20">
        <f t="shared" si="263"/>
        <v>5.5</v>
      </c>
      <c r="F2374" s="6" t="str">
        <f t="shared" si="265"/>
        <v>Cat 3</v>
      </c>
      <c r="G2374" s="8">
        <v>180</v>
      </c>
      <c r="H2374" t="s">
        <v>8219</v>
      </c>
      <c r="I2374" t="s">
        <v>8225</v>
      </c>
      <c r="J2374" t="s">
        <v>8247</v>
      </c>
      <c r="K2374">
        <v>1429839571</v>
      </c>
      <c r="L2374" s="12">
        <f t="shared" si="259"/>
        <v>42118.069108796291</v>
      </c>
      <c r="M2374">
        <v>1427247571</v>
      </c>
      <c r="N2374" s="12">
        <f t="shared" si="260"/>
        <v>42088.069108796291</v>
      </c>
      <c r="O2374" s="16">
        <f t="shared" si="261"/>
        <v>3</v>
      </c>
      <c r="P2374" s="16">
        <f t="shared" si="264"/>
        <v>2015</v>
      </c>
      <c r="Q2374" t="b">
        <v>0</v>
      </c>
      <c r="R2374">
        <v>6</v>
      </c>
      <c r="S2374" t="b">
        <v>0</v>
      </c>
      <c r="T2374" t="s">
        <v>8270</v>
      </c>
      <c r="U2374" t="str">
        <f t="shared" si="262"/>
        <v>techn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20">
        <f t="shared" si="263"/>
        <v>850</v>
      </c>
      <c r="F2375" s="6" t="str">
        <f t="shared" si="265"/>
        <v>Cat 12</v>
      </c>
      <c r="G2375" s="8"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12">
        <f t="shared" si="259"/>
        <v>42245.662314814821</v>
      </c>
      <c r="M2375">
        <v>1438271624</v>
      </c>
      <c r="N2375" s="12">
        <f t="shared" si="260"/>
        <v>42215.662314814821</v>
      </c>
      <c r="O2375" s="16">
        <f t="shared" si="261"/>
        <v>7</v>
      </c>
      <c r="P2375" s="16">
        <f t="shared" si="264"/>
        <v>2015</v>
      </c>
      <c r="Q2375" t="b">
        <v>0</v>
      </c>
      <c r="R2375">
        <v>1</v>
      </c>
      <c r="S2375" t="b">
        <v>0</v>
      </c>
      <c r="T2375" t="s">
        <v>8270</v>
      </c>
      <c r="U2375" t="str">
        <f t="shared" si="262"/>
        <v>techn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20">
        <f t="shared" si="263"/>
        <v>22</v>
      </c>
      <c r="F2376" s="6" t="str">
        <f t="shared" si="265"/>
        <v>Cat 6</v>
      </c>
      <c r="G2376" s="8"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12">
        <f t="shared" si="259"/>
        <v>42047.843287037031</v>
      </c>
      <c r="M2376">
        <v>1421180060</v>
      </c>
      <c r="N2376" s="12">
        <f t="shared" si="260"/>
        <v>42017.843287037031</v>
      </c>
      <c r="O2376" s="16">
        <f t="shared" si="261"/>
        <v>1</v>
      </c>
      <c r="P2376" s="16">
        <f t="shared" si="264"/>
        <v>2015</v>
      </c>
      <c r="Q2376" t="b">
        <v>0</v>
      </c>
      <c r="R2376">
        <v>1</v>
      </c>
      <c r="S2376" t="b">
        <v>0</v>
      </c>
      <c r="T2376" t="s">
        <v>8270</v>
      </c>
      <c r="U2376" t="str">
        <f t="shared" si="262"/>
        <v>techn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20">
        <f t="shared" si="263"/>
        <v>10</v>
      </c>
      <c r="F2377" s="6" t="str">
        <f t="shared" si="265"/>
        <v>Cat 4</v>
      </c>
      <c r="G2377" s="8"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12">
        <f t="shared" si="259"/>
        <v>42622.836076388892</v>
      </c>
      <c r="M2377">
        <v>1470859437</v>
      </c>
      <c r="N2377" s="12">
        <f t="shared" si="260"/>
        <v>42592.836076388892</v>
      </c>
      <c r="O2377" s="16">
        <f t="shared" si="261"/>
        <v>8</v>
      </c>
      <c r="P2377" s="16">
        <f t="shared" si="264"/>
        <v>2016</v>
      </c>
      <c r="Q2377" t="b">
        <v>0</v>
      </c>
      <c r="R2377">
        <v>0</v>
      </c>
      <c r="S2377" t="b">
        <v>0</v>
      </c>
      <c r="T2377" t="s">
        <v>8270</v>
      </c>
      <c r="U2377" t="str">
        <f t="shared" si="262"/>
        <v>techn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20">
        <f t="shared" si="263"/>
        <v>3</v>
      </c>
      <c r="F2378" s="6" t="str">
        <f t="shared" si="265"/>
        <v>Cat 2</v>
      </c>
      <c r="G2378" s="8">
        <v>326.33</v>
      </c>
      <c r="H2378" t="s">
        <v>8219</v>
      </c>
      <c r="I2378" t="s">
        <v>8223</v>
      </c>
      <c r="J2378" t="s">
        <v>8245</v>
      </c>
      <c r="K2378">
        <v>1449785566</v>
      </c>
      <c r="L2378" s="12">
        <f t="shared" si="259"/>
        <v>42348.925532407404</v>
      </c>
      <c r="M2378">
        <v>1447193566</v>
      </c>
      <c r="N2378" s="12">
        <f t="shared" si="260"/>
        <v>42318.925532407404</v>
      </c>
      <c r="O2378" s="16">
        <f t="shared" si="261"/>
        <v>11</v>
      </c>
      <c r="P2378" s="16">
        <f t="shared" si="264"/>
        <v>2015</v>
      </c>
      <c r="Q2378" t="b">
        <v>0</v>
      </c>
      <c r="R2378">
        <v>4</v>
      </c>
      <c r="S2378" t="b">
        <v>0</v>
      </c>
      <c r="T2378" t="s">
        <v>8270</v>
      </c>
      <c r="U2378" t="str">
        <f t="shared" si="262"/>
        <v>techn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20">
        <f t="shared" si="263"/>
        <v>2.5</v>
      </c>
      <c r="F2379" s="6" t="str">
        <f t="shared" si="265"/>
        <v>Cat 2</v>
      </c>
      <c r="G2379" s="8"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12">
        <f t="shared" si="259"/>
        <v>42699.911840277782</v>
      </c>
      <c r="M2379">
        <v>1477515183</v>
      </c>
      <c r="N2379" s="12">
        <f t="shared" si="260"/>
        <v>42669.870173611111</v>
      </c>
      <c r="O2379" s="16">
        <f t="shared" si="261"/>
        <v>10</v>
      </c>
      <c r="P2379" s="16">
        <f t="shared" si="264"/>
        <v>2016</v>
      </c>
      <c r="Q2379" t="b">
        <v>0</v>
      </c>
      <c r="R2379">
        <v>0</v>
      </c>
      <c r="S2379" t="b">
        <v>0</v>
      </c>
      <c r="T2379" t="s">
        <v>8270</v>
      </c>
      <c r="U2379" t="str">
        <f t="shared" si="262"/>
        <v>techn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20">
        <f t="shared" si="263"/>
        <v>110</v>
      </c>
      <c r="F2380" s="6" t="str">
        <f t="shared" si="265"/>
        <v>Cat 12</v>
      </c>
      <c r="G2380" s="8"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12">
        <f t="shared" si="259"/>
        <v>42242.013078703705</v>
      </c>
      <c r="M2380">
        <v>1438042730</v>
      </c>
      <c r="N2380" s="12">
        <f t="shared" si="260"/>
        <v>42213.013078703705</v>
      </c>
      <c r="O2380" s="16">
        <f t="shared" si="261"/>
        <v>7</v>
      </c>
      <c r="P2380" s="16">
        <f t="shared" si="264"/>
        <v>2015</v>
      </c>
      <c r="Q2380" t="b">
        <v>0</v>
      </c>
      <c r="R2380">
        <v>0</v>
      </c>
      <c r="S2380" t="b">
        <v>0</v>
      </c>
      <c r="T2380" t="s">
        <v>8270</v>
      </c>
      <c r="U2380" t="str">
        <f t="shared" si="262"/>
        <v>techn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20">
        <f t="shared" si="263"/>
        <v>30</v>
      </c>
      <c r="F2381" s="6" t="str">
        <f t="shared" si="265"/>
        <v>Cat 8</v>
      </c>
      <c r="G2381" s="8"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12">
        <f t="shared" si="259"/>
        <v>42282.016388888893</v>
      </c>
      <c r="M2381">
        <v>1440116616</v>
      </c>
      <c r="N2381" s="12">
        <f t="shared" si="260"/>
        <v>42237.016388888893</v>
      </c>
      <c r="O2381" s="16">
        <f t="shared" si="261"/>
        <v>8</v>
      </c>
      <c r="P2381" s="16">
        <f t="shared" si="264"/>
        <v>2015</v>
      </c>
      <c r="Q2381" t="b">
        <v>0</v>
      </c>
      <c r="R2381">
        <v>0</v>
      </c>
      <c r="S2381" t="b">
        <v>0</v>
      </c>
      <c r="T2381" t="s">
        <v>8270</v>
      </c>
      <c r="U2381" t="str">
        <f t="shared" si="262"/>
        <v>techn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20">
        <f t="shared" si="263"/>
        <v>15</v>
      </c>
      <c r="F2382" s="6" t="str">
        <f t="shared" si="265"/>
        <v>Cat 5</v>
      </c>
      <c r="G2382" s="8">
        <v>55</v>
      </c>
      <c r="H2382" t="s">
        <v>8219</v>
      </c>
      <c r="I2382" t="s">
        <v>8223</v>
      </c>
      <c r="J2382" t="s">
        <v>8245</v>
      </c>
      <c r="K2382">
        <v>1443726142</v>
      </c>
      <c r="L2382" s="12">
        <f t="shared" si="259"/>
        <v>42278.793310185181</v>
      </c>
      <c r="M2382">
        <v>1441134142</v>
      </c>
      <c r="N2382" s="12">
        <f t="shared" si="260"/>
        <v>42248.793310185181</v>
      </c>
      <c r="O2382" s="16">
        <f t="shared" si="261"/>
        <v>9</v>
      </c>
      <c r="P2382" s="16">
        <f t="shared" si="264"/>
        <v>2015</v>
      </c>
      <c r="Q2382" t="b">
        <v>0</v>
      </c>
      <c r="R2382">
        <v>3</v>
      </c>
      <c r="S2382" t="b">
        <v>0</v>
      </c>
      <c r="T2382" t="s">
        <v>8270</v>
      </c>
      <c r="U2382" t="str">
        <f t="shared" si="262"/>
        <v>techn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20">
        <f t="shared" si="263"/>
        <v>86.35</v>
      </c>
      <c r="F2383" s="6" t="str">
        <f t="shared" si="265"/>
        <v>Cat 12</v>
      </c>
      <c r="G2383" s="8">
        <v>1571</v>
      </c>
      <c r="H2383" t="s">
        <v>8219</v>
      </c>
      <c r="I2383" t="s">
        <v>8223</v>
      </c>
      <c r="J2383" t="s">
        <v>8245</v>
      </c>
      <c r="K2383">
        <v>1428704848</v>
      </c>
      <c r="L2383" s="12">
        <f t="shared" si="259"/>
        <v>42104.935740740737</v>
      </c>
      <c r="M2383">
        <v>1426112848</v>
      </c>
      <c r="N2383" s="12">
        <f t="shared" si="260"/>
        <v>42074.935740740737</v>
      </c>
      <c r="O2383" s="16">
        <f t="shared" si="261"/>
        <v>3</v>
      </c>
      <c r="P2383" s="16">
        <f t="shared" si="264"/>
        <v>2015</v>
      </c>
      <c r="Q2383" t="b">
        <v>0</v>
      </c>
      <c r="R2383">
        <v>7</v>
      </c>
      <c r="S2383" t="b">
        <v>0</v>
      </c>
      <c r="T2383" t="s">
        <v>8270</v>
      </c>
      <c r="U2383" t="str">
        <f t="shared" si="262"/>
        <v>techn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20">
        <f t="shared" si="263"/>
        <v>3</v>
      </c>
      <c r="F2384" s="6" t="str">
        <f t="shared" si="265"/>
        <v>Cat 2</v>
      </c>
      <c r="G2384" s="8">
        <v>75</v>
      </c>
      <c r="H2384" t="s">
        <v>8219</v>
      </c>
      <c r="I2384" t="s">
        <v>8223</v>
      </c>
      <c r="J2384" t="s">
        <v>8245</v>
      </c>
      <c r="K2384">
        <v>1438662603</v>
      </c>
      <c r="L2384" s="12">
        <f t="shared" si="259"/>
        <v>42220.187534722223</v>
      </c>
      <c r="M2384">
        <v>1436502603</v>
      </c>
      <c r="N2384" s="12">
        <f t="shared" si="260"/>
        <v>42195.187534722223</v>
      </c>
      <c r="O2384" s="16">
        <f t="shared" si="261"/>
        <v>7</v>
      </c>
      <c r="P2384" s="16">
        <f t="shared" si="264"/>
        <v>2015</v>
      </c>
      <c r="Q2384" t="b">
        <v>0</v>
      </c>
      <c r="R2384">
        <v>2</v>
      </c>
      <c r="S2384" t="b">
        <v>0</v>
      </c>
      <c r="T2384" t="s">
        <v>8270</v>
      </c>
      <c r="U2384" t="str">
        <f t="shared" si="262"/>
        <v>techn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20">
        <f t="shared" si="263"/>
        <v>10</v>
      </c>
      <c r="F2385" s="6" t="str">
        <f t="shared" si="265"/>
        <v>Cat 4</v>
      </c>
      <c r="G2385" s="8">
        <v>435</v>
      </c>
      <c r="H2385" t="s">
        <v>8219</v>
      </c>
      <c r="I2385" t="s">
        <v>8227</v>
      </c>
      <c r="J2385" t="s">
        <v>8249</v>
      </c>
      <c r="K2385">
        <v>1424568107</v>
      </c>
      <c r="L2385" s="12">
        <f t="shared" si="259"/>
        <v>42057.056793981479</v>
      </c>
      <c r="M2385">
        <v>1421976107</v>
      </c>
      <c r="N2385" s="12">
        <f t="shared" si="260"/>
        <v>42027.056793981479</v>
      </c>
      <c r="O2385" s="16">
        <f t="shared" si="261"/>
        <v>1</v>
      </c>
      <c r="P2385" s="16">
        <f t="shared" si="264"/>
        <v>2015</v>
      </c>
      <c r="Q2385" t="b">
        <v>0</v>
      </c>
      <c r="R2385">
        <v>3</v>
      </c>
      <c r="S2385" t="b">
        <v>0</v>
      </c>
      <c r="T2385" t="s">
        <v>8270</v>
      </c>
      <c r="U2385" t="str">
        <f t="shared" si="262"/>
        <v>techn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20">
        <f t="shared" si="263"/>
        <v>1</v>
      </c>
      <c r="F2386" s="6" t="str">
        <f t="shared" si="265"/>
        <v>Cat 2</v>
      </c>
      <c r="G2386" s="8">
        <v>8</v>
      </c>
      <c r="H2386" t="s">
        <v>8219</v>
      </c>
      <c r="I2386" t="s">
        <v>8223</v>
      </c>
      <c r="J2386" t="s">
        <v>8245</v>
      </c>
      <c r="K2386">
        <v>1415932643</v>
      </c>
      <c r="L2386" s="12">
        <f t="shared" si="259"/>
        <v>41957.109293981484</v>
      </c>
      <c r="M2386">
        <v>1413337043</v>
      </c>
      <c r="N2386" s="12">
        <f t="shared" si="260"/>
        <v>41927.067627314813</v>
      </c>
      <c r="O2386" s="16">
        <f t="shared" si="261"/>
        <v>10</v>
      </c>
      <c r="P2386" s="16">
        <f t="shared" si="264"/>
        <v>2014</v>
      </c>
      <c r="Q2386" t="b">
        <v>0</v>
      </c>
      <c r="R2386">
        <v>8</v>
      </c>
      <c r="S2386" t="b">
        <v>0</v>
      </c>
      <c r="T2386" t="s">
        <v>8270</v>
      </c>
      <c r="U2386" t="str">
        <f t="shared" si="262"/>
        <v>techn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20">
        <f t="shared" si="263"/>
        <v>65</v>
      </c>
      <c r="F2387" s="6" t="str">
        <f t="shared" si="265"/>
        <v>Cat 12</v>
      </c>
      <c r="G2387" s="8">
        <v>788</v>
      </c>
      <c r="H2387" t="s">
        <v>8219</v>
      </c>
      <c r="I2387" t="s">
        <v>8223</v>
      </c>
      <c r="J2387" t="s">
        <v>8245</v>
      </c>
      <c r="K2387">
        <v>1438793432</v>
      </c>
      <c r="L2387" s="12">
        <f t="shared" si="259"/>
        <v>42221.70175925926</v>
      </c>
      <c r="M2387">
        <v>1436201432</v>
      </c>
      <c r="N2387" s="12">
        <f t="shared" si="260"/>
        <v>42191.70175925926</v>
      </c>
      <c r="O2387" s="16">
        <f t="shared" si="261"/>
        <v>7</v>
      </c>
      <c r="P2387" s="16">
        <f t="shared" si="264"/>
        <v>2015</v>
      </c>
      <c r="Q2387" t="b">
        <v>0</v>
      </c>
      <c r="R2387">
        <v>7</v>
      </c>
      <c r="S2387" t="b">
        <v>0</v>
      </c>
      <c r="T2387" t="s">
        <v>8270</v>
      </c>
      <c r="U2387" t="str">
        <f t="shared" si="262"/>
        <v>techn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20">
        <f t="shared" si="263"/>
        <v>30</v>
      </c>
      <c r="F2388" s="6" t="str">
        <f t="shared" si="265"/>
        <v>Cat 8</v>
      </c>
      <c r="G2388" s="8"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12">
        <f t="shared" si="259"/>
        <v>42014.838240740741</v>
      </c>
      <c r="M2388">
        <v>1415736424</v>
      </c>
      <c r="N2388" s="12">
        <f t="shared" si="260"/>
        <v>41954.838240740741</v>
      </c>
      <c r="O2388" s="16">
        <f t="shared" si="261"/>
        <v>11</v>
      </c>
      <c r="P2388" s="16">
        <f t="shared" si="264"/>
        <v>2014</v>
      </c>
      <c r="Q2388" t="b">
        <v>0</v>
      </c>
      <c r="R2388">
        <v>0</v>
      </c>
      <c r="S2388" t="b">
        <v>0</v>
      </c>
      <c r="T2388" t="s">
        <v>8270</v>
      </c>
      <c r="U2388" t="str">
        <f t="shared" si="262"/>
        <v>techn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20">
        <f t="shared" si="263"/>
        <v>150</v>
      </c>
      <c r="F2389" s="6" t="str">
        <f t="shared" si="265"/>
        <v>Cat 12</v>
      </c>
      <c r="G2389" s="8">
        <v>1026</v>
      </c>
      <c r="H2389" t="s">
        <v>8219</v>
      </c>
      <c r="I2389" t="s">
        <v>8223</v>
      </c>
      <c r="J2389" t="s">
        <v>8245</v>
      </c>
      <c r="K2389">
        <v>1469199740</v>
      </c>
      <c r="L2389" s="12">
        <f t="shared" si="259"/>
        <v>42573.626620370371</v>
      </c>
      <c r="M2389">
        <v>1465311740</v>
      </c>
      <c r="N2389" s="12">
        <f t="shared" si="260"/>
        <v>42528.626620370371</v>
      </c>
      <c r="O2389" s="16">
        <f t="shared" si="261"/>
        <v>6</v>
      </c>
      <c r="P2389" s="16">
        <f t="shared" si="264"/>
        <v>2016</v>
      </c>
      <c r="Q2389" t="b">
        <v>0</v>
      </c>
      <c r="R2389">
        <v>3</v>
      </c>
      <c r="S2389" t="b">
        <v>0</v>
      </c>
      <c r="T2389" t="s">
        <v>8270</v>
      </c>
      <c r="U2389" t="str">
        <f t="shared" si="262"/>
        <v>techn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20">
        <f t="shared" si="263"/>
        <v>37</v>
      </c>
      <c r="F2390" s="6" t="str">
        <f t="shared" si="265"/>
        <v>Cat 9</v>
      </c>
      <c r="G2390" s="8">
        <v>463</v>
      </c>
      <c r="H2390" t="s">
        <v>8219</v>
      </c>
      <c r="I2390" t="s">
        <v>8223</v>
      </c>
      <c r="J2390" t="s">
        <v>8245</v>
      </c>
      <c r="K2390">
        <v>1421350140</v>
      </c>
      <c r="L2390" s="12">
        <f t="shared" si="259"/>
        <v>42019.811805555553</v>
      </c>
      <c r="M2390">
        <v>1418761759</v>
      </c>
      <c r="N2390" s="12">
        <f t="shared" si="260"/>
        <v>41989.853692129633</v>
      </c>
      <c r="O2390" s="16">
        <f t="shared" si="261"/>
        <v>12</v>
      </c>
      <c r="P2390" s="16">
        <f t="shared" si="264"/>
        <v>2014</v>
      </c>
      <c r="Q2390" t="b">
        <v>0</v>
      </c>
      <c r="R2390">
        <v>8</v>
      </c>
      <c r="S2390" t="b">
        <v>0</v>
      </c>
      <c r="T2390" t="s">
        <v>8270</v>
      </c>
      <c r="U2390" t="str">
        <f t="shared" si="262"/>
        <v>techn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20">
        <f t="shared" si="263"/>
        <v>16</v>
      </c>
      <c r="F2391" s="6" t="str">
        <f t="shared" si="265"/>
        <v>Cat 5</v>
      </c>
      <c r="G2391" s="8"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12">
        <f t="shared" si="259"/>
        <v>42210.915972222225</v>
      </c>
      <c r="M2391">
        <v>1435160452</v>
      </c>
      <c r="N2391" s="12">
        <f t="shared" si="260"/>
        <v>42179.653379629628</v>
      </c>
      <c r="O2391" s="16">
        <f t="shared" si="261"/>
        <v>6</v>
      </c>
      <c r="P2391" s="16">
        <f t="shared" si="264"/>
        <v>2015</v>
      </c>
      <c r="Q2391" t="b">
        <v>0</v>
      </c>
      <c r="R2391">
        <v>1</v>
      </c>
      <c r="S2391" t="b">
        <v>0</v>
      </c>
      <c r="T2391" t="s">
        <v>8270</v>
      </c>
      <c r="U2391" t="str">
        <f t="shared" si="262"/>
        <v>techn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20">
        <f t="shared" si="263"/>
        <v>510</v>
      </c>
      <c r="F2392" s="6" t="str">
        <f t="shared" si="265"/>
        <v>Cat 12</v>
      </c>
      <c r="G2392" s="8"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12">
        <f t="shared" si="259"/>
        <v>42008.262314814812</v>
      </c>
      <c r="M2392">
        <v>1416896264</v>
      </c>
      <c r="N2392" s="12">
        <f t="shared" si="260"/>
        <v>41968.262314814812</v>
      </c>
      <c r="O2392" s="16">
        <f t="shared" si="261"/>
        <v>11</v>
      </c>
      <c r="P2392" s="16">
        <f t="shared" si="264"/>
        <v>2014</v>
      </c>
      <c r="Q2392" t="b">
        <v>0</v>
      </c>
      <c r="R2392">
        <v>0</v>
      </c>
      <c r="S2392" t="b">
        <v>0</v>
      </c>
      <c r="T2392" t="s">
        <v>8270</v>
      </c>
      <c r="U2392" t="str">
        <f t="shared" si="262"/>
        <v>techn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20">
        <f t="shared" si="263"/>
        <v>20</v>
      </c>
      <c r="F2393" s="6" t="str">
        <f t="shared" si="265"/>
        <v>Cat 6</v>
      </c>
      <c r="G2393" s="8"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12">
        <f t="shared" si="259"/>
        <v>42094.752824074079</v>
      </c>
      <c r="M2393">
        <v>1425236644</v>
      </c>
      <c r="N2393" s="12">
        <f t="shared" si="260"/>
        <v>42064.794490740736</v>
      </c>
      <c r="O2393" s="16">
        <f t="shared" si="261"/>
        <v>3</v>
      </c>
      <c r="P2393" s="16">
        <f t="shared" si="264"/>
        <v>2015</v>
      </c>
      <c r="Q2393" t="b">
        <v>0</v>
      </c>
      <c r="R2393">
        <v>1</v>
      </c>
      <c r="S2393" t="b">
        <v>0</v>
      </c>
      <c r="T2393" t="s">
        <v>8270</v>
      </c>
      <c r="U2393" t="str">
        <f t="shared" si="262"/>
        <v>techn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20">
        <f t="shared" si="263"/>
        <v>4.2</v>
      </c>
      <c r="F2394" s="6" t="str">
        <f t="shared" si="265"/>
        <v>Cat 2</v>
      </c>
      <c r="G2394" s="8"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12">
        <f t="shared" si="259"/>
        <v>42306.120636574073</v>
      </c>
      <c r="M2394">
        <v>1443495223</v>
      </c>
      <c r="N2394" s="12">
        <f t="shared" si="260"/>
        <v>42276.120636574073</v>
      </c>
      <c r="O2394" s="16">
        <f t="shared" si="261"/>
        <v>9</v>
      </c>
      <c r="P2394" s="16">
        <f t="shared" si="264"/>
        <v>2015</v>
      </c>
      <c r="Q2394" t="b">
        <v>0</v>
      </c>
      <c r="R2394">
        <v>0</v>
      </c>
      <c r="S2394" t="b">
        <v>0</v>
      </c>
      <c r="T2394" t="s">
        <v>8270</v>
      </c>
      <c r="U2394" t="str">
        <f t="shared" si="262"/>
        <v>techn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20">
        <f t="shared" si="263"/>
        <v>100</v>
      </c>
      <c r="F2395" s="6" t="str">
        <f t="shared" si="265"/>
        <v>Cat 12</v>
      </c>
      <c r="G2395" s="8"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12">
        <f t="shared" si="259"/>
        <v>42224.648344907408</v>
      </c>
      <c r="M2395">
        <v>1436456017</v>
      </c>
      <c r="N2395" s="12">
        <f t="shared" si="260"/>
        <v>42194.648344907408</v>
      </c>
      <c r="O2395" s="16">
        <f t="shared" si="261"/>
        <v>7</v>
      </c>
      <c r="P2395" s="16">
        <f t="shared" si="264"/>
        <v>2015</v>
      </c>
      <c r="Q2395" t="b">
        <v>0</v>
      </c>
      <c r="R2395">
        <v>1</v>
      </c>
      <c r="S2395" t="b">
        <v>0</v>
      </c>
      <c r="T2395" t="s">
        <v>8270</v>
      </c>
      <c r="U2395" t="str">
        <f t="shared" si="262"/>
        <v>techn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20">
        <f t="shared" si="263"/>
        <v>5</v>
      </c>
      <c r="F2396" s="6" t="str">
        <f t="shared" si="265"/>
        <v>Cat 3</v>
      </c>
      <c r="G2396" s="8">
        <v>3</v>
      </c>
      <c r="H2396" t="s">
        <v>8219</v>
      </c>
      <c r="I2396" t="s">
        <v>8240</v>
      </c>
      <c r="J2396" t="s">
        <v>8248</v>
      </c>
      <c r="K2396">
        <v>1424940093</v>
      </c>
      <c r="L2396" s="12">
        <f t="shared" si="259"/>
        <v>42061.362187499995</v>
      </c>
      <c r="M2396">
        <v>1422348093</v>
      </c>
      <c r="N2396" s="12">
        <f t="shared" si="260"/>
        <v>42031.362187499995</v>
      </c>
      <c r="O2396" s="16">
        <f t="shared" si="261"/>
        <v>1</v>
      </c>
      <c r="P2396" s="16">
        <f t="shared" si="264"/>
        <v>2015</v>
      </c>
      <c r="Q2396" t="b">
        <v>0</v>
      </c>
      <c r="R2396">
        <v>2</v>
      </c>
      <c r="S2396" t="b">
        <v>0</v>
      </c>
      <c r="T2396" t="s">
        <v>8270</v>
      </c>
      <c r="U2396" t="str">
        <f t="shared" si="262"/>
        <v>techn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20">
        <f t="shared" si="263"/>
        <v>33</v>
      </c>
      <c r="F2397" s="6" t="str">
        <f t="shared" si="265"/>
        <v>Cat 8</v>
      </c>
      <c r="G2397" s="8"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12">
        <f t="shared" si="259"/>
        <v>42745.372916666667</v>
      </c>
      <c r="M2397">
        <v>1481597687</v>
      </c>
      <c r="N2397" s="12">
        <f t="shared" si="260"/>
        <v>42717.121377314819</v>
      </c>
      <c r="O2397" s="16">
        <f t="shared" si="261"/>
        <v>12</v>
      </c>
      <c r="P2397" s="16">
        <f t="shared" si="264"/>
        <v>2016</v>
      </c>
      <c r="Q2397" t="b">
        <v>0</v>
      </c>
      <c r="R2397">
        <v>0</v>
      </c>
      <c r="S2397" t="b">
        <v>0</v>
      </c>
      <c r="T2397" t="s">
        <v>8270</v>
      </c>
      <c r="U2397" t="str">
        <f t="shared" si="262"/>
        <v>techn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20">
        <f t="shared" si="263"/>
        <v>5</v>
      </c>
      <c r="F2398" s="6" t="str">
        <f t="shared" si="265"/>
        <v>Cat 3</v>
      </c>
      <c r="G2398" s="8"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12">
        <f t="shared" si="259"/>
        <v>42292.849050925928</v>
      </c>
      <c r="M2398">
        <v>1442348558</v>
      </c>
      <c r="N2398" s="12">
        <f t="shared" si="260"/>
        <v>42262.849050925928</v>
      </c>
      <c r="O2398" s="16">
        <f t="shared" si="261"/>
        <v>9</v>
      </c>
      <c r="P2398" s="16">
        <f t="shared" si="264"/>
        <v>2015</v>
      </c>
      <c r="Q2398" t="b">
        <v>0</v>
      </c>
      <c r="R2398">
        <v>1</v>
      </c>
      <c r="S2398" t="b">
        <v>0</v>
      </c>
      <c r="T2398" t="s">
        <v>8270</v>
      </c>
      <c r="U2398" t="str">
        <f t="shared" si="262"/>
        <v>techn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20">
        <f t="shared" si="263"/>
        <v>124</v>
      </c>
      <c r="F2399" s="6" t="str">
        <f t="shared" si="265"/>
        <v>Cat 12</v>
      </c>
      <c r="G2399" s="8"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12">
        <f t="shared" si="259"/>
        <v>42006.88490740741</v>
      </c>
      <c r="M2399">
        <v>1417641256</v>
      </c>
      <c r="N2399" s="12">
        <f t="shared" si="260"/>
        <v>41976.88490740741</v>
      </c>
      <c r="O2399" s="16">
        <f t="shared" si="261"/>
        <v>12</v>
      </c>
      <c r="P2399" s="16">
        <f t="shared" si="264"/>
        <v>2014</v>
      </c>
      <c r="Q2399" t="b">
        <v>0</v>
      </c>
      <c r="R2399">
        <v>0</v>
      </c>
      <c r="S2399" t="b">
        <v>0</v>
      </c>
      <c r="T2399" t="s">
        <v>8270</v>
      </c>
      <c r="U2399" t="str">
        <f t="shared" si="262"/>
        <v>techn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20">
        <f t="shared" si="263"/>
        <v>4</v>
      </c>
      <c r="F2400" s="6" t="str">
        <f t="shared" si="265"/>
        <v>Cat 2</v>
      </c>
      <c r="G2400" s="8"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12">
        <f t="shared" si="259"/>
        <v>42187.916481481487</v>
      </c>
      <c r="M2400">
        <v>1433282384</v>
      </c>
      <c r="N2400" s="12">
        <f t="shared" si="260"/>
        <v>42157.916481481487</v>
      </c>
      <c r="O2400" s="16">
        <f t="shared" si="261"/>
        <v>6</v>
      </c>
      <c r="P2400" s="16">
        <f t="shared" si="264"/>
        <v>2015</v>
      </c>
      <c r="Q2400" t="b">
        <v>0</v>
      </c>
      <c r="R2400">
        <v>0</v>
      </c>
      <c r="S2400" t="b">
        <v>0</v>
      </c>
      <c r="T2400" t="s">
        <v>8270</v>
      </c>
      <c r="U2400" t="str">
        <f t="shared" si="262"/>
        <v>techn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20">
        <f t="shared" si="263"/>
        <v>13</v>
      </c>
      <c r="F2401" s="6" t="str">
        <f t="shared" si="265"/>
        <v>Cat 4</v>
      </c>
      <c r="G2401" s="8"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12">
        <f t="shared" si="259"/>
        <v>41991.853078703702</v>
      </c>
      <c r="M2401">
        <v>1415910506</v>
      </c>
      <c r="N2401" s="12">
        <f t="shared" si="260"/>
        <v>41956.853078703702</v>
      </c>
      <c r="O2401" s="16">
        <f t="shared" si="261"/>
        <v>11</v>
      </c>
      <c r="P2401" s="16">
        <f t="shared" si="264"/>
        <v>2014</v>
      </c>
      <c r="Q2401" t="b">
        <v>0</v>
      </c>
      <c r="R2401">
        <v>0</v>
      </c>
      <c r="S2401" t="b">
        <v>0</v>
      </c>
      <c r="T2401" t="s">
        <v>8270</v>
      </c>
      <c r="U2401" t="str">
        <f t="shared" si="262"/>
        <v>techn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20">
        <f t="shared" si="263"/>
        <v>50</v>
      </c>
      <c r="F2402" s="6" t="str">
        <f t="shared" si="265"/>
        <v>Cat 12</v>
      </c>
      <c r="G2402" s="8"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12">
        <f t="shared" si="259"/>
        <v>42474.268101851849</v>
      </c>
      <c r="M2402">
        <v>1458023164</v>
      </c>
      <c r="N2402" s="12">
        <f t="shared" si="260"/>
        <v>42444.268101851849</v>
      </c>
      <c r="O2402" s="16">
        <f t="shared" si="261"/>
        <v>3</v>
      </c>
      <c r="P2402" s="16">
        <f t="shared" si="264"/>
        <v>2016</v>
      </c>
      <c r="Q2402" t="b">
        <v>0</v>
      </c>
      <c r="R2402">
        <v>0</v>
      </c>
      <c r="S2402" t="b">
        <v>0</v>
      </c>
      <c r="T2402" t="s">
        <v>8270</v>
      </c>
      <c r="U2402" t="str">
        <f t="shared" si="262"/>
        <v>techn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20">
        <f t="shared" si="263"/>
        <v>28</v>
      </c>
      <c r="F2403" s="6" t="str">
        <f t="shared" si="265"/>
        <v>Cat 7</v>
      </c>
      <c r="G2403" s="8">
        <v>201</v>
      </c>
      <c r="H2403" t="s">
        <v>8220</v>
      </c>
      <c r="I2403" t="s">
        <v>8223</v>
      </c>
      <c r="J2403" t="s">
        <v>8245</v>
      </c>
      <c r="K2403">
        <v>1457207096</v>
      </c>
      <c r="L2403" s="12">
        <f t="shared" si="259"/>
        <v>42434.822870370372</v>
      </c>
      <c r="M2403">
        <v>1452023096</v>
      </c>
      <c r="N2403" s="12">
        <f t="shared" si="260"/>
        <v>42374.822870370372</v>
      </c>
      <c r="O2403" s="16">
        <f t="shared" si="261"/>
        <v>1</v>
      </c>
      <c r="P2403" s="16">
        <f t="shared" si="264"/>
        <v>2016</v>
      </c>
      <c r="Q2403" t="b">
        <v>0</v>
      </c>
      <c r="R2403">
        <v>9</v>
      </c>
      <c r="S2403" t="b">
        <v>0</v>
      </c>
      <c r="T2403" t="s">
        <v>8282</v>
      </c>
      <c r="U2403" t="str">
        <f t="shared" si="262"/>
        <v>food/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20">
        <f t="shared" si="263"/>
        <v>12</v>
      </c>
      <c r="F2404" s="6" t="str">
        <f t="shared" si="265"/>
        <v>Cat 4</v>
      </c>
      <c r="G2404" s="8"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12">
        <f t="shared" si="259"/>
        <v>42137.679756944446</v>
      </c>
      <c r="M2404">
        <v>1428941931</v>
      </c>
      <c r="N2404" s="12">
        <f t="shared" si="260"/>
        <v>42107.679756944446</v>
      </c>
      <c r="O2404" s="16">
        <f t="shared" si="261"/>
        <v>4</v>
      </c>
      <c r="P2404" s="16">
        <f t="shared" si="264"/>
        <v>2015</v>
      </c>
      <c r="Q2404" t="b">
        <v>0</v>
      </c>
      <c r="R2404">
        <v>1</v>
      </c>
      <c r="S2404" t="b">
        <v>0</v>
      </c>
      <c r="T2404" t="s">
        <v>8282</v>
      </c>
      <c r="U2404" t="str">
        <f t="shared" si="262"/>
        <v>food/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20">
        <f t="shared" si="263"/>
        <v>1.2</v>
      </c>
      <c r="F2405" s="6" t="str">
        <f t="shared" si="265"/>
        <v>Cat 2</v>
      </c>
      <c r="G2405" s="8">
        <v>202</v>
      </c>
      <c r="H2405" t="s">
        <v>8220</v>
      </c>
      <c r="I2405" t="s">
        <v>8224</v>
      </c>
      <c r="J2405" t="s">
        <v>8246</v>
      </c>
      <c r="K2405">
        <v>1459368658</v>
      </c>
      <c r="L2405" s="12">
        <f t="shared" si="259"/>
        <v>42459.840949074074</v>
      </c>
      <c r="M2405">
        <v>1454188258</v>
      </c>
      <c r="N2405" s="12">
        <f t="shared" si="260"/>
        <v>42399.882615740738</v>
      </c>
      <c r="O2405" s="16">
        <f t="shared" si="261"/>
        <v>1</v>
      </c>
      <c r="P2405" s="16">
        <f t="shared" si="264"/>
        <v>2016</v>
      </c>
      <c r="Q2405" t="b">
        <v>0</v>
      </c>
      <c r="R2405">
        <v>12</v>
      </c>
      <c r="S2405" t="b">
        <v>0</v>
      </c>
      <c r="T2405" t="s">
        <v>8282</v>
      </c>
      <c r="U2405" t="str">
        <f t="shared" si="262"/>
        <v>food/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20">
        <f t="shared" si="263"/>
        <v>15</v>
      </c>
      <c r="F2406" s="6" t="str">
        <f t="shared" si="265"/>
        <v>Cat 5</v>
      </c>
      <c r="G2406" s="8"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12">
        <f t="shared" si="259"/>
        <v>42372.03943287037</v>
      </c>
      <c r="M2406">
        <v>1449190607</v>
      </c>
      <c r="N2406" s="12">
        <f t="shared" si="260"/>
        <v>42342.03943287037</v>
      </c>
      <c r="O2406" s="16">
        <f t="shared" si="261"/>
        <v>12</v>
      </c>
      <c r="P2406" s="16">
        <f t="shared" si="264"/>
        <v>2015</v>
      </c>
      <c r="Q2406" t="b">
        <v>0</v>
      </c>
      <c r="R2406">
        <v>0</v>
      </c>
      <c r="S2406" t="b">
        <v>0</v>
      </c>
      <c r="T2406" t="s">
        <v>8282</v>
      </c>
      <c r="U2406" t="str">
        <f t="shared" si="262"/>
        <v>food/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20">
        <f t="shared" si="263"/>
        <v>5</v>
      </c>
      <c r="F2407" s="6" t="str">
        <f t="shared" si="265"/>
        <v>Cat 3</v>
      </c>
      <c r="G2407" s="8">
        <v>1126</v>
      </c>
      <c r="H2407" t="s">
        <v>8220</v>
      </c>
      <c r="I2407" t="s">
        <v>8223</v>
      </c>
      <c r="J2407" t="s">
        <v>8245</v>
      </c>
      <c r="K2407">
        <v>1472911375</v>
      </c>
      <c r="L2407" s="12">
        <f t="shared" si="259"/>
        <v>42616.585358796292</v>
      </c>
      <c r="M2407">
        <v>1471096975</v>
      </c>
      <c r="N2407" s="12">
        <f t="shared" si="260"/>
        <v>42595.585358796292</v>
      </c>
      <c r="O2407" s="16">
        <f t="shared" si="261"/>
        <v>8</v>
      </c>
      <c r="P2407" s="16">
        <f t="shared" si="264"/>
        <v>2016</v>
      </c>
      <c r="Q2407" t="b">
        <v>0</v>
      </c>
      <c r="R2407">
        <v>20</v>
      </c>
      <c r="S2407" t="b">
        <v>0</v>
      </c>
      <c r="T2407" t="s">
        <v>8282</v>
      </c>
      <c r="U2407" t="str">
        <f t="shared" si="262"/>
        <v>food/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20">
        <f t="shared" si="263"/>
        <v>3.25</v>
      </c>
      <c r="F2408" s="6" t="str">
        <f t="shared" si="265"/>
        <v>Cat 2</v>
      </c>
      <c r="G2408" s="8">
        <v>1345</v>
      </c>
      <c r="H2408" t="s">
        <v>8220</v>
      </c>
      <c r="I2408" t="s">
        <v>8223</v>
      </c>
      <c r="J2408" t="s">
        <v>8245</v>
      </c>
      <c r="K2408">
        <v>1421635190</v>
      </c>
      <c r="L2408" s="12">
        <f t="shared" si="259"/>
        <v>42023.110995370371</v>
      </c>
      <c r="M2408">
        <v>1418179190</v>
      </c>
      <c r="N2408" s="12">
        <f t="shared" si="260"/>
        <v>41983.110995370371</v>
      </c>
      <c r="O2408" s="16">
        <f t="shared" si="261"/>
        <v>12</v>
      </c>
      <c r="P2408" s="16">
        <f t="shared" si="264"/>
        <v>2014</v>
      </c>
      <c r="Q2408" t="b">
        <v>0</v>
      </c>
      <c r="R2408">
        <v>16</v>
      </c>
      <c r="S2408" t="b">
        <v>0</v>
      </c>
      <c r="T2408" t="s">
        <v>8282</v>
      </c>
      <c r="U2408" t="str">
        <f t="shared" si="262"/>
        <v>food/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20">
        <f t="shared" si="263"/>
        <v>22</v>
      </c>
      <c r="F2409" s="6" t="str">
        <f t="shared" si="265"/>
        <v>Cat 6</v>
      </c>
      <c r="G2409" s="8">
        <v>5557</v>
      </c>
      <c r="H2409" t="s">
        <v>8220</v>
      </c>
      <c r="I2409" t="s">
        <v>8223</v>
      </c>
      <c r="J2409" t="s">
        <v>8245</v>
      </c>
      <c r="K2409">
        <v>1428732000</v>
      </c>
      <c r="L2409" s="12">
        <f t="shared" si="259"/>
        <v>42105.25</v>
      </c>
      <c r="M2409">
        <v>1426772928</v>
      </c>
      <c r="N2409" s="12">
        <f t="shared" si="260"/>
        <v>42082.575555555552</v>
      </c>
      <c r="O2409" s="16">
        <f t="shared" si="261"/>
        <v>3</v>
      </c>
      <c r="P2409" s="16">
        <f t="shared" si="264"/>
        <v>2015</v>
      </c>
      <c r="Q2409" t="b">
        <v>0</v>
      </c>
      <c r="R2409">
        <v>33</v>
      </c>
      <c r="S2409" t="b">
        <v>0</v>
      </c>
      <c r="T2409" t="s">
        <v>8282</v>
      </c>
      <c r="U2409" t="str">
        <f t="shared" si="262"/>
        <v>food/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20">
        <f t="shared" si="263"/>
        <v>15</v>
      </c>
      <c r="F2410" s="6" t="str">
        <f t="shared" si="265"/>
        <v>Cat 5</v>
      </c>
      <c r="G2410" s="8">
        <v>30</v>
      </c>
      <c r="H2410" t="s">
        <v>8220</v>
      </c>
      <c r="I2410" t="s">
        <v>8223</v>
      </c>
      <c r="J2410" t="s">
        <v>8245</v>
      </c>
      <c r="K2410">
        <v>1415247757</v>
      </c>
      <c r="L2410" s="12">
        <f t="shared" si="259"/>
        <v>41949.182372685187</v>
      </c>
      <c r="M2410">
        <v>1412652157</v>
      </c>
      <c r="N2410" s="12">
        <f t="shared" si="260"/>
        <v>41919.140706018516</v>
      </c>
      <c r="O2410" s="16">
        <f t="shared" si="261"/>
        <v>10</v>
      </c>
      <c r="P2410" s="16">
        <f t="shared" si="264"/>
        <v>2014</v>
      </c>
      <c r="Q2410" t="b">
        <v>0</v>
      </c>
      <c r="R2410">
        <v>2</v>
      </c>
      <c r="S2410" t="b">
        <v>0</v>
      </c>
      <c r="T2410" t="s">
        <v>8282</v>
      </c>
      <c r="U2410" t="str">
        <f t="shared" si="262"/>
        <v>food/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20">
        <f t="shared" si="263"/>
        <v>25</v>
      </c>
      <c r="F2411" s="6" t="str">
        <f t="shared" si="265"/>
        <v>Cat 7</v>
      </c>
      <c r="G2411" s="8">
        <v>460</v>
      </c>
      <c r="H2411" t="s">
        <v>8220</v>
      </c>
      <c r="I2411" t="s">
        <v>8223</v>
      </c>
      <c r="J2411" t="s">
        <v>8245</v>
      </c>
      <c r="K2411">
        <v>1439931675</v>
      </c>
      <c r="L2411" s="12">
        <f t="shared" si="259"/>
        <v>42234.875868055555</v>
      </c>
      <c r="M2411">
        <v>1437339675</v>
      </c>
      <c r="N2411" s="12">
        <f t="shared" si="260"/>
        <v>42204.875868055555</v>
      </c>
      <c r="O2411" s="16">
        <f t="shared" si="261"/>
        <v>7</v>
      </c>
      <c r="P2411" s="16">
        <f t="shared" si="264"/>
        <v>2015</v>
      </c>
      <c r="Q2411" t="b">
        <v>0</v>
      </c>
      <c r="R2411">
        <v>6</v>
      </c>
      <c r="S2411" t="b">
        <v>0</v>
      </c>
      <c r="T2411" t="s">
        <v>8282</v>
      </c>
      <c r="U2411" t="str">
        <f t="shared" si="262"/>
        <v>food/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20">
        <f t="shared" si="263"/>
        <v>15</v>
      </c>
      <c r="F2412" s="6" t="str">
        <f t="shared" si="265"/>
        <v>Cat 5</v>
      </c>
      <c r="G2412" s="8"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12">
        <f t="shared" si="259"/>
        <v>42254.408275462964</v>
      </c>
      <c r="M2412">
        <v>1439027275</v>
      </c>
      <c r="N2412" s="12">
        <f t="shared" si="260"/>
        <v>42224.408275462964</v>
      </c>
      <c r="O2412" s="16">
        <f t="shared" si="261"/>
        <v>8</v>
      </c>
      <c r="P2412" s="16">
        <f t="shared" si="264"/>
        <v>2015</v>
      </c>
      <c r="Q2412" t="b">
        <v>0</v>
      </c>
      <c r="R2412">
        <v>0</v>
      </c>
      <c r="S2412" t="b">
        <v>0</v>
      </c>
      <c r="T2412" t="s">
        <v>8282</v>
      </c>
      <c r="U2412" t="str">
        <f t="shared" si="262"/>
        <v>food/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20">
        <f t="shared" si="263"/>
        <v>25</v>
      </c>
      <c r="F2413" s="6" t="str">
        <f t="shared" si="265"/>
        <v>Cat 7</v>
      </c>
      <c r="G2413" s="8">
        <v>151</v>
      </c>
      <c r="H2413" t="s">
        <v>8220</v>
      </c>
      <c r="I2413" t="s">
        <v>8223</v>
      </c>
      <c r="J2413" t="s">
        <v>8245</v>
      </c>
      <c r="K2413">
        <v>1440524082</v>
      </c>
      <c r="L2413" s="12">
        <f t="shared" si="259"/>
        <v>42241.732430555552</v>
      </c>
      <c r="M2413">
        <v>1437932082</v>
      </c>
      <c r="N2413" s="12">
        <f t="shared" si="260"/>
        <v>42211.732430555552</v>
      </c>
      <c r="O2413" s="16">
        <f t="shared" si="261"/>
        <v>7</v>
      </c>
      <c r="P2413" s="16">
        <f t="shared" si="264"/>
        <v>2015</v>
      </c>
      <c r="Q2413" t="b">
        <v>0</v>
      </c>
      <c r="R2413">
        <v>3</v>
      </c>
      <c r="S2413" t="b">
        <v>0</v>
      </c>
      <c r="T2413" t="s">
        <v>8282</v>
      </c>
      <c r="U2413" t="str">
        <f t="shared" si="262"/>
        <v>food/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20">
        <f t="shared" si="263"/>
        <v>8</v>
      </c>
      <c r="F2414" s="6" t="str">
        <f t="shared" si="265"/>
        <v>Cat 3</v>
      </c>
      <c r="G2414" s="8"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12">
        <f t="shared" si="259"/>
        <v>42700.778622685189</v>
      </c>
      <c r="M2414">
        <v>1476294073</v>
      </c>
      <c r="N2414" s="12">
        <f t="shared" si="260"/>
        <v>42655.736956018518</v>
      </c>
      <c r="O2414" s="16">
        <f t="shared" si="261"/>
        <v>10</v>
      </c>
      <c r="P2414" s="16">
        <f t="shared" si="264"/>
        <v>2016</v>
      </c>
      <c r="Q2414" t="b">
        <v>0</v>
      </c>
      <c r="R2414">
        <v>0</v>
      </c>
      <c r="S2414" t="b">
        <v>0</v>
      </c>
      <c r="T2414" t="s">
        <v>8282</v>
      </c>
      <c r="U2414" t="str">
        <f t="shared" si="262"/>
        <v>food/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20">
        <f t="shared" si="263"/>
        <v>3</v>
      </c>
      <c r="F2415" s="6" t="str">
        <f t="shared" si="265"/>
        <v>Cat 2</v>
      </c>
      <c r="G2415" s="8">
        <v>25</v>
      </c>
      <c r="H2415" t="s">
        <v>8220</v>
      </c>
      <c r="I2415" t="s">
        <v>8223</v>
      </c>
      <c r="J2415" t="s">
        <v>8245</v>
      </c>
      <c r="K2415">
        <v>1401579000</v>
      </c>
      <c r="L2415" s="12">
        <f t="shared" si="259"/>
        <v>41790.979166666664</v>
      </c>
      <c r="M2415">
        <v>1398911882</v>
      </c>
      <c r="N2415" s="12">
        <f t="shared" si="260"/>
        <v>41760.10974537037</v>
      </c>
      <c r="O2415" s="16">
        <f t="shared" si="261"/>
        <v>5</v>
      </c>
      <c r="P2415" s="16">
        <f t="shared" si="264"/>
        <v>2014</v>
      </c>
      <c r="Q2415" t="b">
        <v>0</v>
      </c>
      <c r="R2415">
        <v>3</v>
      </c>
      <c r="S2415" t="b">
        <v>0</v>
      </c>
      <c r="T2415" t="s">
        <v>8282</v>
      </c>
      <c r="U2415" t="str">
        <f t="shared" si="262"/>
        <v>food/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20">
        <f t="shared" si="263"/>
        <v>15</v>
      </c>
      <c r="F2416" s="6" t="str">
        <f t="shared" si="265"/>
        <v>Cat 5</v>
      </c>
      <c r="G2416" s="8">
        <v>460</v>
      </c>
      <c r="H2416" t="s">
        <v>8220</v>
      </c>
      <c r="I2416" t="s">
        <v>8223</v>
      </c>
      <c r="J2416" t="s">
        <v>8245</v>
      </c>
      <c r="K2416">
        <v>1440215940</v>
      </c>
      <c r="L2416" s="12">
        <f t="shared" si="259"/>
        <v>42238.165972222225</v>
      </c>
      <c r="M2416">
        <v>1436805660</v>
      </c>
      <c r="N2416" s="12">
        <f t="shared" si="260"/>
        <v>42198.695138888885</v>
      </c>
      <c r="O2416" s="16">
        <f t="shared" si="261"/>
        <v>7</v>
      </c>
      <c r="P2416" s="16">
        <f t="shared" si="264"/>
        <v>2015</v>
      </c>
      <c r="Q2416" t="b">
        <v>0</v>
      </c>
      <c r="R2416">
        <v>13</v>
      </c>
      <c r="S2416" t="b">
        <v>0</v>
      </c>
      <c r="T2416" t="s">
        <v>8282</v>
      </c>
      <c r="U2416" t="str">
        <f t="shared" si="262"/>
        <v>food/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20">
        <f t="shared" si="263"/>
        <v>60</v>
      </c>
      <c r="F2417" s="6" t="str">
        <f t="shared" si="265"/>
        <v>Cat 12</v>
      </c>
      <c r="G2417" s="8">
        <v>335</v>
      </c>
      <c r="H2417" t="s">
        <v>8220</v>
      </c>
      <c r="I2417" t="s">
        <v>8223</v>
      </c>
      <c r="J2417" t="s">
        <v>8245</v>
      </c>
      <c r="K2417">
        <v>1468615346</v>
      </c>
      <c r="L2417" s="12">
        <f t="shared" si="259"/>
        <v>42566.862800925926</v>
      </c>
      <c r="M2417">
        <v>1466023346</v>
      </c>
      <c r="N2417" s="12">
        <f t="shared" si="260"/>
        <v>42536.862800925926</v>
      </c>
      <c r="O2417" s="16">
        <f t="shared" si="261"/>
        <v>6</v>
      </c>
      <c r="P2417" s="16">
        <f t="shared" si="264"/>
        <v>2016</v>
      </c>
      <c r="Q2417" t="b">
        <v>0</v>
      </c>
      <c r="R2417">
        <v>6</v>
      </c>
      <c r="S2417" t="b">
        <v>0</v>
      </c>
      <c r="T2417" t="s">
        <v>8282</v>
      </c>
      <c r="U2417" t="str">
        <f t="shared" si="262"/>
        <v>food/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20">
        <f t="shared" si="263"/>
        <v>20</v>
      </c>
      <c r="F2418" s="6" t="str">
        <f t="shared" si="265"/>
        <v>Cat 6</v>
      </c>
      <c r="G2418" s="8"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12">
        <f t="shared" si="259"/>
        <v>42077.625</v>
      </c>
      <c r="M2418">
        <v>1421343743</v>
      </c>
      <c r="N2418" s="12">
        <f t="shared" si="260"/>
        <v>42019.737766203703</v>
      </c>
      <c r="O2418" s="16">
        <f t="shared" si="261"/>
        <v>1</v>
      </c>
      <c r="P2418" s="16">
        <f t="shared" si="264"/>
        <v>2015</v>
      </c>
      <c r="Q2418" t="b">
        <v>0</v>
      </c>
      <c r="R2418">
        <v>1</v>
      </c>
      <c r="S2418" t="b">
        <v>0</v>
      </c>
      <c r="T2418" t="s">
        <v>8282</v>
      </c>
      <c r="U2418" t="str">
        <f t="shared" si="262"/>
        <v>food/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20">
        <f t="shared" si="263"/>
        <v>1</v>
      </c>
      <c r="F2419" s="6" t="str">
        <f t="shared" si="265"/>
        <v>Cat 2</v>
      </c>
      <c r="G2419" s="8"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12">
        <f t="shared" si="259"/>
        <v>41861.884108796294</v>
      </c>
      <c r="M2419">
        <v>1405113187</v>
      </c>
      <c r="N2419" s="12">
        <f t="shared" si="260"/>
        <v>41831.884108796294</v>
      </c>
      <c r="O2419" s="16">
        <f t="shared" si="261"/>
        <v>7</v>
      </c>
      <c r="P2419" s="16">
        <f t="shared" si="264"/>
        <v>2014</v>
      </c>
      <c r="Q2419" t="b">
        <v>0</v>
      </c>
      <c r="R2419">
        <v>0</v>
      </c>
      <c r="S2419" t="b">
        <v>0</v>
      </c>
      <c r="T2419" t="s">
        <v>8282</v>
      </c>
      <c r="U2419" t="str">
        <f t="shared" si="262"/>
        <v>food/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20">
        <f t="shared" si="263"/>
        <v>25</v>
      </c>
      <c r="F2420" s="6" t="str">
        <f t="shared" si="265"/>
        <v>Cat 7</v>
      </c>
      <c r="G2420" s="8">
        <v>5</v>
      </c>
      <c r="H2420" t="s">
        <v>8220</v>
      </c>
      <c r="I2420" t="s">
        <v>8223</v>
      </c>
      <c r="J2420" t="s">
        <v>8245</v>
      </c>
      <c r="K2420">
        <v>1427225644</v>
      </c>
      <c r="L2420" s="12">
        <f t="shared" si="259"/>
        <v>42087.815324074079</v>
      </c>
      <c r="M2420">
        <v>1422045244</v>
      </c>
      <c r="N2420" s="12">
        <f t="shared" si="260"/>
        <v>42027.856990740736</v>
      </c>
      <c r="O2420" s="16">
        <f t="shared" si="261"/>
        <v>1</v>
      </c>
      <c r="P2420" s="16">
        <f t="shared" si="264"/>
        <v>2015</v>
      </c>
      <c r="Q2420" t="b">
        <v>0</v>
      </c>
      <c r="R2420">
        <v>5</v>
      </c>
      <c r="S2420" t="b">
        <v>0</v>
      </c>
      <c r="T2420" t="s">
        <v>8282</v>
      </c>
      <c r="U2420" t="str">
        <f t="shared" si="262"/>
        <v>food/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20">
        <f t="shared" si="263"/>
        <v>3</v>
      </c>
      <c r="F2421" s="6" t="str">
        <f t="shared" si="265"/>
        <v>Cat 2</v>
      </c>
      <c r="G2421" s="8"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12">
        <f t="shared" si="259"/>
        <v>42053.738298611104</v>
      </c>
      <c r="M2421">
        <v>1419097389</v>
      </c>
      <c r="N2421" s="12">
        <f t="shared" si="260"/>
        <v>41993.738298611104</v>
      </c>
      <c r="O2421" s="16">
        <f t="shared" si="261"/>
        <v>12</v>
      </c>
      <c r="P2421" s="16">
        <f t="shared" si="264"/>
        <v>2014</v>
      </c>
      <c r="Q2421" t="b">
        <v>0</v>
      </c>
      <c r="R2421">
        <v>0</v>
      </c>
      <c r="S2421" t="b">
        <v>0</v>
      </c>
      <c r="T2421" t="s">
        <v>8282</v>
      </c>
      <c r="U2421" t="str">
        <f t="shared" si="262"/>
        <v>food/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20">
        <f t="shared" si="263"/>
        <v>16.87</v>
      </c>
      <c r="F2422" s="6" t="str">
        <f t="shared" si="265"/>
        <v>Cat 5</v>
      </c>
      <c r="G2422" s="8">
        <v>2501</v>
      </c>
      <c r="H2422" t="s">
        <v>8220</v>
      </c>
      <c r="I2422" t="s">
        <v>8223</v>
      </c>
      <c r="J2422" t="s">
        <v>8245</v>
      </c>
      <c r="K2422">
        <v>1415583695</v>
      </c>
      <c r="L2422" s="12">
        <f t="shared" si="259"/>
        <v>41953.070543981477</v>
      </c>
      <c r="M2422">
        <v>1410396095</v>
      </c>
      <c r="N2422" s="12">
        <f t="shared" si="260"/>
        <v>41893.028877314813</v>
      </c>
      <c r="O2422" s="16">
        <f t="shared" si="261"/>
        <v>9</v>
      </c>
      <c r="P2422" s="16">
        <f t="shared" si="264"/>
        <v>2014</v>
      </c>
      <c r="Q2422" t="b">
        <v>0</v>
      </c>
      <c r="R2422">
        <v>36</v>
      </c>
      <c r="S2422" t="b">
        <v>0</v>
      </c>
      <c r="T2422" t="s">
        <v>8282</v>
      </c>
      <c r="U2422" t="str">
        <f t="shared" si="262"/>
        <v>food/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20">
        <f t="shared" si="263"/>
        <v>6</v>
      </c>
      <c r="F2423" s="6" t="str">
        <f t="shared" si="265"/>
        <v>Cat 3</v>
      </c>
      <c r="G2423" s="8"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12">
        <f t="shared" si="259"/>
        <v>42056.687453703707</v>
      </c>
      <c r="M2423">
        <v>1421944196</v>
      </c>
      <c r="N2423" s="12">
        <f t="shared" si="260"/>
        <v>42026.687453703707</v>
      </c>
      <c r="O2423" s="16">
        <f t="shared" si="261"/>
        <v>1</v>
      </c>
      <c r="P2423" s="16">
        <f t="shared" si="264"/>
        <v>2015</v>
      </c>
      <c r="Q2423" t="b">
        <v>0</v>
      </c>
      <c r="R2423">
        <v>1</v>
      </c>
      <c r="S2423" t="b">
        <v>0</v>
      </c>
      <c r="T2423" t="s">
        <v>8282</v>
      </c>
      <c r="U2423" t="str">
        <f t="shared" si="262"/>
        <v>food/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20">
        <f t="shared" si="263"/>
        <v>0.5</v>
      </c>
      <c r="F2424" s="6" t="str">
        <f t="shared" si="265"/>
        <v>Cat 1</v>
      </c>
      <c r="G2424" s="8"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12">
        <f t="shared" si="259"/>
        <v>42074.683287037042</v>
      </c>
      <c r="M2424">
        <v>1423502636</v>
      </c>
      <c r="N2424" s="12">
        <f t="shared" si="260"/>
        <v>42044.724953703699</v>
      </c>
      <c r="O2424" s="16">
        <f t="shared" si="261"/>
        <v>2</v>
      </c>
      <c r="P2424" s="16">
        <f t="shared" si="264"/>
        <v>2015</v>
      </c>
      <c r="Q2424" t="b">
        <v>0</v>
      </c>
      <c r="R2424">
        <v>1</v>
      </c>
      <c r="S2424" t="b">
        <v>0</v>
      </c>
      <c r="T2424" t="s">
        <v>8282</v>
      </c>
      <c r="U2424" t="str">
        <f t="shared" si="262"/>
        <v>food/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20">
        <f t="shared" si="263"/>
        <v>60</v>
      </c>
      <c r="F2425" s="6" t="str">
        <f t="shared" si="265"/>
        <v>Cat 12</v>
      </c>
      <c r="G2425" s="8"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12">
        <f t="shared" si="259"/>
        <v>42004.704745370371</v>
      </c>
      <c r="M2425">
        <v>1417452890</v>
      </c>
      <c r="N2425" s="12">
        <f t="shared" si="260"/>
        <v>41974.704745370371</v>
      </c>
      <c r="O2425" s="16">
        <f t="shared" si="261"/>
        <v>12</v>
      </c>
      <c r="P2425" s="16">
        <f t="shared" si="264"/>
        <v>2014</v>
      </c>
      <c r="Q2425" t="b">
        <v>0</v>
      </c>
      <c r="R2425">
        <v>1</v>
      </c>
      <c r="S2425" t="b">
        <v>0</v>
      </c>
      <c r="T2425" t="s">
        <v>8282</v>
      </c>
      <c r="U2425" t="str">
        <f t="shared" si="262"/>
        <v>food/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20">
        <f t="shared" si="263"/>
        <v>25</v>
      </c>
      <c r="F2426" s="6" t="str">
        <f t="shared" si="265"/>
        <v>Cat 7</v>
      </c>
      <c r="G2426" s="8">
        <v>310</v>
      </c>
      <c r="H2426" t="s">
        <v>8220</v>
      </c>
      <c r="I2426" t="s">
        <v>8223</v>
      </c>
      <c r="J2426" t="s">
        <v>8245</v>
      </c>
      <c r="K2426">
        <v>1414445108</v>
      </c>
      <c r="L2426" s="12">
        <f t="shared" si="259"/>
        <v>41939.892453703702</v>
      </c>
      <c r="M2426">
        <v>1411853108</v>
      </c>
      <c r="N2426" s="12">
        <f t="shared" si="260"/>
        <v>41909.892453703702</v>
      </c>
      <c r="O2426" s="16">
        <f t="shared" si="261"/>
        <v>9</v>
      </c>
      <c r="P2426" s="16">
        <f t="shared" si="264"/>
        <v>2014</v>
      </c>
      <c r="Q2426" t="b">
        <v>0</v>
      </c>
      <c r="R2426">
        <v>9</v>
      </c>
      <c r="S2426" t="b">
        <v>0</v>
      </c>
      <c r="T2426" t="s">
        <v>8282</v>
      </c>
      <c r="U2426" t="str">
        <f t="shared" si="262"/>
        <v>food/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20">
        <f t="shared" si="263"/>
        <v>3.5</v>
      </c>
      <c r="F2427" s="6" t="str">
        <f t="shared" si="265"/>
        <v>Cat 2</v>
      </c>
      <c r="G2427" s="8"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12">
        <f t="shared" si="259"/>
        <v>42517.919444444444</v>
      </c>
      <c r="M2427">
        <v>1463090149</v>
      </c>
      <c r="N2427" s="12">
        <f t="shared" si="260"/>
        <v>42502.913761574076</v>
      </c>
      <c r="O2427" s="16">
        <f t="shared" si="261"/>
        <v>5</v>
      </c>
      <c r="P2427" s="16">
        <f t="shared" si="264"/>
        <v>2016</v>
      </c>
      <c r="Q2427" t="b">
        <v>0</v>
      </c>
      <c r="R2427">
        <v>1</v>
      </c>
      <c r="S2427" t="b">
        <v>0</v>
      </c>
      <c r="T2427" t="s">
        <v>8282</v>
      </c>
      <c r="U2427" t="str">
        <f t="shared" si="262"/>
        <v>food/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20">
        <f t="shared" si="263"/>
        <v>20</v>
      </c>
      <c r="F2428" s="6" t="str">
        <f t="shared" si="265"/>
        <v>Cat 6</v>
      </c>
      <c r="G2428" s="8"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12">
        <f t="shared" si="259"/>
        <v>42224.170046296291</v>
      </c>
      <c r="M2428">
        <v>1433822692</v>
      </c>
      <c r="N2428" s="12">
        <f t="shared" si="260"/>
        <v>42164.170046296291</v>
      </c>
      <c r="O2428" s="16">
        <f t="shared" si="261"/>
        <v>6</v>
      </c>
      <c r="P2428" s="16">
        <f t="shared" si="264"/>
        <v>2015</v>
      </c>
      <c r="Q2428" t="b">
        <v>0</v>
      </c>
      <c r="R2428">
        <v>0</v>
      </c>
      <c r="S2428" t="b">
        <v>0</v>
      </c>
      <c r="T2428" t="s">
        <v>8282</v>
      </c>
      <c r="U2428" t="str">
        <f t="shared" si="262"/>
        <v>food/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20">
        <f t="shared" si="263"/>
        <v>50</v>
      </c>
      <c r="F2429" s="6" t="str">
        <f t="shared" si="265"/>
        <v>Cat 12</v>
      </c>
      <c r="G2429" s="8"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12">
        <f t="shared" si="259"/>
        <v>42452.277002314819</v>
      </c>
      <c r="M2429">
        <v>1455262733</v>
      </c>
      <c r="N2429" s="12">
        <f t="shared" si="260"/>
        <v>42412.318668981476</v>
      </c>
      <c r="O2429" s="16">
        <f t="shared" si="261"/>
        <v>2</v>
      </c>
      <c r="P2429" s="16">
        <f t="shared" si="264"/>
        <v>2016</v>
      </c>
      <c r="Q2429" t="b">
        <v>0</v>
      </c>
      <c r="R2429">
        <v>1</v>
      </c>
      <c r="S2429" t="b">
        <v>0</v>
      </c>
      <c r="T2429" t="s">
        <v>8282</v>
      </c>
      <c r="U2429" t="str">
        <f t="shared" si="262"/>
        <v>food/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20">
        <f t="shared" si="263"/>
        <v>35</v>
      </c>
      <c r="F2430" s="6" t="str">
        <f t="shared" si="265"/>
        <v>Cat 9</v>
      </c>
      <c r="G2430" s="8"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12">
        <f t="shared" si="259"/>
        <v>42075.742488425924</v>
      </c>
      <c r="M2430">
        <v>1423594151</v>
      </c>
      <c r="N2430" s="12">
        <f t="shared" si="260"/>
        <v>42045.784155092595</v>
      </c>
      <c r="O2430" s="16">
        <f t="shared" si="261"/>
        <v>2</v>
      </c>
      <c r="P2430" s="16">
        <f t="shared" si="264"/>
        <v>2015</v>
      </c>
      <c r="Q2430" t="b">
        <v>0</v>
      </c>
      <c r="R2430">
        <v>1</v>
      </c>
      <c r="S2430" t="b">
        <v>0</v>
      </c>
      <c r="T2430" t="s">
        <v>8282</v>
      </c>
      <c r="U2430" t="str">
        <f t="shared" si="262"/>
        <v>food/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20">
        <f t="shared" si="263"/>
        <v>140</v>
      </c>
      <c r="F2431" s="6" t="str">
        <f t="shared" si="265"/>
        <v>Cat 12</v>
      </c>
      <c r="G2431" s="8">
        <v>2005</v>
      </c>
      <c r="H2431" t="s">
        <v>8220</v>
      </c>
      <c r="I2431" t="s">
        <v>8233</v>
      </c>
      <c r="J2431" t="s">
        <v>8253</v>
      </c>
      <c r="K2431">
        <v>1486313040</v>
      </c>
      <c r="L2431" s="12">
        <f t="shared" si="259"/>
        <v>42771.697222222225</v>
      </c>
      <c r="M2431">
        <v>1483131966</v>
      </c>
      <c r="N2431" s="12">
        <f t="shared" si="260"/>
        <v>42734.879236111112</v>
      </c>
      <c r="O2431" s="16">
        <f t="shared" si="261"/>
        <v>12</v>
      </c>
      <c r="P2431" s="16">
        <f t="shared" si="264"/>
        <v>2016</v>
      </c>
      <c r="Q2431" t="b">
        <v>0</v>
      </c>
      <c r="R2431">
        <v>4</v>
      </c>
      <c r="S2431" t="b">
        <v>0</v>
      </c>
      <c r="T2431" t="s">
        <v>8282</v>
      </c>
      <c r="U2431" t="str">
        <f t="shared" si="262"/>
        <v>food/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20">
        <f t="shared" si="263"/>
        <v>3</v>
      </c>
      <c r="F2432" s="6" t="str">
        <f t="shared" si="265"/>
        <v>Cat 2</v>
      </c>
      <c r="G2432" s="8">
        <v>21</v>
      </c>
      <c r="H2432" t="s">
        <v>8220</v>
      </c>
      <c r="I2432" t="s">
        <v>8223</v>
      </c>
      <c r="J2432" t="s">
        <v>8245</v>
      </c>
      <c r="K2432">
        <v>1455246504</v>
      </c>
      <c r="L2432" s="12">
        <f t="shared" si="259"/>
        <v>42412.130833333329</v>
      </c>
      <c r="M2432">
        <v>1452654504</v>
      </c>
      <c r="N2432" s="12">
        <f t="shared" si="260"/>
        <v>42382.130833333329</v>
      </c>
      <c r="O2432" s="16">
        <f t="shared" si="261"/>
        <v>1</v>
      </c>
      <c r="P2432" s="16">
        <f t="shared" si="264"/>
        <v>2016</v>
      </c>
      <c r="Q2432" t="b">
        <v>0</v>
      </c>
      <c r="R2432">
        <v>2</v>
      </c>
      <c r="S2432" t="b">
        <v>0</v>
      </c>
      <c r="T2432" t="s">
        <v>8282</v>
      </c>
      <c r="U2432" t="str">
        <f t="shared" si="262"/>
        <v>food/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20">
        <f t="shared" si="263"/>
        <v>100</v>
      </c>
      <c r="F2433" s="6" t="str">
        <f t="shared" si="265"/>
        <v>Cat 12</v>
      </c>
      <c r="G2433" s="8">
        <v>2</v>
      </c>
      <c r="H2433" t="s">
        <v>8220</v>
      </c>
      <c r="I2433" t="s">
        <v>8223</v>
      </c>
      <c r="J2433" t="s">
        <v>8245</v>
      </c>
      <c r="K2433">
        <v>1467080613</v>
      </c>
      <c r="L2433" s="12">
        <f t="shared" si="259"/>
        <v>42549.099687499998</v>
      </c>
      <c r="M2433">
        <v>1461896613</v>
      </c>
      <c r="N2433" s="12">
        <f t="shared" si="260"/>
        <v>42489.099687499998</v>
      </c>
      <c r="O2433" s="16">
        <f t="shared" si="261"/>
        <v>4</v>
      </c>
      <c r="P2433" s="16">
        <f t="shared" si="264"/>
        <v>2016</v>
      </c>
      <c r="Q2433" t="b">
        <v>0</v>
      </c>
      <c r="R2433">
        <v>2</v>
      </c>
      <c r="S2433" t="b">
        <v>0</v>
      </c>
      <c r="T2433" t="s">
        <v>8282</v>
      </c>
      <c r="U2433" t="str">
        <f t="shared" si="262"/>
        <v>food/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20">
        <f t="shared" si="263"/>
        <v>14</v>
      </c>
      <c r="F2434" s="6" t="str">
        <f t="shared" si="265"/>
        <v>Cat 4</v>
      </c>
      <c r="G2434" s="8">
        <v>2</v>
      </c>
      <c r="H2434" t="s">
        <v>8220</v>
      </c>
      <c r="I2434" t="s">
        <v>8223</v>
      </c>
      <c r="J2434" t="s">
        <v>8245</v>
      </c>
      <c r="K2434">
        <v>1425791697</v>
      </c>
      <c r="L2434" s="12">
        <f t="shared" si="259"/>
        <v>42071.218715277777</v>
      </c>
      <c r="M2434">
        <v>1423199697</v>
      </c>
      <c r="N2434" s="12">
        <f t="shared" si="260"/>
        <v>42041.218715277777</v>
      </c>
      <c r="O2434" s="16">
        <f t="shared" si="261"/>
        <v>2</v>
      </c>
      <c r="P2434" s="16">
        <f t="shared" si="264"/>
        <v>2015</v>
      </c>
      <c r="Q2434" t="b">
        <v>0</v>
      </c>
      <c r="R2434">
        <v>2</v>
      </c>
      <c r="S2434" t="b">
        <v>0</v>
      </c>
      <c r="T2434" t="s">
        <v>8282</v>
      </c>
      <c r="U2434" t="str">
        <f t="shared" si="262"/>
        <v>food/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20">
        <f t="shared" si="263"/>
        <v>10</v>
      </c>
      <c r="F2435" s="6" t="str">
        <f t="shared" si="265"/>
        <v>Cat 4</v>
      </c>
      <c r="G2435" s="8"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12">
        <f t="shared" ref="L2435:L2498" si="266">(((K2435/60)/60)/24)+DATE(1970,1,1)</f>
        <v>42427.89980324074</v>
      </c>
      <c r="M2435">
        <v>1454016943</v>
      </c>
      <c r="N2435" s="12">
        <f t="shared" ref="N2435:N2498" si="267">(((M2435/60)/60)/24)+DATE(1970,1,1)</f>
        <v>42397.89980324074</v>
      </c>
      <c r="O2435" s="16">
        <f t="shared" ref="O2435:O2498" si="268">MONTH(N2435)</f>
        <v>1</v>
      </c>
      <c r="P2435" s="16">
        <f t="shared" si="264"/>
        <v>2016</v>
      </c>
      <c r="Q2435" t="b">
        <v>0</v>
      </c>
      <c r="R2435">
        <v>0</v>
      </c>
      <c r="S2435" t="b">
        <v>0</v>
      </c>
      <c r="T2435" t="s">
        <v>8282</v>
      </c>
      <c r="U2435" t="str">
        <f t="shared" ref="U2435:U2498" si="269">LEFT(T2435,5)</f>
        <v>food/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20">
        <f t="shared" ref="E2436:E2499" si="270">D2436/1000</f>
        <v>20</v>
      </c>
      <c r="F2436" s="6" t="str">
        <f t="shared" si="265"/>
        <v>Cat 6</v>
      </c>
      <c r="G2436" s="8">
        <v>26</v>
      </c>
      <c r="H2436" t="s">
        <v>8220</v>
      </c>
      <c r="I2436" t="s">
        <v>8223</v>
      </c>
      <c r="J2436" t="s">
        <v>8245</v>
      </c>
      <c r="K2436">
        <v>1438662474</v>
      </c>
      <c r="L2436" s="12">
        <f t="shared" si="266"/>
        <v>42220.18604166666</v>
      </c>
      <c r="M2436">
        <v>1435206474</v>
      </c>
      <c r="N2436" s="12">
        <f t="shared" si="267"/>
        <v>42180.18604166666</v>
      </c>
      <c r="O2436" s="16">
        <f t="shared" si="268"/>
        <v>6</v>
      </c>
      <c r="P2436" s="16">
        <f t="shared" ref="P2436:P2499" si="271">YEAR(N2436)</f>
        <v>2015</v>
      </c>
      <c r="Q2436" t="b">
        <v>0</v>
      </c>
      <c r="R2436">
        <v>2</v>
      </c>
      <c r="S2436" t="b">
        <v>0</v>
      </c>
      <c r="T2436" t="s">
        <v>8282</v>
      </c>
      <c r="U2436" t="str">
        <f t="shared" si="269"/>
        <v>food/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20">
        <f t="shared" si="270"/>
        <v>250</v>
      </c>
      <c r="F2437" s="6" t="str">
        <f t="shared" ref="F2437:F2500" si="272">IF(E2437&lt;1,"Cat 1",IF(E2437&lt;5,"Cat 2",IF(E2437&lt;10,"Cat 3",IF(E2437&lt;15,"Cat 4",IF(E2437&lt;20,"Cat 5",IF(E2437&lt;25,"Cat 6",IF(E2437&lt;30,"Cat 7",IF(E2437&lt;35,"Cat 8",IF(E2437&lt;40,"Cat 9",IF(E2437&lt;45,"Cat 10",IF(E2437&lt;50,"Cat 11","Cat 12")))))))))))</f>
        <v>Cat 12</v>
      </c>
      <c r="G2437" s="8">
        <v>1224</v>
      </c>
      <c r="H2437" t="s">
        <v>8220</v>
      </c>
      <c r="I2437" t="s">
        <v>8234</v>
      </c>
      <c r="J2437" t="s">
        <v>8254</v>
      </c>
      <c r="K2437">
        <v>1444027186</v>
      </c>
      <c r="L2437" s="12">
        <f t="shared" si="266"/>
        <v>42282.277615740735</v>
      </c>
      <c r="M2437">
        <v>1441435186</v>
      </c>
      <c r="N2437" s="12">
        <f t="shared" si="267"/>
        <v>42252.277615740735</v>
      </c>
      <c r="O2437" s="16">
        <f t="shared" si="268"/>
        <v>9</v>
      </c>
      <c r="P2437" s="16">
        <f t="shared" si="271"/>
        <v>2015</v>
      </c>
      <c r="Q2437" t="b">
        <v>0</v>
      </c>
      <c r="R2437">
        <v>4</v>
      </c>
      <c r="S2437" t="b">
        <v>0</v>
      </c>
      <c r="T2437" t="s">
        <v>8282</v>
      </c>
      <c r="U2437" t="str">
        <f t="shared" si="269"/>
        <v>food/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20">
        <f t="shared" si="270"/>
        <v>117</v>
      </c>
      <c r="F2438" s="6" t="str">
        <f t="shared" si="272"/>
        <v>Cat 12</v>
      </c>
      <c r="G2438" s="8">
        <v>45</v>
      </c>
      <c r="H2438" t="s">
        <v>8220</v>
      </c>
      <c r="I2438" t="s">
        <v>8228</v>
      </c>
      <c r="J2438" t="s">
        <v>8250</v>
      </c>
      <c r="K2438">
        <v>1454078770</v>
      </c>
      <c r="L2438" s="12">
        <f t="shared" si="266"/>
        <v>42398.615393518514</v>
      </c>
      <c r="M2438">
        <v>1448894770</v>
      </c>
      <c r="N2438" s="12">
        <f t="shared" si="267"/>
        <v>42338.615393518514</v>
      </c>
      <c r="O2438" s="16">
        <f t="shared" si="268"/>
        <v>11</v>
      </c>
      <c r="P2438" s="16">
        <f t="shared" si="271"/>
        <v>2015</v>
      </c>
      <c r="Q2438" t="b">
        <v>0</v>
      </c>
      <c r="R2438">
        <v>2</v>
      </c>
      <c r="S2438" t="b">
        <v>0</v>
      </c>
      <c r="T2438" t="s">
        <v>8282</v>
      </c>
      <c r="U2438" t="str">
        <f t="shared" si="269"/>
        <v>food/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20">
        <f t="shared" si="270"/>
        <v>8</v>
      </c>
      <c r="F2439" s="6" t="str">
        <f t="shared" si="272"/>
        <v>Cat 3</v>
      </c>
      <c r="G2439" s="8"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12">
        <f t="shared" si="266"/>
        <v>42080.75</v>
      </c>
      <c r="M2439">
        <v>1422400188</v>
      </c>
      <c r="N2439" s="12">
        <f t="shared" si="267"/>
        <v>42031.965138888889</v>
      </c>
      <c r="O2439" s="16">
        <f t="shared" si="268"/>
        <v>1</v>
      </c>
      <c r="P2439" s="16">
        <f t="shared" si="271"/>
        <v>2015</v>
      </c>
      <c r="Q2439" t="b">
        <v>0</v>
      </c>
      <c r="R2439">
        <v>0</v>
      </c>
      <c r="S2439" t="b">
        <v>0</v>
      </c>
      <c r="T2439" t="s">
        <v>8282</v>
      </c>
      <c r="U2439" t="str">
        <f t="shared" si="269"/>
        <v>food/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20">
        <f t="shared" si="270"/>
        <v>15</v>
      </c>
      <c r="F2440" s="6" t="str">
        <f t="shared" si="272"/>
        <v>Cat 5</v>
      </c>
      <c r="G2440" s="8"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12">
        <f t="shared" si="266"/>
        <v>42345.956736111111</v>
      </c>
      <c r="M2440">
        <v>1444341462</v>
      </c>
      <c r="N2440" s="12">
        <f t="shared" si="267"/>
        <v>42285.91506944444</v>
      </c>
      <c r="O2440" s="16">
        <f t="shared" si="268"/>
        <v>10</v>
      </c>
      <c r="P2440" s="16">
        <f t="shared" si="271"/>
        <v>2015</v>
      </c>
      <c r="Q2440" t="b">
        <v>0</v>
      </c>
      <c r="R2440">
        <v>1</v>
      </c>
      <c r="S2440" t="b">
        <v>0</v>
      </c>
      <c r="T2440" t="s">
        <v>8282</v>
      </c>
      <c r="U2440" t="str">
        <f t="shared" si="269"/>
        <v>food/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20">
        <f t="shared" si="270"/>
        <v>10</v>
      </c>
      <c r="F2441" s="6" t="str">
        <f t="shared" si="272"/>
        <v>Cat 4</v>
      </c>
      <c r="G2441" s="8"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12">
        <f t="shared" si="266"/>
        <v>42295.818622685183</v>
      </c>
      <c r="M2441">
        <v>1442605129</v>
      </c>
      <c r="N2441" s="12">
        <f t="shared" si="267"/>
        <v>42265.818622685183</v>
      </c>
      <c r="O2441" s="16">
        <f t="shared" si="268"/>
        <v>9</v>
      </c>
      <c r="P2441" s="16">
        <f t="shared" si="271"/>
        <v>2015</v>
      </c>
      <c r="Q2441" t="b">
        <v>0</v>
      </c>
      <c r="R2441">
        <v>0</v>
      </c>
      <c r="S2441" t="b">
        <v>0</v>
      </c>
      <c r="T2441" t="s">
        <v>8282</v>
      </c>
      <c r="U2441" t="str">
        <f t="shared" si="269"/>
        <v>food/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20">
        <f t="shared" si="270"/>
        <v>5</v>
      </c>
      <c r="F2442" s="6" t="str">
        <f t="shared" si="272"/>
        <v>Cat 3</v>
      </c>
      <c r="G2442" s="8">
        <v>10</v>
      </c>
      <c r="H2442" t="s">
        <v>8220</v>
      </c>
      <c r="I2442" t="s">
        <v>8241</v>
      </c>
      <c r="J2442" t="s">
        <v>8248</v>
      </c>
      <c r="K2442">
        <v>1455399313</v>
      </c>
      <c r="L2442" s="12">
        <f t="shared" si="266"/>
        <v>42413.899456018517</v>
      </c>
      <c r="M2442">
        <v>1452807313</v>
      </c>
      <c r="N2442" s="12">
        <f t="shared" si="267"/>
        <v>42383.899456018517</v>
      </c>
      <c r="O2442" s="16">
        <f t="shared" si="268"/>
        <v>1</v>
      </c>
      <c r="P2442" s="16">
        <f t="shared" si="271"/>
        <v>2016</v>
      </c>
      <c r="Q2442" t="b">
        <v>0</v>
      </c>
      <c r="R2442">
        <v>2</v>
      </c>
      <c r="S2442" t="b">
        <v>0</v>
      </c>
      <c r="T2442" t="s">
        <v>8282</v>
      </c>
      <c r="U2442" t="str">
        <f t="shared" si="269"/>
        <v>food/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20">
        <f t="shared" si="270"/>
        <v>7.5</v>
      </c>
      <c r="F2443" s="6" t="str">
        <f t="shared" si="272"/>
        <v>Cat 3</v>
      </c>
      <c r="G2443" s="8">
        <v>8091</v>
      </c>
      <c r="H2443" t="s">
        <v>8218</v>
      </c>
      <c r="I2443" t="s">
        <v>8223</v>
      </c>
      <c r="J2443" t="s">
        <v>8245</v>
      </c>
      <c r="K2443">
        <v>1437627540</v>
      </c>
      <c r="L2443" s="12">
        <f t="shared" si="266"/>
        <v>42208.207638888889</v>
      </c>
      <c r="M2443">
        <v>1435806054</v>
      </c>
      <c r="N2443" s="12">
        <f t="shared" si="267"/>
        <v>42187.125625000001</v>
      </c>
      <c r="O2443" s="16">
        <f t="shared" si="268"/>
        <v>7</v>
      </c>
      <c r="P2443" s="16">
        <f t="shared" si="271"/>
        <v>2015</v>
      </c>
      <c r="Q2443" t="b">
        <v>0</v>
      </c>
      <c r="R2443">
        <v>109</v>
      </c>
      <c r="S2443" t="b">
        <v>1</v>
      </c>
      <c r="T2443" t="s">
        <v>8296</v>
      </c>
      <c r="U2443" t="str">
        <f t="shared" si="269"/>
        <v>food/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20">
        <f t="shared" si="270"/>
        <v>24</v>
      </c>
      <c r="F2444" s="6" t="str">
        <f t="shared" si="272"/>
        <v>Cat 6</v>
      </c>
      <c r="G2444" s="8">
        <v>30226</v>
      </c>
      <c r="H2444" t="s">
        <v>8218</v>
      </c>
      <c r="I2444" t="s">
        <v>8223</v>
      </c>
      <c r="J2444" t="s">
        <v>8245</v>
      </c>
      <c r="K2444">
        <v>1426777228</v>
      </c>
      <c r="L2444" s="12">
        <f t="shared" si="266"/>
        <v>42082.625324074077</v>
      </c>
      <c r="M2444">
        <v>1424188828</v>
      </c>
      <c r="N2444" s="12">
        <f t="shared" si="267"/>
        <v>42052.666990740734</v>
      </c>
      <c r="O2444" s="16">
        <f t="shared" si="268"/>
        <v>2</v>
      </c>
      <c r="P2444" s="16">
        <f t="shared" si="271"/>
        <v>2015</v>
      </c>
      <c r="Q2444" t="b">
        <v>0</v>
      </c>
      <c r="R2444">
        <v>372</v>
      </c>
      <c r="S2444" t="b">
        <v>1</v>
      </c>
      <c r="T2444" t="s">
        <v>8296</v>
      </c>
      <c r="U2444" t="str">
        <f t="shared" si="269"/>
        <v>food/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20">
        <f t="shared" si="270"/>
        <v>20</v>
      </c>
      <c r="F2445" s="6" t="str">
        <f t="shared" si="272"/>
        <v>Cat 6</v>
      </c>
      <c r="G2445" s="8">
        <v>40502.99</v>
      </c>
      <c r="H2445" t="s">
        <v>8218</v>
      </c>
      <c r="I2445" t="s">
        <v>8223</v>
      </c>
      <c r="J2445" t="s">
        <v>8245</v>
      </c>
      <c r="K2445">
        <v>1408114822</v>
      </c>
      <c r="L2445" s="12">
        <f t="shared" si="266"/>
        <v>41866.625254629631</v>
      </c>
      <c r="M2445">
        <v>1405522822</v>
      </c>
      <c r="N2445" s="12">
        <f t="shared" si="267"/>
        <v>41836.625254629631</v>
      </c>
      <c r="O2445" s="16">
        <f t="shared" si="268"/>
        <v>7</v>
      </c>
      <c r="P2445" s="16">
        <f t="shared" si="271"/>
        <v>2014</v>
      </c>
      <c r="Q2445" t="b">
        <v>0</v>
      </c>
      <c r="R2445">
        <v>311</v>
      </c>
      <c r="S2445" t="b">
        <v>1</v>
      </c>
      <c r="T2445" t="s">
        <v>8296</v>
      </c>
      <c r="U2445" t="str">
        <f t="shared" si="269"/>
        <v>food/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20">
        <f t="shared" si="270"/>
        <v>3</v>
      </c>
      <c r="F2446" s="6" t="str">
        <f t="shared" si="272"/>
        <v>Cat 2</v>
      </c>
      <c r="G2446" s="8">
        <v>3258</v>
      </c>
      <c r="H2446" t="s">
        <v>8218</v>
      </c>
      <c r="I2446" t="s">
        <v>8223</v>
      </c>
      <c r="J2446" t="s">
        <v>8245</v>
      </c>
      <c r="K2446">
        <v>1464199591</v>
      </c>
      <c r="L2446" s="12">
        <f t="shared" si="266"/>
        <v>42515.754525462966</v>
      </c>
      <c r="M2446">
        <v>1461607591</v>
      </c>
      <c r="N2446" s="12">
        <f t="shared" si="267"/>
        <v>42485.754525462966</v>
      </c>
      <c r="O2446" s="16">
        <f t="shared" si="268"/>
        <v>4</v>
      </c>
      <c r="P2446" s="16">
        <f t="shared" si="271"/>
        <v>2016</v>
      </c>
      <c r="Q2446" t="b">
        <v>0</v>
      </c>
      <c r="R2446">
        <v>61</v>
      </c>
      <c r="S2446" t="b">
        <v>1</v>
      </c>
      <c r="T2446" t="s">
        <v>8296</v>
      </c>
      <c r="U2446" t="str">
        <f t="shared" si="269"/>
        <v>food/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20">
        <f t="shared" si="270"/>
        <v>5</v>
      </c>
      <c r="F2447" s="6" t="str">
        <f t="shared" si="272"/>
        <v>Cat 3</v>
      </c>
      <c r="G2447" s="8">
        <v>8640</v>
      </c>
      <c r="H2447" t="s">
        <v>8218</v>
      </c>
      <c r="I2447" t="s">
        <v>8223</v>
      </c>
      <c r="J2447" t="s">
        <v>8245</v>
      </c>
      <c r="K2447">
        <v>1443242021</v>
      </c>
      <c r="L2447" s="12">
        <f t="shared" si="266"/>
        <v>42273.190057870372</v>
      </c>
      <c r="M2447">
        <v>1440650021</v>
      </c>
      <c r="N2447" s="12">
        <f t="shared" si="267"/>
        <v>42243.190057870372</v>
      </c>
      <c r="O2447" s="16">
        <f t="shared" si="268"/>
        <v>8</v>
      </c>
      <c r="P2447" s="16">
        <f t="shared" si="271"/>
        <v>2015</v>
      </c>
      <c r="Q2447" t="b">
        <v>0</v>
      </c>
      <c r="R2447">
        <v>115</v>
      </c>
      <c r="S2447" t="b">
        <v>1</v>
      </c>
      <c r="T2447" t="s">
        <v>8296</v>
      </c>
      <c r="U2447" t="str">
        <f t="shared" si="269"/>
        <v>food/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20">
        <f t="shared" si="270"/>
        <v>5</v>
      </c>
      <c r="F2448" s="6" t="str">
        <f t="shared" si="272"/>
        <v>Cat 3</v>
      </c>
      <c r="G2448" s="8">
        <v>8399</v>
      </c>
      <c r="H2448" t="s">
        <v>8218</v>
      </c>
      <c r="I2448" t="s">
        <v>8223</v>
      </c>
      <c r="J2448" t="s">
        <v>8245</v>
      </c>
      <c r="K2448">
        <v>1480174071</v>
      </c>
      <c r="L2448" s="12">
        <f t="shared" si="266"/>
        <v>42700.64434027778</v>
      </c>
      <c r="M2448">
        <v>1477578471</v>
      </c>
      <c r="N2448" s="12">
        <f t="shared" si="267"/>
        <v>42670.602673611109</v>
      </c>
      <c r="O2448" s="16">
        <f t="shared" si="268"/>
        <v>10</v>
      </c>
      <c r="P2448" s="16">
        <f t="shared" si="271"/>
        <v>2016</v>
      </c>
      <c r="Q2448" t="b">
        <v>0</v>
      </c>
      <c r="R2448">
        <v>111</v>
      </c>
      <c r="S2448" t="b">
        <v>1</v>
      </c>
      <c r="T2448" t="s">
        <v>8296</v>
      </c>
      <c r="U2448" t="str">
        <f t="shared" si="269"/>
        <v>food/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20">
        <f t="shared" si="270"/>
        <v>2.5</v>
      </c>
      <c r="F2449" s="6" t="str">
        <f t="shared" si="272"/>
        <v>Cat 2</v>
      </c>
      <c r="G2449" s="8">
        <v>10680</v>
      </c>
      <c r="H2449" t="s">
        <v>8218</v>
      </c>
      <c r="I2449" t="s">
        <v>8223</v>
      </c>
      <c r="J2449" t="s">
        <v>8245</v>
      </c>
      <c r="K2449">
        <v>1478923200</v>
      </c>
      <c r="L2449" s="12">
        <f t="shared" si="266"/>
        <v>42686.166666666672</v>
      </c>
      <c r="M2449">
        <v>1476184593</v>
      </c>
      <c r="N2449" s="12">
        <f t="shared" si="267"/>
        <v>42654.469826388886</v>
      </c>
      <c r="O2449" s="16">
        <f t="shared" si="268"/>
        <v>10</v>
      </c>
      <c r="P2449" s="16">
        <f t="shared" si="271"/>
        <v>2016</v>
      </c>
      <c r="Q2449" t="b">
        <v>0</v>
      </c>
      <c r="R2449">
        <v>337</v>
      </c>
      <c r="S2449" t="b">
        <v>1</v>
      </c>
      <c r="T2449" t="s">
        <v>8296</v>
      </c>
      <c r="U2449" t="str">
        <f t="shared" si="269"/>
        <v>food/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20">
        <f t="shared" si="270"/>
        <v>0.4</v>
      </c>
      <c r="F2450" s="6" t="str">
        <f t="shared" si="272"/>
        <v>Cat 1</v>
      </c>
      <c r="G2450" s="8">
        <v>430</v>
      </c>
      <c r="H2450" t="s">
        <v>8218</v>
      </c>
      <c r="I2450" t="s">
        <v>8223</v>
      </c>
      <c r="J2450" t="s">
        <v>8245</v>
      </c>
      <c r="K2450">
        <v>1472621760</v>
      </c>
      <c r="L2450" s="12">
        <f t="shared" si="266"/>
        <v>42613.233333333337</v>
      </c>
      <c r="M2450">
        <v>1472110513</v>
      </c>
      <c r="N2450" s="12">
        <f t="shared" si="267"/>
        <v>42607.316122685181</v>
      </c>
      <c r="O2450" s="16">
        <f t="shared" si="268"/>
        <v>8</v>
      </c>
      <c r="P2450" s="16">
        <f t="shared" si="271"/>
        <v>2016</v>
      </c>
      <c r="Q2450" t="b">
        <v>0</v>
      </c>
      <c r="R2450">
        <v>9</v>
      </c>
      <c r="S2450" t="b">
        <v>1</v>
      </c>
      <c r="T2450" t="s">
        <v>8296</v>
      </c>
      <c r="U2450" t="str">
        <f t="shared" si="269"/>
        <v>food/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20">
        <f t="shared" si="270"/>
        <v>10</v>
      </c>
      <c r="F2451" s="6" t="str">
        <f t="shared" si="272"/>
        <v>Cat 4</v>
      </c>
      <c r="G2451" s="8">
        <v>10800</v>
      </c>
      <c r="H2451" t="s">
        <v>8218</v>
      </c>
      <c r="I2451" t="s">
        <v>8223</v>
      </c>
      <c r="J2451" t="s">
        <v>8245</v>
      </c>
      <c r="K2451">
        <v>1417321515</v>
      </c>
      <c r="L2451" s="12">
        <f t="shared" si="266"/>
        <v>41973.184201388889</v>
      </c>
      <c r="M2451">
        <v>1414725915</v>
      </c>
      <c r="N2451" s="12">
        <f t="shared" si="267"/>
        <v>41943.142534722225</v>
      </c>
      <c r="O2451" s="16">
        <f t="shared" si="268"/>
        <v>10</v>
      </c>
      <c r="P2451" s="16">
        <f t="shared" si="271"/>
        <v>2014</v>
      </c>
      <c r="Q2451" t="b">
        <v>0</v>
      </c>
      <c r="R2451">
        <v>120</v>
      </c>
      <c r="S2451" t="b">
        <v>1</v>
      </c>
      <c r="T2451" t="s">
        <v>8296</v>
      </c>
      <c r="U2451" t="str">
        <f t="shared" si="269"/>
        <v>food/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20">
        <f t="shared" si="270"/>
        <v>15</v>
      </c>
      <c r="F2452" s="6" t="str">
        <f t="shared" si="272"/>
        <v>Cat 5</v>
      </c>
      <c r="G2452" s="8">
        <v>15230.03</v>
      </c>
      <c r="H2452" t="s">
        <v>8218</v>
      </c>
      <c r="I2452" t="s">
        <v>8223</v>
      </c>
      <c r="J2452" t="s">
        <v>8245</v>
      </c>
      <c r="K2452">
        <v>1414465860</v>
      </c>
      <c r="L2452" s="12">
        <f t="shared" si="266"/>
        <v>41940.132638888892</v>
      </c>
      <c r="M2452">
        <v>1411177456</v>
      </c>
      <c r="N2452" s="12">
        <f t="shared" si="267"/>
        <v>41902.07240740741</v>
      </c>
      <c r="O2452" s="16">
        <f t="shared" si="268"/>
        <v>9</v>
      </c>
      <c r="P2452" s="16">
        <f t="shared" si="271"/>
        <v>2014</v>
      </c>
      <c r="Q2452" t="b">
        <v>0</v>
      </c>
      <c r="R2452">
        <v>102</v>
      </c>
      <c r="S2452" t="b">
        <v>1</v>
      </c>
      <c r="T2452" t="s">
        <v>8296</v>
      </c>
      <c r="U2452" t="str">
        <f t="shared" si="269"/>
        <v>food/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20">
        <f t="shared" si="270"/>
        <v>10</v>
      </c>
      <c r="F2453" s="6" t="str">
        <f t="shared" si="272"/>
        <v>Cat 4</v>
      </c>
      <c r="G2453" s="8">
        <v>11545</v>
      </c>
      <c r="H2453" t="s">
        <v>8218</v>
      </c>
      <c r="I2453" t="s">
        <v>8223</v>
      </c>
      <c r="J2453" t="s">
        <v>8245</v>
      </c>
      <c r="K2453">
        <v>1488750490</v>
      </c>
      <c r="L2453" s="12">
        <f t="shared" si="266"/>
        <v>42799.908449074079</v>
      </c>
      <c r="M2453">
        <v>1487022490</v>
      </c>
      <c r="N2453" s="12">
        <f t="shared" si="267"/>
        <v>42779.908449074079</v>
      </c>
      <c r="O2453" s="16">
        <f t="shared" si="268"/>
        <v>2</v>
      </c>
      <c r="P2453" s="16">
        <f t="shared" si="271"/>
        <v>2017</v>
      </c>
      <c r="Q2453" t="b">
        <v>0</v>
      </c>
      <c r="R2453">
        <v>186</v>
      </c>
      <c r="S2453" t="b">
        <v>1</v>
      </c>
      <c r="T2453" t="s">
        <v>8296</v>
      </c>
      <c r="U2453" t="str">
        <f t="shared" si="269"/>
        <v>food/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20">
        <f t="shared" si="270"/>
        <v>0.6</v>
      </c>
      <c r="F2454" s="6" t="str">
        <f t="shared" si="272"/>
        <v>Cat 1</v>
      </c>
      <c r="G2454" s="8">
        <v>801</v>
      </c>
      <c r="H2454" t="s">
        <v>8218</v>
      </c>
      <c r="I2454" t="s">
        <v>8223</v>
      </c>
      <c r="J2454" t="s">
        <v>8245</v>
      </c>
      <c r="K2454">
        <v>1451430000</v>
      </c>
      <c r="L2454" s="12">
        <f t="shared" si="266"/>
        <v>42367.958333333328</v>
      </c>
      <c r="M2454">
        <v>1448914500</v>
      </c>
      <c r="N2454" s="12">
        <f t="shared" si="267"/>
        <v>42338.84375</v>
      </c>
      <c r="O2454" s="16">
        <f t="shared" si="268"/>
        <v>11</v>
      </c>
      <c r="P2454" s="16">
        <f t="shared" si="271"/>
        <v>2015</v>
      </c>
      <c r="Q2454" t="b">
        <v>0</v>
      </c>
      <c r="R2454">
        <v>15</v>
      </c>
      <c r="S2454" t="b">
        <v>1</v>
      </c>
      <c r="T2454" t="s">
        <v>8296</v>
      </c>
      <c r="U2454" t="str">
        <f t="shared" si="269"/>
        <v>food/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20">
        <f t="shared" si="270"/>
        <v>3</v>
      </c>
      <c r="F2455" s="6" t="str">
        <f t="shared" si="272"/>
        <v>Cat 2</v>
      </c>
      <c r="G2455" s="8">
        <v>4641</v>
      </c>
      <c r="H2455" t="s">
        <v>8218</v>
      </c>
      <c r="I2455" t="s">
        <v>8223</v>
      </c>
      <c r="J2455" t="s">
        <v>8245</v>
      </c>
      <c r="K2455">
        <v>1486053409</v>
      </c>
      <c r="L2455" s="12">
        <f t="shared" si="266"/>
        <v>42768.692233796297</v>
      </c>
      <c r="M2455">
        <v>1483461409</v>
      </c>
      <c r="N2455" s="12">
        <f t="shared" si="267"/>
        <v>42738.692233796297</v>
      </c>
      <c r="O2455" s="16">
        <f t="shared" si="268"/>
        <v>1</v>
      </c>
      <c r="P2455" s="16">
        <f t="shared" si="271"/>
        <v>2017</v>
      </c>
      <c r="Q2455" t="b">
        <v>0</v>
      </c>
      <c r="R2455">
        <v>67</v>
      </c>
      <c r="S2455" t="b">
        <v>1</v>
      </c>
      <c r="T2455" t="s">
        <v>8296</v>
      </c>
      <c r="U2455" t="str">
        <f t="shared" si="269"/>
        <v>food/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20">
        <f t="shared" si="270"/>
        <v>35</v>
      </c>
      <c r="F2456" s="6" t="str">
        <f t="shared" si="272"/>
        <v>Cat 9</v>
      </c>
      <c r="G2456" s="8">
        <v>35296</v>
      </c>
      <c r="H2456" t="s">
        <v>8218</v>
      </c>
      <c r="I2456" t="s">
        <v>8223</v>
      </c>
      <c r="J2456" t="s">
        <v>8245</v>
      </c>
      <c r="K2456">
        <v>1489207808</v>
      </c>
      <c r="L2456" s="12">
        <f t="shared" si="266"/>
        <v>42805.201481481476</v>
      </c>
      <c r="M2456">
        <v>1486183808</v>
      </c>
      <c r="N2456" s="12">
        <f t="shared" si="267"/>
        <v>42770.201481481476</v>
      </c>
      <c r="O2456" s="16">
        <f t="shared" si="268"/>
        <v>2</v>
      </c>
      <c r="P2456" s="16">
        <f t="shared" si="271"/>
        <v>2017</v>
      </c>
      <c r="Q2456" t="b">
        <v>0</v>
      </c>
      <c r="R2456">
        <v>130</v>
      </c>
      <c r="S2456" t="b">
        <v>1</v>
      </c>
      <c r="T2456" t="s">
        <v>8296</v>
      </c>
      <c r="U2456" t="str">
        <f t="shared" si="269"/>
        <v>food/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20">
        <f t="shared" si="270"/>
        <v>0.3</v>
      </c>
      <c r="F2457" s="6" t="str">
        <f t="shared" si="272"/>
        <v>Cat 1</v>
      </c>
      <c r="G2457" s="8">
        <v>546</v>
      </c>
      <c r="H2457" t="s">
        <v>8218</v>
      </c>
      <c r="I2457" t="s">
        <v>8223</v>
      </c>
      <c r="J2457" t="s">
        <v>8245</v>
      </c>
      <c r="K2457">
        <v>1461177950</v>
      </c>
      <c r="L2457" s="12">
        <f t="shared" si="266"/>
        <v>42480.781828703708</v>
      </c>
      <c r="M2457">
        <v>1458758750</v>
      </c>
      <c r="N2457" s="12">
        <f t="shared" si="267"/>
        <v>42452.781828703708</v>
      </c>
      <c r="O2457" s="16">
        <f t="shared" si="268"/>
        <v>3</v>
      </c>
      <c r="P2457" s="16">
        <f t="shared" si="271"/>
        <v>2016</v>
      </c>
      <c r="Q2457" t="b">
        <v>0</v>
      </c>
      <c r="R2457">
        <v>16</v>
      </c>
      <c r="S2457" t="b">
        <v>1</v>
      </c>
      <c r="T2457" t="s">
        <v>8296</v>
      </c>
      <c r="U2457" t="str">
        <f t="shared" si="269"/>
        <v>food/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20">
        <f t="shared" si="270"/>
        <v>1.5</v>
      </c>
      <c r="F2458" s="6" t="str">
        <f t="shared" si="272"/>
        <v>Cat 2</v>
      </c>
      <c r="G2458" s="8">
        <v>2713</v>
      </c>
      <c r="H2458" t="s">
        <v>8218</v>
      </c>
      <c r="I2458" t="s">
        <v>8223</v>
      </c>
      <c r="J2458" t="s">
        <v>8245</v>
      </c>
      <c r="K2458">
        <v>1488063839</v>
      </c>
      <c r="L2458" s="12">
        <f t="shared" si="266"/>
        <v>42791.961099537039</v>
      </c>
      <c r="M2458">
        <v>1485471839</v>
      </c>
      <c r="N2458" s="12">
        <f t="shared" si="267"/>
        <v>42761.961099537039</v>
      </c>
      <c r="O2458" s="16">
        <f t="shared" si="268"/>
        <v>1</v>
      </c>
      <c r="P2458" s="16">
        <f t="shared" si="271"/>
        <v>2017</v>
      </c>
      <c r="Q2458" t="b">
        <v>0</v>
      </c>
      <c r="R2458">
        <v>67</v>
      </c>
      <c r="S2458" t="b">
        <v>1</v>
      </c>
      <c r="T2458" t="s">
        <v>8296</v>
      </c>
      <c r="U2458" t="str">
        <f t="shared" si="269"/>
        <v>food/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20">
        <f t="shared" si="270"/>
        <v>23</v>
      </c>
      <c r="F2459" s="6" t="str">
        <f t="shared" si="272"/>
        <v>Cat 6</v>
      </c>
      <c r="G2459" s="8">
        <v>23530</v>
      </c>
      <c r="H2459" t="s">
        <v>8218</v>
      </c>
      <c r="I2459" t="s">
        <v>8223</v>
      </c>
      <c r="J2459" t="s">
        <v>8245</v>
      </c>
      <c r="K2459">
        <v>1458826056</v>
      </c>
      <c r="L2459" s="12">
        <f t="shared" si="266"/>
        <v>42453.560833333337</v>
      </c>
      <c r="M2459">
        <v>1456237656</v>
      </c>
      <c r="N2459" s="12">
        <f t="shared" si="267"/>
        <v>42423.602500000001</v>
      </c>
      <c r="O2459" s="16">
        <f t="shared" si="268"/>
        <v>2</v>
      </c>
      <c r="P2459" s="16">
        <f t="shared" si="271"/>
        <v>2016</v>
      </c>
      <c r="Q2459" t="b">
        <v>0</v>
      </c>
      <c r="R2459">
        <v>124</v>
      </c>
      <c r="S2459" t="b">
        <v>1</v>
      </c>
      <c r="T2459" t="s">
        <v>8296</v>
      </c>
      <c r="U2459" t="str">
        <f t="shared" si="269"/>
        <v>food/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20">
        <f t="shared" si="270"/>
        <v>5</v>
      </c>
      <c r="F2460" s="6" t="str">
        <f t="shared" si="272"/>
        <v>Cat 3</v>
      </c>
      <c r="G2460" s="8">
        <v>5509</v>
      </c>
      <c r="H2460" t="s">
        <v>8218</v>
      </c>
      <c r="I2460" t="s">
        <v>8223</v>
      </c>
      <c r="J2460" t="s">
        <v>8245</v>
      </c>
      <c r="K2460">
        <v>1465498800</v>
      </c>
      <c r="L2460" s="12">
        <f t="shared" si="266"/>
        <v>42530.791666666672</v>
      </c>
      <c r="M2460">
        <v>1462481718</v>
      </c>
      <c r="N2460" s="12">
        <f t="shared" si="267"/>
        <v>42495.871736111112</v>
      </c>
      <c r="O2460" s="16">
        <f t="shared" si="268"/>
        <v>5</v>
      </c>
      <c r="P2460" s="16">
        <f t="shared" si="271"/>
        <v>2016</v>
      </c>
      <c r="Q2460" t="b">
        <v>0</v>
      </c>
      <c r="R2460">
        <v>80</v>
      </c>
      <c r="S2460" t="b">
        <v>1</v>
      </c>
      <c r="T2460" t="s">
        <v>8296</v>
      </c>
      <c r="U2460" t="str">
        <f t="shared" si="269"/>
        <v>food/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20">
        <f t="shared" si="270"/>
        <v>30</v>
      </c>
      <c r="F2461" s="6" t="str">
        <f t="shared" si="272"/>
        <v>Cat 8</v>
      </c>
      <c r="G2461" s="8">
        <v>30675</v>
      </c>
      <c r="H2461" t="s">
        <v>8218</v>
      </c>
      <c r="I2461" t="s">
        <v>8223</v>
      </c>
      <c r="J2461" t="s">
        <v>8245</v>
      </c>
      <c r="K2461">
        <v>1458742685</v>
      </c>
      <c r="L2461" s="12">
        <f t="shared" si="266"/>
        <v>42452.595891203702</v>
      </c>
      <c r="M2461">
        <v>1454858285</v>
      </c>
      <c r="N2461" s="12">
        <f t="shared" si="267"/>
        <v>42407.637557870374</v>
      </c>
      <c r="O2461" s="16">
        <f t="shared" si="268"/>
        <v>2</v>
      </c>
      <c r="P2461" s="16">
        <f t="shared" si="271"/>
        <v>2016</v>
      </c>
      <c r="Q2461" t="b">
        <v>0</v>
      </c>
      <c r="R2461">
        <v>282</v>
      </c>
      <c r="S2461" t="b">
        <v>1</v>
      </c>
      <c r="T2461" t="s">
        <v>8296</v>
      </c>
      <c r="U2461" t="str">
        <f t="shared" si="269"/>
        <v>food/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20">
        <f t="shared" si="270"/>
        <v>8.5</v>
      </c>
      <c r="F2462" s="6" t="str">
        <f t="shared" si="272"/>
        <v>Cat 3</v>
      </c>
      <c r="G2462" s="8">
        <v>8567</v>
      </c>
      <c r="H2462" t="s">
        <v>8218</v>
      </c>
      <c r="I2462" t="s">
        <v>8223</v>
      </c>
      <c r="J2462" t="s">
        <v>8245</v>
      </c>
      <c r="K2462">
        <v>1483417020</v>
      </c>
      <c r="L2462" s="12">
        <f t="shared" si="266"/>
        <v>42738.178472222222</v>
      </c>
      <c r="M2462">
        <v>1480480167</v>
      </c>
      <c r="N2462" s="12">
        <f t="shared" si="267"/>
        <v>42704.187118055561</v>
      </c>
      <c r="O2462" s="16">
        <f t="shared" si="268"/>
        <v>11</v>
      </c>
      <c r="P2462" s="16">
        <f t="shared" si="271"/>
        <v>2016</v>
      </c>
      <c r="Q2462" t="b">
        <v>0</v>
      </c>
      <c r="R2462">
        <v>68</v>
      </c>
      <c r="S2462" t="b">
        <v>1</v>
      </c>
      <c r="T2462" t="s">
        <v>8296</v>
      </c>
      <c r="U2462" t="str">
        <f t="shared" si="269"/>
        <v>food/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20">
        <f t="shared" si="270"/>
        <v>7.5</v>
      </c>
      <c r="F2463" s="6" t="str">
        <f t="shared" si="272"/>
        <v>Cat 3</v>
      </c>
      <c r="G2463" s="8">
        <v>7785</v>
      </c>
      <c r="H2463" t="s">
        <v>8218</v>
      </c>
      <c r="I2463" t="s">
        <v>8223</v>
      </c>
      <c r="J2463" t="s">
        <v>8245</v>
      </c>
      <c r="K2463">
        <v>1317438000</v>
      </c>
      <c r="L2463" s="12">
        <f t="shared" si="266"/>
        <v>40817.125</v>
      </c>
      <c r="M2463">
        <v>1314577097</v>
      </c>
      <c r="N2463" s="12">
        <f t="shared" si="267"/>
        <v>40784.012696759259</v>
      </c>
      <c r="O2463" s="16">
        <f t="shared" si="268"/>
        <v>8</v>
      </c>
      <c r="P2463" s="16">
        <f t="shared" si="271"/>
        <v>2011</v>
      </c>
      <c r="Q2463" t="b">
        <v>0</v>
      </c>
      <c r="R2463">
        <v>86</v>
      </c>
      <c r="S2463" t="b">
        <v>1</v>
      </c>
      <c r="T2463" t="s">
        <v>8277</v>
      </c>
      <c r="U2463" t="str">
        <f t="shared" si="269"/>
        <v>music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20">
        <f t="shared" si="270"/>
        <v>3</v>
      </c>
      <c r="F2464" s="6" t="str">
        <f t="shared" si="272"/>
        <v>Cat 2</v>
      </c>
      <c r="G2464" s="8">
        <v>3321.25</v>
      </c>
      <c r="H2464" t="s">
        <v>8218</v>
      </c>
      <c r="I2464" t="s">
        <v>8223</v>
      </c>
      <c r="J2464" t="s">
        <v>8245</v>
      </c>
      <c r="K2464">
        <v>1342672096</v>
      </c>
      <c r="L2464" s="12">
        <f t="shared" si="266"/>
        <v>41109.186296296299</v>
      </c>
      <c r="M2464">
        <v>1340944096</v>
      </c>
      <c r="N2464" s="12">
        <f t="shared" si="267"/>
        <v>41089.186296296299</v>
      </c>
      <c r="O2464" s="16">
        <f t="shared" si="268"/>
        <v>6</v>
      </c>
      <c r="P2464" s="16">
        <f t="shared" si="271"/>
        <v>2012</v>
      </c>
      <c r="Q2464" t="b">
        <v>0</v>
      </c>
      <c r="R2464">
        <v>115</v>
      </c>
      <c r="S2464" t="b">
        <v>1</v>
      </c>
      <c r="T2464" t="s">
        <v>8277</v>
      </c>
      <c r="U2464" t="str">
        <f t="shared" si="269"/>
        <v>music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20">
        <f t="shared" si="270"/>
        <v>2</v>
      </c>
      <c r="F2465" s="6" t="str">
        <f t="shared" si="272"/>
        <v>Cat 2</v>
      </c>
      <c r="G2465" s="8">
        <v>2325</v>
      </c>
      <c r="H2465" t="s">
        <v>8218</v>
      </c>
      <c r="I2465" t="s">
        <v>8223</v>
      </c>
      <c r="J2465" t="s">
        <v>8245</v>
      </c>
      <c r="K2465">
        <v>1366138800</v>
      </c>
      <c r="L2465" s="12">
        <f t="shared" si="266"/>
        <v>41380.791666666664</v>
      </c>
      <c r="M2465">
        <v>1362710425</v>
      </c>
      <c r="N2465" s="12">
        <f t="shared" si="267"/>
        <v>41341.111400462964</v>
      </c>
      <c r="O2465" s="16">
        <f t="shared" si="268"/>
        <v>3</v>
      </c>
      <c r="P2465" s="16">
        <f t="shared" si="271"/>
        <v>2013</v>
      </c>
      <c r="Q2465" t="b">
        <v>0</v>
      </c>
      <c r="R2465">
        <v>75</v>
      </c>
      <c r="S2465" t="b">
        <v>1</v>
      </c>
      <c r="T2465" t="s">
        <v>8277</v>
      </c>
      <c r="U2465" t="str">
        <f t="shared" si="269"/>
        <v>music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20">
        <f t="shared" si="270"/>
        <v>2</v>
      </c>
      <c r="F2466" s="6" t="str">
        <f t="shared" si="272"/>
        <v>Cat 2</v>
      </c>
      <c r="G2466" s="8">
        <v>2222</v>
      </c>
      <c r="H2466" t="s">
        <v>8218</v>
      </c>
      <c r="I2466" t="s">
        <v>8228</v>
      </c>
      <c r="J2466" t="s">
        <v>8250</v>
      </c>
      <c r="K2466">
        <v>1443641340</v>
      </c>
      <c r="L2466" s="12">
        <f t="shared" si="266"/>
        <v>42277.811805555553</v>
      </c>
      <c r="M2466">
        <v>1441143397</v>
      </c>
      <c r="N2466" s="12">
        <f t="shared" si="267"/>
        <v>42248.90042824074</v>
      </c>
      <c r="O2466" s="16">
        <f t="shared" si="268"/>
        <v>9</v>
      </c>
      <c r="P2466" s="16">
        <f t="shared" si="271"/>
        <v>2015</v>
      </c>
      <c r="Q2466" t="b">
        <v>0</v>
      </c>
      <c r="R2466">
        <v>43</v>
      </c>
      <c r="S2466" t="b">
        <v>1</v>
      </c>
      <c r="T2466" t="s">
        <v>8277</v>
      </c>
      <c r="U2466" t="str">
        <f t="shared" si="269"/>
        <v>music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20">
        <f t="shared" si="270"/>
        <v>0.7</v>
      </c>
      <c r="F2467" s="6" t="str">
        <f t="shared" si="272"/>
        <v>Cat 1</v>
      </c>
      <c r="G2467" s="8">
        <v>1261</v>
      </c>
      <c r="H2467" t="s">
        <v>8218</v>
      </c>
      <c r="I2467" t="s">
        <v>8223</v>
      </c>
      <c r="J2467" t="s">
        <v>8245</v>
      </c>
      <c r="K2467">
        <v>1348420548</v>
      </c>
      <c r="L2467" s="12">
        <f t="shared" si="266"/>
        <v>41175.719305555554</v>
      </c>
      <c r="M2467">
        <v>1345828548</v>
      </c>
      <c r="N2467" s="12">
        <f t="shared" si="267"/>
        <v>41145.719305555554</v>
      </c>
      <c r="O2467" s="16">
        <f t="shared" si="268"/>
        <v>8</v>
      </c>
      <c r="P2467" s="16">
        <f t="shared" si="271"/>
        <v>2012</v>
      </c>
      <c r="Q2467" t="b">
        <v>0</v>
      </c>
      <c r="R2467">
        <v>48</v>
      </c>
      <c r="S2467" t="b">
        <v>1</v>
      </c>
      <c r="T2467" t="s">
        <v>8277</v>
      </c>
      <c r="U2467" t="str">
        <f t="shared" si="269"/>
        <v>music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20">
        <f t="shared" si="270"/>
        <v>2.5</v>
      </c>
      <c r="F2468" s="6" t="str">
        <f t="shared" si="272"/>
        <v>Cat 2</v>
      </c>
      <c r="G2468" s="8">
        <v>2500</v>
      </c>
      <c r="H2468" t="s">
        <v>8218</v>
      </c>
      <c r="I2468" t="s">
        <v>8223</v>
      </c>
      <c r="J2468" t="s">
        <v>8245</v>
      </c>
      <c r="K2468">
        <v>1368066453</v>
      </c>
      <c r="L2468" s="12">
        <f t="shared" si="266"/>
        <v>41403.102465277778</v>
      </c>
      <c r="M2468">
        <v>1365474453</v>
      </c>
      <c r="N2468" s="12">
        <f t="shared" si="267"/>
        <v>41373.102465277778</v>
      </c>
      <c r="O2468" s="16">
        <f t="shared" si="268"/>
        <v>4</v>
      </c>
      <c r="P2468" s="16">
        <f t="shared" si="271"/>
        <v>2013</v>
      </c>
      <c r="Q2468" t="b">
        <v>0</v>
      </c>
      <c r="R2468">
        <v>52</v>
      </c>
      <c r="S2468" t="b">
        <v>1</v>
      </c>
      <c r="T2468" t="s">
        <v>8277</v>
      </c>
      <c r="U2468" t="str">
        <f t="shared" si="269"/>
        <v>music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20">
        <f t="shared" si="270"/>
        <v>1</v>
      </c>
      <c r="F2469" s="6" t="str">
        <f t="shared" si="272"/>
        <v>Cat 2</v>
      </c>
      <c r="G2469" s="8">
        <v>1185</v>
      </c>
      <c r="H2469" t="s">
        <v>8218</v>
      </c>
      <c r="I2469" t="s">
        <v>8223</v>
      </c>
      <c r="J2469" t="s">
        <v>8245</v>
      </c>
      <c r="K2469">
        <v>1336669200</v>
      </c>
      <c r="L2469" s="12">
        <f t="shared" si="266"/>
        <v>41039.708333333336</v>
      </c>
      <c r="M2469">
        <v>1335473931</v>
      </c>
      <c r="N2469" s="12">
        <f t="shared" si="267"/>
        <v>41025.874201388891</v>
      </c>
      <c r="O2469" s="16">
        <f t="shared" si="268"/>
        <v>4</v>
      </c>
      <c r="P2469" s="16">
        <f t="shared" si="271"/>
        <v>2012</v>
      </c>
      <c r="Q2469" t="b">
        <v>0</v>
      </c>
      <c r="R2469">
        <v>43</v>
      </c>
      <c r="S2469" t="b">
        <v>1</v>
      </c>
      <c r="T2469" t="s">
        <v>8277</v>
      </c>
      <c r="U2469" t="str">
        <f t="shared" si="269"/>
        <v>music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20">
        <f t="shared" si="270"/>
        <v>2</v>
      </c>
      <c r="F2470" s="6" t="str">
        <f t="shared" si="272"/>
        <v>Cat 2</v>
      </c>
      <c r="G2470" s="8">
        <v>2144.34</v>
      </c>
      <c r="H2470" t="s">
        <v>8218</v>
      </c>
      <c r="I2470" t="s">
        <v>8223</v>
      </c>
      <c r="J2470" t="s">
        <v>8245</v>
      </c>
      <c r="K2470">
        <v>1351400400</v>
      </c>
      <c r="L2470" s="12">
        <f t="shared" si="266"/>
        <v>41210.208333333336</v>
      </c>
      <c r="M2470">
        <v>1348285321</v>
      </c>
      <c r="N2470" s="12">
        <f t="shared" si="267"/>
        <v>41174.154178240737</v>
      </c>
      <c r="O2470" s="16">
        <f t="shared" si="268"/>
        <v>9</v>
      </c>
      <c r="P2470" s="16">
        <f t="shared" si="271"/>
        <v>2012</v>
      </c>
      <c r="Q2470" t="b">
        <v>0</v>
      </c>
      <c r="R2470">
        <v>58</v>
      </c>
      <c r="S2470" t="b">
        <v>1</v>
      </c>
      <c r="T2470" t="s">
        <v>8277</v>
      </c>
      <c r="U2470" t="str">
        <f t="shared" si="269"/>
        <v>music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20">
        <f t="shared" si="270"/>
        <v>1.2</v>
      </c>
      <c r="F2471" s="6" t="str">
        <f t="shared" si="272"/>
        <v>Cat 2</v>
      </c>
      <c r="G2471" s="8">
        <v>1364</v>
      </c>
      <c r="H2471" t="s">
        <v>8218</v>
      </c>
      <c r="I2471" t="s">
        <v>8223</v>
      </c>
      <c r="J2471" t="s">
        <v>8245</v>
      </c>
      <c r="K2471">
        <v>1297160329</v>
      </c>
      <c r="L2471" s="12">
        <f t="shared" si="266"/>
        <v>40582.429733796293</v>
      </c>
      <c r="M2471">
        <v>1295000329</v>
      </c>
      <c r="N2471" s="12">
        <f t="shared" si="267"/>
        <v>40557.429733796293</v>
      </c>
      <c r="O2471" s="16">
        <f t="shared" si="268"/>
        <v>1</v>
      </c>
      <c r="P2471" s="16">
        <f t="shared" si="271"/>
        <v>2011</v>
      </c>
      <c r="Q2471" t="b">
        <v>0</v>
      </c>
      <c r="R2471">
        <v>47</v>
      </c>
      <c r="S2471" t="b">
        <v>1</v>
      </c>
      <c r="T2471" t="s">
        <v>8277</v>
      </c>
      <c r="U2471" t="str">
        <f t="shared" si="269"/>
        <v>music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20">
        <f t="shared" si="270"/>
        <v>1</v>
      </c>
      <c r="F2472" s="6" t="str">
        <f t="shared" si="272"/>
        <v>Cat 2</v>
      </c>
      <c r="G2472" s="8">
        <v>1031.6400000000001</v>
      </c>
      <c r="H2472" t="s">
        <v>8218</v>
      </c>
      <c r="I2472" t="s">
        <v>8223</v>
      </c>
      <c r="J2472" t="s">
        <v>8245</v>
      </c>
      <c r="K2472">
        <v>1337824055</v>
      </c>
      <c r="L2472" s="12">
        <f t="shared" si="266"/>
        <v>41053.07471064815</v>
      </c>
      <c r="M2472">
        <v>1335232055</v>
      </c>
      <c r="N2472" s="12">
        <f t="shared" si="267"/>
        <v>41023.07471064815</v>
      </c>
      <c r="O2472" s="16">
        <f t="shared" si="268"/>
        <v>4</v>
      </c>
      <c r="P2472" s="16">
        <f t="shared" si="271"/>
        <v>2012</v>
      </c>
      <c r="Q2472" t="b">
        <v>0</v>
      </c>
      <c r="R2472">
        <v>36</v>
      </c>
      <c r="S2472" t="b">
        <v>1</v>
      </c>
      <c r="T2472" t="s">
        <v>8277</v>
      </c>
      <c r="U2472" t="str">
        <f t="shared" si="269"/>
        <v>music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20">
        <f t="shared" si="270"/>
        <v>0.5</v>
      </c>
      <c r="F2473" s="6" t="str">
        <f t="shared" si="272"/>
        <v>Cat 1</v>
      </c>
      <c r="G2473" s="8">
        <v>640</v>
      </c>
      <c r="H2473" t="s">
        <v>8218</v>
      </c>
      <c r="I2473" t="s">
        <v>8223</v>
      </c>
      <c r="J2473" t="s">
        <v>8245</v>
      </c>
      <c r="K2473">
        <v>1327535392</v>
      </c>
      <c r="L2473" s="12">
        <f t="shared" si="266"/>
        <v>40933.992962962962</v>
      </c>
      <c r="M2473">
        <v>1324079392</v>
      </c>
      <c r="N2473" s="12">
        <f t="shared" si="267"/>
        <v>40893.992962962962</v>
      </c>
      <c r="O2473" s="16">
        <f t="shared" si="268"/>
        <v>12</v>
      </c>
      <c r="P2473" s="16">
        <f t="shared" si="271"/>
        <v>2011</v>
      </c>
      <c r="Q2473" t="b">
        <v>0</v>
      </c>
      <c r="R2473">
        <v>17</v>
      </c>
      <c r="S2473" t="b">
        <v>1</v>
      </c>
      <c r="T2473" t="s">
        <v>8277</v>
      </c>
      <c r="U2473" t="str">
        <f t="shared" si="269"/>
        <v>music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20">
        <f t="shared" si="270"/>
        <v>7.5</v>
      </c>
      <c r="F2474" s="6" t="str">
        <f t="shared" si="272"/>
        <v>Cat 3</v>
      </c>
      <c r="G2474" s="8">
        <v>10182.02</v>
      </c>
      <c r="H2474" t="s">
        <v>8218</v>
      </c>
      <c r="I2474" t="s">
        <v>8223</v>
      </c>
      <c r="J2474" t="s">
        <v>8245</v>
      </c>
      <c r="K2474">
        <v>1283562180</v>
      </c>
      <c r="L2474" s="12">
        <f t="shared" si="266"/>
        <v>40425.043749999997</v>
      </c>
      <c r="M2474">
        <v>1277433980</v>
      </c>
      <c r="N2474" s="12">
        <f t="shared" si="267"/>
        <v>40354.11550925926</v>
      </c>
      <c r="O2474" s="16">
        <f t="shared" si="268"/>
        <v>6</v>
      </c>
      <c r="P2474" s="16">
        <f t="shared" si="271"/>
        <v>2010</v>
      </c>
      <c r="Q2474" t="b">
        <v>0</v>
      </c>
      <c r="R2474">
        <v>104</v>
      </c>
      <c r="S2474" t="b">
        <v>1</v>
      </c>
      <c r="T2474" t="s">
        <v>8277</v>
      </c>
      <c r="U2474" t="str">
        <f t="shared" si="269"/>
        <v>music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20">
        <f t="shared" si="270"/>
        <v>2</v>
      </c>
      <c r="F2475" s="6" t="str">
        <f t="shared" si="272"/>
        <v>Cat 2</v>
      </c>
      <c r="G2475" s="8">
        <v>2000</v>
      </c>
      <c r="H2475" t="s">
        <v>8218</v>
      </c>
      <c r="I2475" t="s">
        <v>8223</v>
      </c>
      <c r="J2475" t="s">
        <v>8245</v>
      </c>
      <c r="K2475">
        <v>1352573869</v>
      </c>
      <c r="L2475" s="12">
        <f t="shared" si="266"/>
        <v>41223.790150462963</v>
      </c>
      <c r="M2475">
        <v>1349978269</v>
      </c>
      <c r="N2475" s="12">
        <f t="shared" si="267"/>
        <v>41193.748483796298</v>
      </c>
      <c r="O2475" s="16">
        <f t="shared" si="268"/>
        <v>10</v>
      </c>
      <c r="P2475" s="16">
        <f t="shared" si="271"/>
        <v>2012</v>
      </c>
      <c r="Q2475" t="b">
        <v>0</v>
      </c>
      <c r="R2475">
        <v>47</v>
      </c>
      <c r="S2475" t="b">
        <v>1</v>
      </c>
      <c r="T2475" t="s">
        <v>8277</v>
      </c>
      <c r="U2475" t="str">
        <f t="shared" si="269"/>
        <v>music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20">
        <f t="shared" si="270"/>
        <v>5</v>
      </c>
      <c r="F2476" s="6" t="str">
        <f t="shared" si="272"/>
        <v>Cat 3</v>
      </c>
      <c r="G2476" s="8">
        <v>5000.18</v>
      </c>
      <c r="H2476" t="s">
        <v>8218</v>
      </c>
      <c r="I2476" t="s">
        <v>8223</v>
      </c>
      <c r="J2476" t="s">
        <v>8245</v>
      </c>
      <c r="K2476">
        <v>1286756176</v>
      </c>
      <c r="L2476" s="12">
        <f t="shared" si="266"/>
        <v>40462.011296296296</v>
      </c>
      <c r="M2476">
        <v>1282868176</v>
      </c>
      <c r="N2476" s="12">
        <f t="shared" si="267"/>
        <v>40417.011296296296</v>
      </c>
      <c r="O2476" s="16">
        <f t="shared" si="268"/>
        <v>8</v>
      </c>
      <c r="P2476" s="16">
        <f t="shared" si="271"/>
        <v>2010</v>
      </c>
      <c r="Q2476" t="b">
        <v>0</v>
      </c>
      <c r="R2476">
        <v>38</v>
      </c>
      <c r="S2476" t="b">
        <v>1</v>
      </c>
      <c r="T2476" t="s">
        <v>8277</v>
      </c>
      <c r="U2476" t="str">
        <f t="shared" si="269"/>
        <v>music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20">
        <f t="shared" si="270"/>
        <v>2.5</v>
      </c>
      <c r="F2477" s="6" t="str">
        <f t="shared" si="272"/>
        <v>Cat 2</v>
      </c>
      <c r="G2477" s="8">
        <v>2618</v>
      </c>
      <c r="H2477" t="s">
        <v>8218</v>
      </c>
      <c r="I2477" t="s">
        <v>8223</v>
      </c>
      <c r="J2477" t="s">
        <v>8245</v>
      </c>
      <c r="K2477">
        <v>1278799200</v>
      </c>
      <c r="L2477" s="12">
        <f t="shared" si="266"/>
        <v>40369.916666666664</v>
      </c>
      <c r="M2477">
        <v>1273647255</v>
      </c>
      <c r="N2477" s="12">
        <f t="shared" si="267"/>
        <v>40310.287673611114</v>
      </c>
      <c r="O2477" s="16">
        <f t="shared" si="268"/>
        <v>5</v>
      </c>
      <c r="P2477" s="16">
        <f t="shared" si="271"/>
        <v>2010</v>
      </c>
      <c r="Q2477" t="b">
        <v>0</v>
      </c>
      <c r="R2477">
        <v>81</v>
      </c>
      <c r="S2477" t="b">
        <v>1</v>
      </c>
      <c r="T2477" t="s">
        <v>8277</v>
      </c>
      <c r="U2477" t="str">
        <f t="shared" si="269"/>
        <v>music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20">
        <f t="shared" si="270"/>
        <v>3.2</v>
      </c>
      <c r="F2478" s="6" t="str">
        <f t="shared" si="272"/>
        <v>Cat 2</v>
      </c>
      <c r="G2478" s="8">
        <v>3360.72</v>
      </c>
      <c r="H2478" t="s">
        <v>8218</v>
      </c>
      <c r="I2478" t="s">
        <v>8223</v>
      </c>
      <c r="J2478" t="s">
        <v>8245</v>
      </c>
      <c r="K2478">
        <v>1415004770</v>
      </c>
      <c r="L2478" s="12">
        <f t="shared" si="266"/>
        <v>41946.370023148149</v>
      </c>
      <c r="M2478">
        <v>1412149970</v>
      </c>
      <c r="N2478" s="12">
        <f t="shared" si="267"/>
        <v>41913.328356481477</v>
      </c>
      <c r="O2478" s="16">
        <f t="shared" si="268"/>
        <v>10</v>
      </c>
      <c r="P2478" s="16">
        <f t="shared" si="271"/>
        <v>2014</v>
      </c>
      <c r="Q2478" t="b">
        <v>0</v>
      </c>
      <c r="R2478">
        <v>55</v>
      </c>
      <c r="S2478" t="b">
        <v>1</v>
      </c>
      <c r="T2478" t="s">
        <v>8277</v>
      </c>
      <c r="U2478" t="str">
        <f t="shared" si="269"/>
        <v>music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20">
        <f t="shared" si="270"/>
        <v>0.75</v>
      </c>
      <c r="F2479" s="6" t="str">
        <f t="shared" si="272"/>
        <v>Cat 1</v>
      </c>
      <c r="G2479" s="8">
        <v>1285</v>
      </c>
      <c r="H2479" t="s">
        <v>8218</v>
      </c>
      <c r="I2479" t="s">
        <v>8223</v>
      </c>
      <c r="J2479" t="s">
        <v>8245</v>
      </c>
      <c r="K2479">
        <v>1344789345</v>
      </c>
      <c r="L2479" s="12">
        <f t="shared" si="266"/>
        <v>41133.691493055558</v>
      </c>
      <c r="M2479">
        <v>1340901345</v>
      </c>
      <c r="N2479" s="12">
        <f t="shared" si="267"/>
        <v>41088.691493055558</v>
      </c>
      <c r="O2479" s="16">
        <f t="shared" si="268"/>
        <v>6</v>
      </c>
      <c r="P2479" s="16">
        <f t="shared" si="271"/>
        <v>2012</v>
      </c>
      <c r="Q2479" t="b">
        <v>0</v>
      </c>
      <c r="R2479">
        <v>41</v>
      </c>
      <c r="S2479" t="b">
        <v>1</v>
      </c>
      <c r="T2479" t="s">
        <v>8277</v>
      </c>
      <c r="U2479" t="str">
        <f t="shared" si="269"/>
        <v>music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20">
        <f t="shared" si="270"/>
        <v>8</v>
      </c>
      <c r="F2480" s="6" t="str">
        <f t="shared" si="272"/>
        <v>Cat 3</v>
      </c>
      <c r="G2480" s="8">
        <v>10200</v>
      </c>
      <c r="H2480" t="s">
        <v>8218</v>
      </c>
      <c r="I2480" t="s">
        <v>8223</v>
      </c>
      <c r="J2480" t="s">
        <v>8245</v>
      </c>
      <c r="K2480">
        <v>1358117313</v>
      </c>
      <c r="L2480" s="12">
        <f t="shared" si="266"/>
        <v>41287.950381944444</v>
      </c>
      <c r="M2480">
        <v>1355525313</v>
      </c>
      <c r="N2480" s="12">
        <f t="shared" si="267"/>
        <v>41257.950381944444</v>
      </c>
      <c r="O2480" s="16">
        <f t="shared" si="268"/>
        <v>12</v>
      </c>
      <c r="P2480" s="16">
        <f t="shared" si="271"/>
        <v>2012</v>
      </c>
      <c r="Q2480" t="b">
        <v>0</v>
      </c>
      <c r="R2480">
        <v>79</v>
      </c>
      <c r="S2480" t="b">
        <v>1</v>
      </c>
      <c r="T2480" t="s">
        <v>8277</v>
      </c>
      <c r="U2480" t="str">
        <f t="shared" si="269"/>
        <v>music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20">
        <f t="shared" si="270"/>
        <v>0.3</v>
      </c>
      <c r="F2481" s="6" t="str">
        <f t="shared" si="272"/>
        <v>Cat 1</v>
      </c>
      <c r="G2481" s="8">
        <v>400.33</v>
      </c>
      <c r="H2481" t="s">
        <v>8218</v>
      </c>
      <c r="I2481" t="s">
        <v>8223</v>
      </c>
      <c r="J2481" t="s">
        <v>8245</v>
      </c>
      <c r="K2481">
        <v>1343440800</v>
      </c>
      <c r="L2481" s="12">
        <f t="shared" si="266"/>
        <v>41118.083333333336</v>
      </c>
      <c r="M2481">
        <v>1342545994</v>
      </c>
      <c r="N2481" s="12">
        <f t="shared" si="267"/>
        <v>41107.726782407408</v>
      </c>
      <c r="O2481" s="16">
        <f t="shared" si="268"/>
        <v>7</v>
      </c>
      <c r="P2481" s="16">
        <f t="shared" si="271"/>
        <v>2012</v>
      </c>
      <c r="Q2481" t="b">
        <v>0</v>
      </c>
      <c r="R2481">
        <v>16</v>
      </c>
      <c r="S2481" t="b">
        <v>1</v>
      </c>
      <c r="T2481" t="s">
        <v>8277</v>
      </c>
      <c r="U2481" t="str">
        <f t="shared" si="269"/>
        <v>music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20">
        <f t="shared" si="270"/>
        <v>2</v>
      </c>
      <c r="F2482" s="6" t="str">
        <f t="shared" si="272"/>
        <v>Cat 2</v>
      </c>
      <c r="G2482" s="8">
        <v>2000</v>
      </c>
      <c r="H2482" t="s">
        <v>8218</v>
      </c>
      <c r="I2482" t="s">
        <v>8223</v>
      </c>
      <c r="J2482" t="s">
        <v>8245</v>
      </c>
      <c r="K2482">
        <v>1444516084</v>
      </c>
      <c r="L2482" s="12">
        <f t="shared" si="266"/>
        <v>42287.936157407406</v>
      </c>
      <c r="M2482">
        <v>1439332084</v>
      </c>
      <c r="N2482" s="12">
        <f t="shared" si="267"/>
        <v>42227.936157407406</v>
      </c>
      <c r="O2482" s="16">
        <f t="shared" si="268"/>
        <v>8</v>
      </c>
      <c r="P2482" s="16">
        <f t="shared" si="271"/>
        <v>2015</v>
      </c>
      <c r="Q2482" t="b">
        <v>0</v>
      </c>
      <c r="R2482">
        <v>8</v>
      </c>
      <c r="S2482" t="b">
        <v>1</v>
      </c>
      <c r="T2482" t="s">
        <v>8277</v>
      </c>
      <c r="U2482" t="str">
        <f t="shared" si="269"/>
        <v>music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20">
        <f t="shared" si="270"/>
        <v>4</v>
      </c>
      <c r="F2483" s="6" t="str">
        <f t="shared" si="272"/>
        <v>Cat 2</v>
      </c>
      <c r="G2483" s="8">
        <v>4516.4399999999996</v>
      </c>
      <c r="H2483" t="s">
        <v>8218</v>
      </c>
      <c r="I2483" t="s">
        <v>8223</v>
      </c>
      <c r="J2483" t="s">
        <v>8245</v>
      </c>
      <c r="K2483">
        <v>1335799808</v>
      </c>
      <c r="L2483" s="12">
        <f t="shared" si="266"/>
        <v>41029.645925925928</v>
      </c>
      <c r="M2483">
        <v>1333207808</v>
      </c>
      <c r="N2483" s="12">
        <f t="shared" si="267"/>
        <v>40999.645925925928</v>
      </c>
      <c r="O2483" s="16">
        <f t="shared" si="268"/>
        <v>3</v>
      </c>
      <c r="P2483" s="16">
        <f t="shared" si="271"/>
        <v>2012</v>
      </c>
      <c r="Q2483" t="b">
        <v>0</v>
      </c>
      <c r="R2483">
        <v>95</v>
      </c>
      <c r="S2483" t="b">
        <v>1</v>
      </c>
      <c r="T2483" t="s">
        <v>8277</v>
      </c>
      <c r="U2483" t="str">
        <f t="shared" si="269"/>
        <v>music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20">
        <f t="shared" si="270"/>
        <v>1</v>
      </c>
      <c r="F2484" s="6" t="str">
        <f t="shared" si="272"/>
        <v>Cat 2</v>
      </c>
      <c r="G2484" s="8">
        <v>1001</v>
      </c>
      <c r="H2484" t="s">
        <v>8218</v>
      </c>
      <c r="I2484" t="s">
        <v>8223</v>
      </c>
      <c r="J2484" t="s">
        <v>8245</v>
      </c>
      <c r="K2484">
        <v>1312224383</v>
      </c>
      <c r="L2484" s="12">
        <f t="shared" si="266"/>
        <v>40756.782210648147</v>
      </c>
      <c r="M2484">
        <v>1308336383</v>
      </c>
      <c r="N2484" s="12">
        <f t="shared" si="267"/>
        <v>40711.782210648147</v>
      </c>
      <c r="O2484" s="16">
        <f t="shared" si="268"/>
        <v>6</v>
      </c>
      <c r="P2484" s="16">
        <f t="shared" si="271"/>
        <v>2011</v>
      </c>
      <c r="Q2484" t="b">
        <v>0</v>
      </c>
      <c r="R2484">
        <v>25</v>
      </c>
      <c r="S2484" t="b">
        <v>1</v>
      </c>
      <c r="T2484" t="s">
        <v>8277</v>
      </c>
      <c r="U2484" t="str">
        <f t="shared" si="269"/>
        <v>music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20">
        <f t="shared" si="270"/>
        <v>1.1000000000000001</v>
      </c>
      <c r="F2485" s="6" t="str">
        <f t="shared" si="272"/>
        <v>Cat 2</v>
      </c>
      <c r="G2485" s="8">
        <v>1251</v>
      </c>
      <c r="H2485" t="s">
        <v>8218</v>
      </c>
      <c r="I2485" t="s">
        <v>8223</v>
      </c>
      <c r="J2485" t="s">
        <v>8245</v>
      </c>
      <c r="K2485">
        <v>1335891603</v>
      </c>
      <c r="L2485" s="12">
        <f t="shared" si="266"/>
        <v>41030.708368055559</v>
      </c>
      <c r="M2485">
        <v>1330711203</v>
      </c>
      <c r="N2485" s="12">
        <f t="shared" si="267"/>
        <v>40970.750034722223</v>
      </c>
      <c r="O2485" s="16">
        <f t="shared" si="268"/>
        <v>3</v>
      </c>
      <c r="P2485" s="16">
        <f t="shared" si="271"/>
        <v>2012</v>
      </c>
      <c r="Q2485" t="b">
        <v>0</v>
      </c>
      <c r="R2485">
        <v>19</v>
      </c>
      <c r="S2485" t="b">
        <v>1</v>
      </c>
      <c r="T2485" t="s">
        <v>8277</v>
      </c>
      <c r="U2485" t="str">
        <f t="shared" si="269"/>
        <v>music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20">
        <f t="shared" si="270"/>
        <v>3.5</v>
      </c>
      <c r="F2486" s="6" t="str">
        <f t="shared" si="272"/>
        <v>Cat 2</v>
      </c>
      <c r="G2486" s="8">
        <v>4176.1099999999997</v>
      </c>
      <c r="H2486" t="s">
        <v>8218</v>
      </c>
      <c r="I2486" t="s">
        <v>8223</v>
      </c>
      <c r="J2486" t="s">
        <v>8245</v>
      </c>
      <c r="K2486">
        <v>1316124003</v>
      </c>
      <c r="L2486" s="12">
        <f t="shared" si="266"/>
        <v>40801.916701388887</v>
      </c>
      <c r="M2486">
        <v>1313532003</v>
      </c>
      <c r="N2486" s="12">
        <f t="shared" si="267"/>
        <v>40771.916701388887</v>
      </c>
      <c r="O2486" s="16">
        <f t="shared" si="268"/>
        <v>8</v>
      </c>
      <c r="P2486" s="16">
        <f t="shared" si="271"/>
        <v>2011</v>
      </c>
      <c r="Q2486" t="b">
        <v>0</v>
      </c>
      <c r="R2486">
        <v>90</v>
      </c>
      <c r="S2486" t="b">
        <v>1</v>
      </c>
      <c r="T2486" t="s">
        <v>8277</v>
      </c>
      <c r="U2486" t="str">
        <f t="shared" si="269"/>
        <v>music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20">
        <f t="shared" si="270"/>
        <v>2</v>
      </c>
      <c r="F2487" s="6" t="str">
        <f t="shared" si="272"/>
        <v>Cat 2</v>
      </c>
      <c r="G2487" s="8">
        <v>2065</v>
      </c>
      <c r="H2487" t="s">
        <v>8218</v>
      </c>
      <c r="I2487" t="s">
        <v>8223</v>
      </c>
      <c r="J2487" t="s">
        <v>8245</v>
      </c>
      <c r="K2487">
        <v>1318463879</v>
      </c>
      <c r="L2487" s="12">
        <f t="shared" si="266"/>
        <v>40828.998599537037</v>
      </c>
      <c r="M2487">
        <v>1315439879</v>
      </c>
      <c r="N2487" s="12">
        <f t="shared" si="267"/>
        <v>40793.998599537037</v>
      </c>
      <c r="O2487" s="16">
        <f t="shared" si="268"/>
        <v>9</v>
      </c>
      <c r="P2487" s="16">
        <f t="shared" si="271"/>
        <v>2011</v>
      </c>
      <c r="Q2487" t="b">
        <v>0</v>
      </c>
      <c r="R2487">
        <v>41</v>
      </c>
      <c r="S2487" t="b">
        <v>1</v>
      </c>
      <c r="T2487" t="s">
        <v>8277</v>
      </c>
      <c r="U2487" t="str">
        <f t="shared" si="269"/>
        <v>music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20">
        <f t="shared" si="270"/>
        <v>0.3</v>
      </c>
      <c r="F2488" s="6" t="str">
        <f t="shared" si="272"/>
        <v>Cat 1</v>
      </c>
      <c r="G2488" s="8">
        <v>797</v>
      </c>
      <c r="H2488" t="s">
        <v>8218</v>
      </c>
      <c r="I2488" t="s">
        <v>8223</v>
      </c>
      <c r="J2488" t="s">
        <v>8245</v>
      </c>
      <c r="K2488">
        <v>1335113976</v>
      </c>
      <c r="L2488" s="12">
        <f t="shared" si="266"/>
        <v>41021.708055555559</v>
      </c>
      <c r="M2488">
        <v>1332521976</v>
      </c>
      <c r="N2488" s="12">
        <f t="shared" si="267"/>
        <v>40991.708055555559</v>
      </c>
      <c r="O2488" s="16">
        <f t="shared" si="268"/>
        <v>3</v>
      </c>
      <c r="P2488" s="16">
        <f t="shared" si="271"/>
        <v>2012</v>
      </c>
      <c r="Q2488" t="b">
        <v>0</v>
      </c>
      <c r="R2488">
        <v>30</v>
      </c>
      <c r="S2488" t="b">
        <v>1</v>
      </c>
      <c r="T2488" t="s">
        <v>8277</v>
      </c>
      <c r="U2488" t="str">
        <f t="shared" si="269"/>
        <v>music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20">
        <f t="shared" si="270"/>
        <v>1.5</v>
      </c>
      <c r="F2489" s="6" t="str">
        <f t="shared" si="272"/>
        <v>Cat 2</v>
      </c>
      <c r="G2489" s="8">
        <v>1500.76</v>
      </c>
      <c r="H2489" t="s">
        <v>8218</v>
      </c>
      <c r="I2489" t="s">
        <v>8223</v>
      </c>
      <c r="J2489" t="s">
        <v>8245</v>
      </c>
      <c r="K2489">
        <v>1338083997</v>
      </c>
      <c r="L2489" s="12">
        <f t="shared" si="266"/>
        <v>41056.083298611113</v>
      </c>
      <c r="M2489">
        <v>1335491997</v>
      </c>
      <c r="N2489" s="12">
        <f t="shared" si="267"/>
        <v>41026.083298611113</v>
      </c>
      <c r="O2489" s="16">
        <f t="shared" si="268"/>
        <v>4</v>
      </c>
      <c r="P2489" s="16">
        <f t="shared" si="271"/>
        <v>2012</v>
      </c>
      <c r="Q2489" t="b">
        <v>0</v>
      </c>
      <c r="R2489">
        <v>38</v>
      </c>
      <c r="S2489" t="b">
        <v>1</v>
      </c>
      <c r="T2489" t="s">
        <v>8277</v>
      </c>
      <c r="U2489" t="str">
        <f t="shared" si="269"/>
        <v>music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20">
        <f t="shared" si="270"/>
        <v>3</v>
      </c>
      <c r="F2490" s="6" t="str">
        <f t="shared" si="272"/>
        <v>Cat 2</v>
      </c>
      <c r="G2490" s="8">
        <v>3201</v>
      </c>
      <c r="H2490" t="s">
        <v>8218</v>
      </c>
      <c r="I2490" t="s">
        <v>8223</v>
      </c>
      <c r="J2490" t="s">
        <v>8245</v>
      </c>
      <c r="K2490">
        <v>1321459908</v>
      </c>
      <c r="L2490" s="12">
        <f t="shared" si="266"/>
        <v>40863.674861111111</v>
      </c>
      <c r="M2490">
        <v>1318864308</v>
      </c>
      <c r="N2490" s="12">
        <f t="shared" si="267"/>
        <v>40833.633194444446</v>
      </c>
      <c r="O2490" s="16">
        <f t="shared" si="268"/>
        <v>10</v>
      </c>
      <c r="P2490" s="16">
        <f t="shared" si="271"/>
        <v>2011</v>
      </c>
      <c r="Q2490" t="b">
        <v>0</v>
      </c>
      <c r="R2490">
        <v>65</v>
      </c>
      <c r="S2490" t="b">
        <v>1</v>
      </c>
      <c r="T2490" t="s">
        <v>8277</v>
      </c>
      <c r="U2490" t="str">
        <f t="shared" si="269"/>
        <v>music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20">
        <f t="shared" si="270"/>
        <v>3.5</v>
      </c>
      <c r="F2491" s="6" t="str">
        <f t="shared" si="272"/>
        <v>Cat 2</v>
      </c>
      <c r="G2491" s="8">
        <v>4678.5</v>
      </c>
      <c r="H2491" t="s">
        <v>8218</v>
      </c>
      <c r="I2491" t="s">
        <v>8223</v>
      </c>
      <c r="J2491" t="s">
        <v>8245</v>
      </c>
      <c r="K2491">
        <v>1368117239</v>
      </c>
      <c r="L2491" s="12">
        <f t="shared" si="266"/>
        <v>41403.690266203703</v>
      </c>
      <c r="M2491">
        <v>1365525239</v>
      </c>
      <c r="N2491" s="12">
        <f t="shared" si="267"/>
        <v>41373.690266203703</v>
      </c>
      <c r="O2491" s="16">
        <f t="shared" si="268"/>
        <v>4</v>
      </c>
      <c r="P2491" s="16">
        <f t="shared" si="271"/>
        <v>2013</v>
      </c>
      <c r="Q2491" t="b">
        <v>0</v>
      </c>
      <c r="R2491">
        <v>75</v>
      </c>
      <c r="S2491" t="b">
        <v>1</v>
      </c>
      <c r="T2491" t="s">
        <v>8277</v>
      </c>
      <c r="U2491" t="str">
        <f t="shared" si="269"/>
        <v>music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20">
        <f t="shared" si="270"/>
        <v>0.5</v>
      </c>
      <c r="F2492" s="6" t="str">
        <f t="shared" si="272"/>
        <v>Cat 1</v>
      </c>
      <c r="G2492" s="8">
        <v>607</v>
      </c>
      <c r="H2492" t="s">
        <v>8218</v>
      </c>
      <c r="I2492" t="s">
        <v>8223</v>
      </c>
      <c r="J2492" t="s">
        <v>8245</v>
      </c>
      <c r="K2492">
        <v>1340429276</v>
      </c>
      <c r="L2492" s="12">
        <f t="shared" si="266"/>
        <v>41083.227731481478</v>
      </c>
      <c r="M2492">
        <v>1335245276</v>
      </c>
      <c r="N2492" s="12">
        <f t="shared" si="267"/>
        <v>41023.227731481478</v>
      </c>
      <c r="O2492" s="16">
        <f t="shared" si="268"/>
        <v>4</v>
      </c>
      <c r="P2492" s="16">
        <f t="shared" si="271"/>
        <v>2012</v>
      </c>
      <c r="Q2492" t="b">
        <v>0</v>
      </c>
      <c r="R2492">
        <v>16</v>
      </c>
      <c r="S2492" t="b">
        <v>1</v>
      </c>
      <c r="T2492" t="s">
        <v>8277</v>
      </c>
      <c r="U2492" t="str">
        <f t="shared" si="269"/>
        <v>music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20">
        <f t="shared" si="270"/>
        <v>0.5</v>
      </c>
      <c r="F2493" s="6" t="str">
        <f t="shared" si="272"/>
        <v>Cat 1</v>
      </c>
      <c r="G2493" s="8">
        <v>516</v>
      </c>
      <c r="H2493" t="s">
        <v>8218</v>
      </c>
      <c r="I2493" t="s">
        <v>8223</v>
      </c>
      <c r="J2493" t="s">
        <v>8245</v>
      </c>
      <c r="K2493">
        <v>1295142660</v>
      </c>
      <c r="L2493" s="12">
        <f t="shared" si="266"/>
        <v>40559.07708333333</v>
      </c>
      <c r="M2493">
        <v>1293739714</v>
      </c>
      <c r="N2493" s="12">
        <f t="shared" si="267"/>
        <v>40542.839282407411</v>
      </c>
      <c r="O2493" s="16">
        <f t="shared" si="268"/>
        <v>12</v>
      </c>
      <c r="P2493" s="16">
        <f t="shared" si="271"/>
        <v>2010</v>
      </c>
      <c r="Q2493" t="b">
        <v>0</v>
      </c>
      <c r="R2493">
        <v>10</v>
      </c>
      <c r="S2493" t="b">
        <v>1</v>
      </c>
      <c r="T2493" t="s">
        <v>8277</v>
      </c>
      <c r="U2493" t="str">
        <f t="shared" si="269"/>
        <v>music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20">
        <f t="shared" si="270"/>
        <v>0.6</v>
      </c>
      <c r="F2494" s="6" t="str">
        <f t="shared" si="272"/>
        <v>Cat 1</v>
      </c>
      <c r="G2494" s="8">
        <v>750</v>
      </c>
      <c r="H2494" t="s">
        <v>8218</v>
      </c>
      <c r="I2494" t="s">
        <v>8223</v>
      </c>
      <c r="J2494" t="s">
        <v>8245</v>
      </c>
      <c r="K2494">
        <v>1339840740</v>
      </c>
      <c r="L2494" s="12">
        <f t="shared" si="266"/>
        <v>41076.415972222225</v>
      </c>
      <c r="M2494">
        <v>1335397188</v>
      </c>
      <c r="N2494" s="12">
        <f t="shared" si="267"/>
        <v>41024.985972222225</v>
      </c>
      <c r="O2494" s="16">
        <f t="shared" si="268"/>
        <v>4</v>
      </c>
      <c r="P2494" s="16">
        <f t="shared" si="271"/>
        <v>2012</v>
      </c>
      <c r="Q2494" t="b">
        <v>0</v>
      </c>
      <c r="R2494">
        <v>27</v>
      </c>
      <c r="S2494" t="b">
        <v>1</v>
      </c>
      <c r="T2494" t="s">
        <v>8277</v>
      </c>
      <c r="U2494" t="str">
        <f t="shared" si="269"/>
        <v>music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20">
        <f t="shared" si="270"/>
        <v>20</v>
      </c>
      <c r="F2495" s="6" t="str">
        <f t="shared" si="272"/>
        <v>Cat 6</v>
      </c>
      <c r="G2495" s="8">
        <v>25740</v>
      </c>
      <c r="H2495" t="s">
        <v>8218</v>
      </c>
      <c r="I2495" t="s">
        <v>8223</v>
      </c>
      <c r="J2495" t="s">
        <v>8245</v>
      </c>
      <c r="K2495">
        <v>1367208140</v>
      </c>
      <c r="L2495" s="12">
        <f t="shared" si="266"/>
        <v>41393.168287037035</v>
      </c>
      <c r="M2495">
        <v>1363320140</v>
      </c>
      <c r="N2495" s="12">
        <f t="shared" si="267"/>
        <v>41348.168287037035</v>
      </c>
      <c r="O2495" s="16">
        <f t="shared" si="268"/>
        <v>3</v>
      </c>
      <c r="P2495" s="16">
        <f t="shared" si="271"/>
        <v>2013</v>
      </c>
      <c r="Q2495" t="b">
        <v>0</v>
      </c>
      <c r="R2495">
        <v>259</v>
      </c>
      <c r="S2495" t="b">
        <v>1</v>
      </c>
      <c r="T2495" t="s">
        <v>8277</v>
      </c>
      <c r="U2495" t="str">
        <f t="shared" si="269"/>
        <v>music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20">
        <f t="shared" si="270"/>
        <v>1.5</v>
      </c>
      <c r="F2496" s="6" t="str">
        <f t="shared" si="272"/>
        <v>Cat 2</v>
      </c>
      <c r="G2496" s="8">
        <v>1515.08</v>
      </c>
      <c r="H2496" t="s">
        <v>8218</v>
      </c>
      <c r="I2496" t="s">
        <v>8223</v>
      </c>
      <c r="J2496" t="s">
        <v>8245</v>
      </c>
      <c r="K2496">
        <v>1337786944</v>
      </c>
      <c r="L2496" s="12">
        <f t="shared" si="266"/>
        <v>41052.645185185182</v>
      </c>
      <c r="M2496">
        <v>1335194944</v>
      </c>
      <c r="N2496" s="12">
        <f t="shared" si="267"/>
        <v>41022.645185185182</v>
      </c>
      <c r="O2496" s="16">
        <f t="shared" si="268"/>
        <v>4</v>
      </c>
      <c r="P2496" s="16">
        <f t="shared" si="271"/>
        <v>2012</v>
      </c>
      <c r="Q2496" t="b">
        <v>0</v>
      </c>
      <c r="R2496">
        <v>39</v>
      </c>
      <c r="S2496" t="b">
        <v>1</v>
      </c>
      <c r="T2496" t="s">
        <v>8277</v>
      </c>
      <c r="U2496" t="str">
        <f t="shared" si="269"/>
        <v>music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20">
        <f t="shared" si="270"/>
        <v>1.5</v>
      </c>
      <c r="F2497" s="6" t="str">
        <f t="shared" si="272"/>
        <v>Cat 2</v>
      </c>
      <c r="G2497" s="8">
        <v>1913.05</v>
      </c>
      <c r="H2497" t="s">
        <v>8218</v>
      </c>
      <c r="I2497" t="s">
        <v>8223</v>
      </c>
      <c r="J2497" t="s">
        <v>8245</v>
      </c>
      <c r="K2497">
        <v>1339022575</v>
      </c>
      <c r="L2497" s="12">
        <f t="shared" si="266"/>
        <v>41066.946469907409</v>
      </c>
      <c r="M2497">
        <v>1336430575</v>
      </c>
      <c r="N2497" s="12">
        <f t="shared" si="267"/>
        <v>41036.946469907409</v>
      </c>
      <c r="O2497" s="16">
        <f t="shared" si="268"/>
        <v>5</v>
      </c>
      <c r="P2497" s="16">
        <f t="shared" si="271"/>
        <v>2012</v>
      </c>
      <c r="Q2497" t="b">
        <v>0</v>
      </c>
      <c r="R2497">
        <v>42</v>
      </c>
      <c r="S2497" t="b">
        <v>1</v>
      </c>
      <c r="T2497" t="s">
        <v>8277</v>
      </c>
      <c r="U2497" t="str">
        <f t="shared" si="269"/>
        <v>music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20">
        <f t="shared" si="270"/>
        <v>6</v>
      </c>
      <c r="F2498" s="6" t="str">
        <f t="shared" si="272"/>
        <v>Cat 3</v>
      </c>
      <c r="G2498" s="8">
        <v>6000</v>
      </c>
      <c r="H2498" t="s">
        <v>8218</v>
      </c>
      <c r="I2498" t="s">
        <v>8223</v>
      </c>
      <c r="J2498" t="s">
        <v>8245</v>
      </c>
      <c r="K2498">
        <v>1364597692</v>
      </c>
      <c r="L2498" s="12">
        <f t="shared" si="266"/>
        <v>41362.954768518517</v>
      </c>
      <c r="M2498">
        <v>1361577292</v>
      </c>
      <c r="N2498" s="12">
        <f t="shared" si="267"/>
        <v>41327.996435185189</v>
      </c>
      <c r="O2498" s="16">
        <f t="shared" si="268"/>
        <v>2</v>
      </c>
      <c r="P2498" s="16">
        <f t="shared" si="271"/>
        <v>2013</v>
      </c>
      <c r="Q2498" t="b">
        <v>0</v>
      </c>
      <c r="R2498">
        <v>10</v>
      </c>
      <c r="S2498" t="b">
        <v>1</v>
      </c>
      <c r="T2498" t="s">
        <v>8277</v>
      </c>
      <c r="U2498" t="str">
        <f t="shared" si="269"/>
        <v>music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20">
        <f t="shared" si="270"/>
        <v>4</v>
      </c>
      <c r="F2499" s="6" t="str">
        <f t="shared" si="272"/>
        <v>Cat 2</v>
      </c>
      <c r="G2499" s="8">
        <v>4510.8599999999997</v>
      </c>
      <c r="H2499" t="s">
        <v>8218</v>
      </c>
      <c r="I2499" t="s">
        <v>8223</v>
      </c>
      <c r="J2499" t="s">
        <v>8245</v>
      </c>
      <c r="K2499">
        <v>1312578338</v>
      </c>
      <c r="L2499" s="12">
        <f t="shared" ref="L2499:L2562" si="273">(((K2499/60)/60)/24)+DATE(1970,1,1)</f>
        <v>40760.878912037035</v>
      </c>
      <c r="M2499">
        <v>1309986338</v>
      </c>
      <c r="N2499" s="12">
        <f t="shared" ref="N2499:N2562" si="274">(((M2499/60)/60)/24)+DATE(1970,1,1)</f>
        <v>40730.878912037035</v>
      </c>
      <c r="O2499" s="16">
        <f t="shared" ref="O2499:O2562" si="275">MONTH(N2499)</f>
        <v>7</v>
      </c>
      <c r="P2499" s="16">
        <f t="shared" si="271"/>
        <v>2011</v>
      </c>
      <c r="Q2499" t="b">
        <v>0</v>
      </c>
      <c r="R2499">
        <v>56</v>
      </c>
      <c r="S2499" t="b">
        <v>1</v>
      </c>
      <c r="T2499" t="s">
        <v>8277</v>
      </c>
      <c r="U2499" t="str">
        <f t="shared" ref="U2499:U2562" si="276">LEFT(T2499,5)</f>
        <v>music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20">
        <f t="shared" ref="E2500:E2563" si="277">D2500/1000</f>
        <v>1</v>
      </c>
      <c r="F2500" s="6" t="str">
        <f t="shared" si="272"/>
        <v>Cat 2</v>
      </c>
      <c r="G2500" s="8">
        <v>1056</v>
      </c>
      <c r="H2500" t="s">
        <v>8218</v>
      </c>
      <c r="I2500" t="s">
        <v>8223</v>
      </c>
      <c r="J2500" t="s">
        <v>8245</v>
      </c>
      <c r="K2500">
        <v>1422400387</v>
      </c>
      <c r="L2500" s="12">
        <f t="shared" si="273"/>
        <v>42031.967442129629</v>
      </c>
      <c r="M2500">
        <v>1421190787</v>
      </c>
      <c r="N2500" s="12">
        <f t="shared" si="274"/>
        <v>42017.967442129629</v>
      </c>
      <c r="O2500" s="16">
        <f t="shared" si="275"/>
        <v>1</v>
      </c>
      <c r="P2500" s="16">
        <f t="shared" ref="P2500:P2563" si="278">YEAR(N2500)</f>
        <v>2015</v>
      </c>
      <c r="Q2500" t="b">
        <v>0</v>
      </c>
      <c r="R2500">
        <v>20</v>
      </c>
      <c r="S2500" t="b">
        <v>1</v>
      </c>
      <c r="T2500" t="s">
        <v>8277</v>
      </c>
      <c r="U2500" t="str">
        <f t="shared" si="276"/>
        <v>music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20">
        <f t="shared" si="277"/>
        <v>4</v>
      </c>
      <c r="F2501" s="6" t="str">
        <f t="shared" ref="F2501:F2564" si="279">IF(E2501&lt;1,"Cat 1",IF(E2501&lt;5,"Cat 2",IF(E2501&lt;10,"Cat 3",IF(E2501&lt;15,"Cat 4",IF(E2501&lt;20,"Cat 5",IF(E2501&lt;25,"Cat 6",IF(E2501&lt;30,"Cat 7",IF(E2501&lt;35,"Cat 8",IF(E2501&lt;40,"Cat 9",IF(E2501&lt;45,"Cat 10",IF(E2501&lt;50,"Cat 11","Cat 12")))))))))))</f>
        <v>Cat 2</v>
      </c>
      <c r="G2501" s="8">
        <v>8105</v>
      </c>
      <c r="H2501" t="s">
        <v>8218</v>
      </c>
      <c r="I2501" t="s">
        <v>8223</v>
      </c>
      <c r="J2501" t="s">
        <v>8245</v>
      </c>
      <c r="K2501">
        <v>1356976800</v>
      </c>
      <c r="L2501" s="12">
        <f t="shared" si="273"/>
        <v>41274.75</v>
      </c>
      <c r="M2501">
        <v>1352820837</v>
      </c>
      <c r="N2501" s="12">
        <f t="shared" si="274"/>
        <v>41226.648576388885</v>
      </c>
      <c r="O2501" s="16">
        <f t="shared" si="275"/>
        <v>11</v>
      </c>
      <c r="P2501" s="16">
        <f t="shared" si="278"/>
        <v>2012</v>
      </c>
      <c r="Q2501" t="b">
        <v>0</v>
      </c>
      <c r="R2501">
        <v>170</v>
      </c>
      <c r="S2501" t="b">
        <v>1</v>
      </c>
      <c r="T2501" t="s">
        <v>8277</v>
      </c>
      <c r="U2501" t="str">
        <f t="shared" si="276"/>
        <v>music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20">
        <f t="shared" si="277"/>
        <v>0.6</v>
      </c>
      <c r="F2502" s="6" t="str">
        <f t="shared" si="279"/>
        <v>Cat 1</v>
      </c>
      <c r="G2502" s="8">
        <v>680</v>
      </c>
      <c r="H2502" t="s">
        <v>8218</v>
      </c>
      <c r="I2502" t="s">
        <v>8223</v>
      </c>
      <c r="J2502" t="s">
        <v>8245</v>
      </c>
      <c r="K2502">
        <v>1340476375</v>
      </c>
      <c r="L2502" s="12">
        <f t="shared" si="273"/>
        <v>41083.772858796299</v>
      </c>
      <c r="M2502">
        <v>1337884375</v>
      </c>
      <c r="N2502" s="12">
        <f t="shared" si="274"/>
        <v>41053.772858796299</v>
      </c>
      <c r="O2502" s="16">
        <f t="shared" si="275"/>
        <v>5</v>
      </c>
      <c r="P2502" s="16">
        <f t="shared" si="278"/>
        <v>2012</v>
      </c>
      <c r="Q2502" t="b">
        <v>0</v>
      </c>
      <c r="R2502">
        <v>29</v>
      </c>
      <c r="S2502" t="b">
        <v>1</v>
      </c>
      <c r="T2502" t="s">
        <v>8277</v>
      </c>
      <c r="U2502" t="str">
        <f t="shared" si="276"/>
        <v>music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20">
        <f t="shared" si="277"/>
        <v>11</v>
      </c>
      <c r="F2503" s="6" t="str">
        <f t="shared" si="279"/>
        <v>Cat 4</v>
      </c>
      <c r="G2503" s="8">
        <v>281</v>
      </c>
      <c r="H2503" t="s">
        <v>8220</v>
      </c>
      <c r="I2503" t="s">
        <v>8228</v>
      </c>
      <c r="J2503" t="s">
        <v>8250</v>
      </c>
      <c r="K2503">
        <v>1443379104</v>
      </c>
      <c r="L2503" s="12">
        <f t="shared" si="273"/>
        <v>42274.776666666665</v>
      </c>
      <c r="M2503">
        <v>1440787104</v>
      </c>
      <c r="N2503" s="12">
        <f t="shared" si="274"/>
        <v>42244.776666666665</v>
      </c>
      <c r="O2503" s="16">
        <f t="shared" si="275"/>
        <v>8</v>
      </c>
      <c r="P2503" s="16">
        <f t="shared" si="278"/>
        <v>2015</v>
      </c>
      <c r="Q2503" t="b">
        <v>0</v>
      </c>
      <c r="R2503">
        <v>7</v>
      </c>
      <c r="S2503" t="b">
        <v>0</v>
      </c>
      <c r="T2503" t="s">
        <v>8297</v>
      </c>
      <c r="U2503" t="str">
        <f t="shared" si="276"/>
        <v>food/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20">
        <f t="shared" si="277"/>
        <v>110</v>
      </c>
      <c r="F2504" s="6" t="str">
        <f t="shared" si="279"/>
        <v>Cat 12</v>
      </c>
      <c r="G2504" s="8">
        <v>86</v>
      </c>
      <c r="H2504" t="s">
        <v>8220</v>
      </c>
      <c r="I2504" t="s">
        <v>8223</v>
      </c>
      <c r="J2504" t="s">
        <v>8245</v>
      </c>
      <c r="K2504">
        <v>1411328918</v>
      </c>
      <c r="L2504" s="12">
        <f t="shared" si="273"/>
        <v>41903.825439814813</v>
      </c>
      <c r="M2504">
        <v>1407440918</v>
      </c>
      <c r="N2504" s="12">
        <f t="shared" si="274"/>
        <v>41858.825439814813</v>
      </c>
      <c r="O2504" s="16">
        <f t="shared" si="275"/>
        <v>8</v>
      </c>
      <c r="P2504" s="16">
        <f t="shared" si="278"/>
        <v>2014</v>
      </c>
      <c r="Q2504" t="b">
        <v>0</v>
      </c>
      <c r="R2504">
        <v>5</v>
      </c>
      <c r="S2504" t="b">
        <v>0</v>
      </c>
      <c r="T2504" t="s">
        <v>8297</v>
      </c>
      <c r="U2504" t="str">
        <f t="shared" si="276"/>
        <v>food/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20">
        <f t="shared" si="277"/>
        <v>10</v>
      </c>
      <c r="F2505" s="6" t="str">
        <f t="shared" si="279"/>
        <v>Cat 4</v>
      </c>
      <c r="G2505" s="8"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12">
        <f t="shared" si="273"/>
        <v>42528.879166666666</v>
      </c>
      <c r="M2505">
        <v>1462743308</v>
      </c>
      <c r="N2505" s="12">
        <f t="shared" si="274"/>
        <v>42498.899398148147</v>
      </c>
      <c r="O2505" s="16">
        <f t="shared" si="275"/>
        <v>5</v>
      </c>
      <c r="P2505" s="16">
        <f t="shared" si="278"/>
        <v>2016</v>
      </c>
      <c r="Q2505" t="b">
        <v>0</v>
      </c>
      <c r="R2505">
        <v>0</v>
      </c>
      <c r="S2505" t="b">
        <v>0</v>
      </c>
      <c r="T2505" t="s">
        <v>8297</v>
      </c>
      <c r="U2505" t="str">
        <f t="shared" si="276"/>
        <v>food/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20">
        <f t="shared" si="277"/>
        <v>35</v>
      </c>
      <c r="F2506" s="6" t="str">
        <f t="shared" si="279"/>
        <v>Cat 9</v>
      </c>
      <c r="G2506" s="8"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12">
        <f t="shared" si="273"/>
        <v>41958.057106481487</v>
      </c>
      <c r="M2506">
        <v>1413418934</v>
      </c>
      <c r="N2506" s="12">
        <f t="shared" si="274"/>
        <v>41928.015439814815</v>
      </c>
      <c r="O2506" s="16">
        <f t="shared" si="275"/>
        <v>10</v>
      </c>
      <c r="P2506" s="16">
        <f t="shared" si="278"/>
        <v>2014</v>
      </c>
      <c r="Q2506" t="b">
        <v>0</v>
      </c>
      <c r="R2506">
        <v>0</v>
      </c>
      <c r="S2506" t="b">
        <v>0</v>
      </c>
      <c r="T2506" t="s">
        <v>8297</v>
      </c>
      <c r="U2506" t="str">
        <f t="shared" si="276"/>
        <v>food/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20">
        <f t="shared" si="277"/>
        <v>7</v>
      </c>
      <c r="F2507" s="6" t="str">
        <f t="shared" si="279"/>
        <v>Cat 3</v>
      </c>
      <c r="G2507" s="8"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12">
        <f t="shared" si="273"/>
        <v>42077.014074074075</v>
      </c>
      <c r="M2507">
        <v>1423704016</v>
      </c>
      <c r="N2507" s="12">
        <f t="shared" si="274"/>
        <v>42047.05574074074</v>
      </c>
      <c r="O2507" s="16">
        <f t="shared" si="275"/>
        <v>2</v>
      </c>
      <c r="P2507" s="16">
        <f t="shared" si="278"/>
        <v>2015</v>
      </c>
      <c r="Q2507" t="b">
        <v>0</v>
      </c>
      <c r="R2507">
        <v>0</v>
      </c>
      <c r="S2507" t="b">
        <v>0</v>
      </c>
      <c r="T2507" t="s">
        <v>8297</v>
      </c>
      <c r="U2507" t="str">
        <f t="shared" si="276"/>
        <v>food/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20">
        <f t="shared" si="277"/>
        <v>5</v>
      </c>
      <c r="F2508" s="6" t="str">
        <f t="shared" si="279"/>
        <v>Cat 3</v>
      </c>
      <c r="G2508" s="8">
        <v>30</v>
      </c>
      <c r="H2508" t="s">
        <v>8220</v>
      </c>
      <c r="I2508" t="s">
        <v>8224</v>
      </c>
      <c r="J2508" t="s">
        <v>8246</v>
      </c>
      <c r="K2508">
        <v>1443906000</v>
      </c>
      <c r="L2508" s="12">
        <f t="shared" si="273"/>
        <v>42280.875</v>
      </c>
      <c r="M2508">
        <v>1441955269</v>
      </c>
      <c r="N2508" s="12">
        <f t="shared" si="274"/>
        <v>42258.297094907408</v>
      </c>
      <c r="O2508" s="16">
        <f t="shared" si="275"/>
        <v>9</v>
      </c>
      <c r="P2508" s="16">
        <f t="shared" si="278"/>
        <v>2015</v>
      </c>
      <c r="Q2508" t="b">
        <v>0</v>
      </c>
      <c r="R2508">
        <v>2</v>
      </c>
      <c r="S2508" t="b">
        <v>0</v>
      </c>
      <c r="T2508" t="s">
        <v>8297</v>
      </c>
      <c r="U2508" t="str">
        <f t="shared" si="276"/>
        <v>food/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20">
        <f t="shared" si="277"/>
        <v>42.85</v>
      </c>
      <c r="F2509" s="6" t="str">
        <f t="shared" si="279"/>
        <v>Cat 10</v>
      </c>
      <c r="G2509" s="8"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12">
        <f t="shared" si="273"/>
        <v>42135.072962962964</v>
      </c>
      <c r="M2509">
        <v>1428716704</v>
      </c>
      <c r="N2509" s="12">
        <f t="shared" si="274"/>
        <v>42105.072962962964</v>
      </c>
      <c r="O2509" s="16">
        <f t="shared" si="275"/>
        <v>4</v>
      </c>
      <c r="P2509" s="16">
        <f t="shared" si="278"/>
        <v>2015</v>
      </c>
      <c r="Q2509" t="b">
        <v>0</v>
      </c>
      <c r="R2509">
        <v>0</v>
      </c>
      <c r="S2509" t="b">
        <v>0</v>
      </c>
      <c r="T2509" t="s">
        <v>8297</v>
      </c>
      <c r="U2509" t="str">
        <f t="shared" si="276"/>
        <v>food/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20">
        <f t="shared" si="277"/>
        <v>20</v>
      </c>
      <c r="F2510" s="6" t="str">
        <f t="shared" si="279"/>
        <v>Cat 6</v>
      </c>
      <c r="G2510" s="8"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12">
        <f t="shared" si="273"/>
        <v>41865.951782407406</v>
      </c>
      <c r="M2510">
        <v>1405464634</v>
      </c>
      <c r="N2510" s="12">
        <f t="shared" si="274"/>
        <v>41835.951782407406</v>
      </c>
      <c r="O2510" s="16">
        <f t="shared" si="275"/>
        <v>7</v>
      </c>
      <c r="P2510" s="16">
        <f t="shared" si="278"/>
        <v>2014</v>
      </c>
      <c r="Q2510" t="b">
        <v>0</v>
      </c>
      <c r="R2510">
        <v>0</v>
      </c>
      <c r="S2510" t="b">
        <v>0</v>
      </c>
      <c r="T2510" t="s">
        <v>8297</v>
      </c>
      <c r="U2510" t="str">
        <f t="shared" si="276"/>
        <v>food/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20">
        <f t="shared" si="277"/>
        <v>95</v>
      </c>
      <c r="F2511" s="6" t="str">
        <f t="shared" si="279"/>
        <v>Cat 12</v>
      </c>
      <c r="G2511" s="8">
        <v>1000</v>
      </c>
      <c r="H2511" t="s">
        <v>8220</v>
      </c>
      <c r="I2511" t="s">
        <v>8224</v>
      </c>
      <c r="J2511" t="s">
        <v>8246</v>
      </c>
      <c r="K2511">
        <v>1429554349</v>
      </c>
      <c r="L2511" s="12">
        <f t="shared" si="273"/>
        <v>42114.767928240741</v>
      </c>
      <c r="M2511">
        <v>1424719549</v>
      </c>
      <c r="N2511" s="12">
        <f t="shared" si="274"/>
        <v>42058.809594907405</v>
      </c>
      <c r="O2511" s="16">
        <f t="shared" si="275"/>
        <v>2</v>
      </c>
      <c r="P2511" s="16">
        <f t="shared" si="278"/>
        <v>2015</v>
      </c>
      <c r="Q2511" t="b">
        <v>0</v>
      </c>
      <c r="R2511">
        <v>28</v>
      </c>
      <c r="S2511" t="b">
        <v>0</v>
      </c>
      <c r="T2511" t="s">
        <v>8297</v>
      </c>
      <c r="U2511" t="str">
        <f t="shared" si="276"/>
        <v>food/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20">
        <f t="shared" si="277"/>
        <v>50</v>
      </c>
      <c r="F2512" s="6" t="str">
        <f t="shared" si="279"/>
        <v>Cat 12</v>
      </c>
      <c r="G2512" s="8">
        <v>75</v>
      </c>
      <c r="H2512" t="s">
        <v>8220</v>
      </c>
      <c r="I2512" t="s">
        <v>8223</v>
      </c>
      <c r="J2512" t="s">
        <v>8245</v>
      </c>
      <c r="K2512">
        <v>1431647772</v>
      </c>
      <c r="L2512" s="12">
        <f t="shared" si="273"/>
        <v>42138.997361111105</v>
      </c>
      <c r="M2512">
        <v>1426463772</v>
      </c>
      <c r="N2512" s="12">
        <f t="shared" si="274"/>
        <v>42078.997361111105</v>
      </c>
      <c r="O2512" s="16">
        <f t="shared" si="275"/>
        <v>3</v>
      </c>
      <c r="P2512" s="16">
        <f t="shared" si="278"/>
        <v>2015</v>
      </c>
      <c r="Q2512" t="b">
        <v>0</v>
      </c>
      <c r="R2512">
        <v>2</v>
      </c>
      <c r="S2512" t="b">
        <v>0</v>
      </c>
      <c r="T2512" t="s">
        <v>8297</v>
      </c>
      <c r="U2512" t="str">
        <f t="shared" si="276"/>
        <v>food/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20">
        <f t="shared" si="277"/>
        <v>100</v>
      </c>
      <c r="F2513" s="6" t="str">
        <f t="shared" si="279"/>
        <v>Cat 12</v>
      </c>
      <c r="G2513" s="8"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12">
        <f t="shared" si="273"/>
        <v>42401.446909722217</v>
      </c>
      <c r="M2513">
        <v>1451731413</v>
      </c>
      <c r="N2513" s="12">
        <f t="shared" si="274"/>
        <v>42371.446909722217</v>
      </c>
      <c r="O2513" s="16">
        <f t="shared" si="275"/>
        <v>1</v>
      </c>
      <c r="P2513" s="16">
        <f t="shared" si="278"/>
        <v>2016</v>
      </c>
      <c r="Q2513" t="b">
        <v>0</v>
      </c>
      <c r="R2513">
        <v>0</v>
      </c>
      <c r="S2513" t="b">
        <v>0</v>
      </c>
      <c r="T2513" t="s">
        <v>8297</v>
      </c>
      <c r="U2513" t="str">
        <f t="shared" si="276"/>
        <v>food/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20">
        <f t="shared" si="277"/>
        <v>1.1499999999999999</v>
      </c>
      <c r="F2514" s="6" t="str">
        <f t="shared" si="279"/>
        <v>Cat 2</v>
      </c>
      <c r="G2514" s="8"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12">
        <f t="shared" si="273"/>
        <v>41986.876863425925</v>
      </c>
      <c r="M2514">
        <v>1417208561</v>
      </c>
      <c r="N2514" s="12">
        <f t="shared" si="274"/>
        <v>41971.876863425925</v>
      </c>
      <c r="O2514" s="16">
        <f t="shared" si="275"/>
        <v>11</v>
      </c>
      <c r="P2514" s="16">
        <f t="shared" si="278"/>
        <v>2014</v>
      </c>
      <c r="Q2514" t="b">
        <v>0</v>
      </c>
      <c r="R2514">
        <v>0</v>
      </c>
      <c r="S2514" t="b">
        <v>0</v>
      </c>
      <c r="T2514" t="s">
        <v>8297</v>
      </c>
      <c r="U2514" t="str">
        <f t="shared" si="276"/>
        <v>food/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20">
        <f t="shared" si="277"/>
        <v>180</v>
      </c>
      <c r="F2515" s="6" t="str">
        <f t="shared" si="279"/>
        <v>Cat 12</v>
      </c>
      <c r="G2515" s="8"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12">
        <f t="shared" si="273"/>
        <v>42792.00681712963</v>
      </c>
      <c r="M2515">
        <v>1482883789</v>
      </c>
      <c r="N2515" s="12">
        <f t="shared" si="274"/>
        <v>42732.00681712963</v>
      </c>
      <c r="O2515" s="16">
        <f t="shared" si="275"/>
        <v>12</v>
      </c>
      <c r="P2515" s="16">
        <f t="shared" si="278"/>
        <v>2016</v>
      </c>
      <c r="Q2515" t="b">
        <v>0</v>
      </c>
      <c r="R2515">
        <v>0</v>
      </c>
      <c r="S2515" t="b">
        <v>0</v>
      </c>
      <c r="T2515" t="s">
        <v>8297</v>
      </c>
      <c r="U2515" t="str">
        <f t="shared" si="276"/>
        <v>food/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20">
        <f t="shared" si="277"/>
        <v>12</v>
      </c>
      <c r="F2516" s="6" t="str">
        <f t="shared" si="279"/>
        <v>Cat 4</v>
      </c>
      <c r="G2516" s="8">
        <v>210</v>
      </c>
      <c r="H2516" t="s">
        <v>8220</v>
      </c>
      <c r="I2516" t="s">
        <v>8223</v>
      </c>
      <c r="J2516" t="s">
        <v>8245</v>
      </c>
      <c r="K2516">
        <v>1408526477</v>
      </c>
      <c r="L2516" s="12">
        <f t="shared" si="273"/>
        <v>41871.389780092592</v>
      </c>
      <c r="M2516">
        <v>1407057677</v>
      </c>
      <c r="N2516" s="12">
        <f t="shared" si="274"/>
        <v>41854.389780092592</v>
      </c>
      <c r="O2516" s="16">
        <f t="shared" si="275"/>
        <v>8</v>
      </c>
      <c r="P2516" s="16">
        <f t="shared" si="278"/>
        <v>2014</v>
      </c>
      <c r="Q2516" t="b">
        <v>0</v>
      </c>
      <c r="R2516">
        <v>4</v>
      </c>
      <c r="S2516" t="b">
        <v>0</v>
      </c>
      <c r="T2516" t="s">
        <v>8297</v>
      </c>
      <c r="U2516" t="str">
        <f t="shared" si="276"/>
        <v>food/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20">
        <f t="shared" si="277"/>
        <v>5</v>
      </c>
      <c r="F2517" s="6" t="str">
        <f t="shared" si="279"/>
        <v>Cat 3</v>
      </c>
      <c r="G2517" s="8">
        <v>930</v>
      </c>
      <c r="H2517" t="s">
        <v>8220</v>
      </c>
      <c r="I2517" t="s">
        <v>8223</v>
      </c>
      <c r="J2517" t="s">
        <v>8245</v>
      </c>
      <c r="K2517">
        <v>1424635753</v>
      </c>
      <c r="L2517" s="12">
        <f t="shared" si="273"/>
        <v>42057.839733796296</v>
      </c>
      <c r="M2517">
        <v>1422043753</v>
      </c>
      <c r="N2517" s="12">
        <f t="shared" si="274"/>
        <v>42027.839733796296</v>
      </c>
      <c r="O2517" s="16">
        <f t="shared" si="275"/>
        <v>1</v>
      </c>
      <c r="P2517" s="16">
        <f t="shared" si="278"/>
        <v>2015</v>
      </c>
      <c r="Q2517" t="b">
        <v>0</v>
      </c>
      <c r="R2517">
        <v>12</v>
      </c>
      <c r="S2517" t="b">
        <v>0</v>
      </c>
      <c r="T2517" t="s">
        <v>8297</v>
      </c>
      <c r="U2517" t="str">
        <f t="shared" si="276"/>
        <v>food/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20">
        <f t="shared" si="277"/>
        <v>22</v>
      </c>
      <c r="F2518" s="6" t="str">
        <f t="shared" si="279"/>
        <v>Cat 6</v>
      </c>
      <c r="G2518" s="8"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12">
        <f t="shared" si="273"/>
        <v>41972.6950462963</v>
      </c>
      <c r="M2518">
        <v>1414683652</v>
      </c>
      <c r="N2518" s="12">
        <f t="shared" si="274"/>
        <v>41942.653379629628</v>
      </c>
      <c r="O2518" s="16">
        <f t="shared" si="275"/>
        <v>10</v>
      </c>
      <c r="P2518" s="16">
        <f t="shared" si="278"/>
        <v>2014</v>
      </c>
      <c r="Q2518" t="b">
        <v>0</v>
      </c>
      <c r="R2518">
        <v>0</v>
      </c>
      <c r="S2518" t="b">
        <v>0</v>
      </c>
      <c r="T2518" t="s">
        <v>8297</v>
      </c>
      <c r="U2518" t="str">
        <f t="shared" si="276"/>
        <v>food/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20">
        <f t="shared" si="277"/>
        <v>18</v>
      </c>
      <c r="F2519" s="6" t="str">
        <f t="shared" si="279"/>
        <v>Cat 5</v>
      </c>
      <c r="G2519" s="8">
        <v>1767</v>
      </c>
      <c r="H2519" t="s">
        <v>8220</v>
      </c>
      <c r="I2519" t="s">
        <v>8228</v>
      </c>
      <c r="J2519" t="s">
        <v>8250</v>
      </c>
      <c r="K2519">
        <v>1426788930</v>
      </c>
      <c r="L2519" s="12">
        <f t="shared" si="273"/>
        <v>42082.760763888888</v>
      </c>
      <c r="M2519">
        <v>1424200530</v>
      </c>
      <c r="N2519" s="12">
        <f t="shared" si="274"/>
        <v>42052.802430555559</v>
      </c>
      <c r="O2519" s="16">
        <f t="shared" si="275"/>
        <v>2</v>
      </c>
      <c r="P2519" s="16">
        <f t="shared" si="278"/>
        <v>2015</v>
      </c>
      <c r="Q2519" t="b">
        <v>0</v>
      </c>
      <c r="R2519">
        <v>33</v>
      </c>
      <c r="S2519" t="b">
        <v>0</v>
      </c>
      <c r="T2519" t="s">
        <v>8297</v>
      </c>
      <c r="U2519" t="str">
        <f t="shared" si="276"/>
        <v>food/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20">
        <f t="shared" si="277"/>
        <v>5</v>
      </c>
      <c r="F2520" s="6" t="str">
        <f t="shared" si="279"/>
        <v>Cat 3</v>
      </c>
      <c r="G2520" s="8"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12">
        <f t="shared" si="273"/>
        <v>41956.722546296296</v>
      </c>
      <c r="M2520">
        <v>1413303628</v>
      </c>
      <c r="N2520" s="12">
        <f t="shared" si="274"/>
        <v>41926.680879629632</v>
      </c>
      <c r="O2520" s="16">
        <f t="shared" si="275"/>
        <v>10</v>
      </c>
      <c r="P2520" s="16">
        <f t="shared" si="278"/>
        <v>2014</v>
      </c>
      <c r="Q2520" t="b">
        <v>0</v>
      </c>
      <c r="R2520">
        <v>0</v>
      </c>
      <c r="S2520" t="b">
        <v>0</v>
      </c>
      <c r="T2520" t="s">
        <v>8297</v>
      </c>
      <c r="U2520" t="str">
        <f t="shared" si="276"/>
        <v>food/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20">
        <f t="shared" si="277"/>
        <v>150</v>
      </c>
      <c r="F2521" s="6" t="str">
        <f t="shared" si="279"/>
        <v>Cat 12</v>
      </c>
      <c r="G2521" s="8">
        <v>65</v>
      </c>
      <c r="H2521" t="s">
        <v>8220</v>
      </c>
      <c r="I2521" t="s">
        <v>8223</v>
      </c>
      <c r="J2521" t="s">
        <v>8245</v>
      </c>
      <c r="K2521">
        <v>1405741404</v>
      </c>
      <c r="L2521" s="12">
        <f t="shared" si="273"/>
        <v>41839.155138888891</v>
      </c>
      <c r="M2521">
        <v>1403149404</v>
      </c>
      <c r="N2521" s="12">
        <f t="shared" si="274"/>
        <v>41809.155138888891</v>
      </c>
      <c r="O2521" s="16">
        <f t="shared" si="275"/>
        <v>6</v>
      </c>
      <c r="P2521" s="16">
        <f t="shared" si="278"/>
        <v>2014</v>
      </c>
      <c r="Q2521" t="b">
        <v>0</v>
      </c>
      <c r="R2521">
        <v>4</v>
      </c>
      <c r="S2521" t="b">
        <v>0</v>
      </c>
      <c r="T2521" t="s">
        <v>8297</v>
      </c>
      <c r="U2521" t="str">
        <f t="shared" si="276"/>
        <v>food/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20">
        <f t="shared" si="277"/>
        <v>100</v>
      </c>
      <c r="F2522" s="6" t="str">
        <f t="shared" si="279"/>
        <v>Cat 12</v>
      </c>
      <c r="G2522" s="8"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12">
        <f t="shared" si="273"/>
        <v>42658.806249999994</v>
      </c>
      <c r="M2522">
        <v>1472567085</v>
      </c>
      <c r="N2522" s="12">
        <f t="shared" si="274"/>
        <v>42612.600520833337</v>
      </c>
      <c r="O2522" s="16">
        <f t="shared" si="275"/>
        <v>8</v>
      </c>
      <c r="P2522" s="16">
        <f t="shared" si="278"/>
        <v>2016</v>
      </c>
      <c r="Q2522" t="b">
        <v>0</v>
      </c>
      <c r="R2522">
        <v>0</v>
      </c>
      <c r="S2522" t="b">
        <v>0</v>
      </c>
      <c r="T2522" t="s">
        <v>8297</v>
      </c>
      <c r="U2522" t="str">
        <f t="shared" si="276"/>
        <v>food/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20">
        <f t="shared" si="277"/>
        <v>12.5</v>
      </c>
      <c r="F2523" s="6" t="str">
        <f t="shared" si="279"/>
        <v>Cat 4</v>
      </c>
      <c r="G2523" s="8">
        <v>13685.99</v>
      </c>
      <c r="H2523" t="s">
        <v>8218</v>
      </c>
      <c r="I2523" t="s">
        <v>8223</v>
      </c>
      <c r="J2523" t="s">
        <v>8245</v>
      </c>
      <c r="K2523">
        <v>1444778021</v>
      </c>
      <c r="L2523" s="12">
        <f t="shared" si="273"/>
        <v>42290.967835648145</v>
      </c>
      <c r="M2523">
        <v>1442963621</v>
      </c>
      <c r="N2523" s="12">
        <f t="shared" si="274"/>
        <v>42269.967835648145</v>
      </c>
      <c r="O2523" s="16">
        <f t="shared" si="275"/>
        <v>9</v>
      </c>
      <c r="P2523" s="16">
        <f t="shared" si="278"/>
        <v>2015</v>
      </c>
      <c r="Q2523" t="b">
        <v>0</v>
      </c>
      <c r="R2523">
        <v>132</v>
      </c>
      <c r="S2523" t="b">
        <v>1</v>
      </c>
      <c r="T2523" t="s">
        <v>8298</v>
      </c>
      <c r="U2523" t="str">
        <f t="shared" si="276"/>
        <v>music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20">
        <f t="shared" si="277"/>
        <v>5</v>
      </c>
      <c r="F2524" s="6" t="str">
        <f t="shared" si="279"/>
        <v>Cat 3</v>
      </c>
      <c r="G2524" s="8">
        <v>5000</v>
      </c>
      <c r="H2524" t="s">
        <v>8218</v>
      </c>
      <c r="I2524" t="s">
        <v>8223</v>
      </c>
      <c r="J2524" t="s">
        <v>8245</v>
      </c>
      <c r="K2524">
        <v>1461336720</v>
      </c>
      <c r="L2524" s="12">
        <f t="shared" si="273"/>
        <v>42482.619444444441</v>
      </c>
      <c r="M2524">
        <v>1459431960</v>
      </c>
      <c r="N2524" s="12">
        <f t="shared" si="274"/>
        <v>42460.573611111111</v>
      </c>
      <c r="O2524" s="16">
        <f t="shared" si="275"/>
        <v>3</v>
      </c>
      <c r="P2524" s="16">
        <f t="shared" si="278"/>
        <v>2016</v>
      </c>
      <c r="Q2524" t="b">
        <v>0</v>
      </c>
      <c r="R2524">
        <v>27</v>
      </c>
      <c r="S2524" t="b">
        <v>1</v>
      </c>
      <c r="T2524" t="s">
        <v>8298</v>
      </c>
      <c r="U2524" t="str">
        <f t="shared" si="276"/>
        <v>music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20">
        <f t="shared" si="277"/>
        <v>0.9</v>
      </c>
      <c r="F2525" s="6" t="str">
        <f t="shared" si="279"/>
        <v>Cat 1</v>
      </c>
      <c r="G2525" s="8">
        <v>1408</v>
      </c>
      <c r="H2525" t="s">
        <v>8218</v>
      </c>
      <c r="I2525" t="s">
        <v>8223</v>
      </c>
      <c r="J2525" t="s">
        <v>8245</v>
      </c>
      <c r="K2525">
        <v>1416270292</v>
      </c>
      <c r="L2525" s="12">
        <f t="shared" si="273"/>
        <v>41961.017268518524</v>
      </c>
      <c r="M2525">
        <v>1413674692</v>
      </c>
      <c r="N2525" s="12">
        <f t="shared" si="274"/>
        <v>41930.975601851853</v>
      </c>
      <c r="O2525" s="16">
        <f t="shared" si="275"/>
        <v>10</v>
      </c>
      <c r="P2525" s="16">
        <f t="shared" si="278"/>
        <v>2014</v>
      </c>
      <c r="Q2525" t="b">
        <v>0</v>
      </c>
      <c r="R2525">
        <v>26</v>
      </c>
      <c r="S2525" t="b">
        <v>1</v>
      </c>
      <c r="T2525" t="s">
        <v>8298</v>
      </c>
      <c r="U2525" t="str">
        <f t="shared" si="276"/>
        <v>music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20">
        <f t="shared" si="277"/>
        <v>7.5</v>
      </c>
      <c r="F2526" s="6" t="str">
        <f t="shared" si="279"/>
        <v>Cat 3</v>
      </c>
      <c r="G2526" s="8">
        <v>7620</v>
      </c>
      <c r="H2526" t="s">
        <v>8218</v>
      </c>
      <c r="I2526" t="s">
        <v>8223</v>
      </c>
      <c r="J2526" t="s">
        <v>8245</v>
      </c>
      <c r="K2526">
        <v>1419136200</v>
      </c>
      <c r="L2526" s="12">
        <f t="shared" si="273"/>
        <v>41994.1875</v>
      </c>
      <c r="M2526">
        <v>1416338557</v>
      </c>
      <c r="N2526" s="12">
        <f t="shared" si="274"/>
        <v>41961.807372685187</v>
      </c>
      <c r="O2526" s="16">
        <f t="shared" si="275"/>
        <v>11</v>
      </c>
      <c r="P2526" s="16">
        <f t="shared" si="278"/>
        <v>2014</v>
      </c>
      <c r="Q2526" t="b">
        <v>0</v>
      </c>
      <c r="R2526">
        <v>43</v>
      </c>
      <c r="S2526" t="b">
        <v>1</v>
      </c>
      <c r="T2526" t="s">
        <v>8298</v>
      </c>
      <c r="U2526" t="str">
        <f t="shared" si="276"/>
        <v>music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20">
        <f t="shared" si="277"/>
        <v>8</v>
      </c>
      <c r="F2527" s="6" t="str">
        <f t="shared" si="279"/>
        <v>Cat 3</v>
      </c>
      <c r="G2527" s="8">
        <v>8026</v>
      </c>
      <c r="H2527" t="s">
        <v>8218</v>
      </c>
      <c r="I2527" t="s">
        <v>8223</v>
      </c>
      <c r="J2527" t="s">
        <v>8245</v>
      </c>
      <c r="K2527">
        <v>1340914571</v>
      </c>
      <c r="L2527" s="12">
        <f t="shared" si="273"/>
        <v>41088.844571759262</v>
      </c>
      <c r="M2527">
        <v>1338322571</v>
      </c>
      <c r="N2527" s="12">
        <f t="shared" si="274"/>
        <v>41058.844571759262</v>
      </c>
      <c r="O2527" s="16">
        <f t="shared" si="275"/>
        <v>5</v>
      </c>
      <c r="P2527" s="16">
        <f t="shared" si="278"/>
        <v>2012</v>
      </c>
      <c r="Q2527" t="b">
        <v>0</v>
      </c>
      <c r="R2527">
        <v>80</v>
      </c>
      <c r="S2527" t="b">
        <v>1</v>
      </c>
      <c r="T2527" t="s">
        <v>8298</v>
      </c>
      <c r="U2527" t="str">
        <f t="shared" si="276"/>
        <v>music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20">
        <f t="shared" si="277"/>
        <v>4</v>
      </c>
      <c r="F2528" s="6" t="str">
        <f t="shared" si="279"/>
        <v>Cat 2</v>
      </c>
      <c r="G2528" s="8">
        <v>4518</v>
      </c>
      <c r="H2528" t="s">
        <v>8218</v>
      </c>
      <c r="I2528" t="s">
        <v>8223</v>
      </c>
      <c r="J2528" t="s">
        <v>8245</v>
      </c>
      <c r="K2528">
        <v>1418014740</v>
      </c>
      <c r="L2528" s="12">
        <f t="shared" si="273"/>
        <v>41981.207638888889</v>
      </c>
      <c r="M2528">
        <v>1415585474</v>
      </c>
      <c r="N2528" s="12">
        <f t="shared" si="274"/>
        <v>41953.091134259259</v>
      </c>
      <c r="O2528" s="16">
        <f t="shared" si="275"/>
        <v>11</v>
      </c>
      <c r="P2528" s="16">
        <f t="shared" si="278"/>
        <v>2014</v>
      </c>
      <c r="Q2528" t="b">
        <v>0</v>
      </c>
      <c r="R2528">
        <v>33</v>
      </c>
      <c r="S2528" t="b">
        <v>1</v>
      </c>
      <c r="T2528" t="s">
        <v>8298</v>
      </c>
      <c r="U2528" t="str">
        <f t="shared" si="276"/>
        <v>music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20">
        <f t="shared" si="277"/>
        <v>4</v>
      </c>
      <c r="F2529" s="6" t="str">
        <f t="shared" si="279"/>
        <v>Cat 2</v>
      </c>
      <c r="G2529" s="8">
        <v>4085</v>
      </c>
      <c r="H2529" t="s">
        <v>8218</v>
      </c>
      <c r="I2529" t="s">
        <v>8223</v>
      </c>
      <c r="J2529" t="s">
        <v>8245</v>
      </c>
      <c r="K2529">
        <v>1382068740</v>
      </c>
      <c r="L2529" s="12">
        <f t="shared" si="273"/>
        <v>41565.165972222225</v>
      </c>
      <c r="M2529">
        <v>1380477691</v>
      </c>
      <c r="N2529" s="12">
        <f t="shared" si="274"/>
        <v>41546.75105324074</v>
      </c>
      <c r="O2529" s="16">
        <f t="shared" si="275"/>
        <v>9</v>
      </c>
      <c r="P2529" s="16">
        <f t="shared" si="278"/>
        <v>2013</v>
      </c>
      <c r="Q2529" t="b">
        <v>0</v>
      </c>
      <c r="R2529">
        <v>71</v>
      </c>
      <c r="S2529" t="b">
        <v>1</v>
      </c>
      <c r="T2529" t="s">
        <v>8298</v>
      </c>
      <c r="U2529" t="str">
        <f t="shared" si="276"/>
        <v>music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20">
        <f t="shared" si="277"/>
        <v>4</v>
      </c>
      <c r="F2530" s="6" t="str">
        <f t="shared" si="279"/>
        <v>Cat 2</v>
      </c>
      <c r="G2530" s="8">
        <v>4289.99</v>
      </c>
      <c r="H2530" t="s">
        <v>8218</v>
      </c>
      <c r="I2530" t="s">
        <v>8224</v>
      </c>
      <c r="J2530" t="s">
        <v>8246</v>
      </c>
      <c r="K2530">
        <v>1440068400</v>
      </c>
      <c r="L2530" s="12">
        <f t="shared" si="273"/>
        <v>42236.458333333328</v>
      </c>
      <c r="M2530">
        <v>1438459303</v>
      </c>
      <c r="N2530" s="12">
        <f t="shared" si="274"/>
        <v>42217.834525462968</v>
      </c>
      <c r="O2530" s="16">
        <f t="shared" si="275"/>
        <v>8</v>
      </c>
      <c r="P2530" s="16">
        <f t="shared" si="278"/>
        <v>2015</v>
      </c>
      <c r="Q2530" t="b">
        <v>0</v>
      </c>
      <c r="R2530">
        <v>81</v>
      </c>
      <c r="S2530" t="b">
        <v>1</v>
      </c>
      <c r="T2530" t="s">
        <v>8298</v>
      </c>
      <c r="U2530" t="str">
        <f t="shared" si="276"/>
        <v>music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20">
        <f t="shared" si="277"/>
        <v>6</v>
      </c>
      <c r="F2531" s="6" t="str">
        <f t="shared" si="279"/>
        <v>Cat 3</v>
      </c>
      <c r="G2531" s="8">
        <v>6257</v>
      </c>
      <c r="H2531" t="s">
        <v>8218</v>
      </c>
      <c r="I2531" t="s">
        <v>8223</v>
      </c>
      <c r="J2531" t="s">
        <v>8245</v>
      </c>
      <c r="K2531">
        <v>1332636975</v>
      </c>
      <c r="L2531" s="12">
        <f t="shared" si="273"/>
        <v>40993.0390625</v>
      </c>
      <c r="M2531">
        <v>1328752575</v>
      </c>
      <c r="N2531" s="12">
        <f t="shared" si="274"/>
        <v>40948.080729166664</v>
      </c>
      <c r="O2531" s="16">
        <f t="shared" si="275"/>
        <v>2</v>
      </c>
      <c r="P2531" s="16">
        <f t="shared" si="278"/>
        <v>2012</v>
      </c>
      <c r="Q2531" t="b">
        <v>0</v>
      </c>
      <c r="R2531">
        <v>76</v>
      </c>
      <c r="S2531" t="b">
        <v>1</v>
      </c>
      <c r="T2531" t="s">
        <v>8298</v>
      </c>
      <c r="U2531" t="str">
        <f t="shared" si="276"/>
        <v>music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20">
        <f t="shared" si="277"/>
        <v>6.5</v>
      </c>
      <c r="F2532" s="6" t="str">
        <f t="shared" si="279"/>
        <v>Cat 3</v>
      </c>
      <c r="G2532" s="8">
        <v>6500</v>
      </c>
      <c r="H2532" t="s">
        <v>8218</v>
      </c>
      <c r="I2532" t="s">
        <v>8223</v>
      </c>
      <c r="J2532" t="s">
        <v>8245</v>
      </c>
      <c r="K2532">
        <v>1429505400</v>
      </c>
      <c r="L2532" s="12">
        <f t="shared" si="273"/>
        <v>42114.201388888891</v>
      </c>
      <c r="M2532">
        <v>1426711505</v>
      </c>
      <c r="N2532" s="12">
        <f t="shared" si="274"/>
        <v>42081.864641203705</v>
      </c>
      <c r="O2532" s="16">
        <f t="shared" si="275"/>
        <v>3</v>
      </c>
      <c r="P2532" s="16">
        <f t="shared" si="278"/>
        <v>2015</v>
      </c>
      <c r="Q2532" t="b">
        <v>0</v>
      </c>
      <c r="R2532">
        <v>48</v>
      </c>
      <c r="S2532" t="b">
        <v>1</v>
      </c>
      <c r="T2532" t="s">
        <v>8298</v>
      </c>
      <c r="U2532" t="str">
        <f t="shared" si="276"/>
        <v>music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20">
        <f t="shared" si="277"/>
        <v>4.5</v>
      </c>
      <c r="F2533" s="6" t="str">
        <f t="shared" si="279"/>
        <v>Cat 2</v>
      </c>
      <c r="G2533" s="8">
        <v>4518</v>
      </c>
      <c r="H2533" t="s">
        <v>8218</v>
      </c>
      <c r="I2533" t="s">
        <v>8223</v>
      </c>
      <c r="J2533" t="s">
        <v>8245</v>
      </c>
      <c r="K2533">
        <v>1439611140</v>
      </c>
      <c r="L2533" s="12">
        <f t="shared" si="273"/>
        <v>42231.165972222225</v>
      </c>
      <c r="M2533">
        <v>1437668354</v>
      </c>
      <c r="N2533" s="12">
        <f t="shared" si="274"/>
        <v>42208.680023148147</v>
      </c>
      <c r="O2533" s="16">
        <f t="shared" si="275"/>
        <v>7</v>
      </c>
      <c r="P2533" s="16">
        <f t="shared" si="278"/>
        <v>2015</v>
      </c>
      <c r="Q2533" t="b">
        <v>0</v>
      </c>
      <c r="R2533">
        <v>61</v>
      </c>
      <c r="S2533" t="b">
        <v>1</v>
      </c>
      <c r="T2533" t="s">
        <v>8298</v>
      </c>
      <c r="U2533" t="str">
        <f t="shared" si="276"/>
        <v>music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20">
        <f t="shared" si="277"/>
        <v>4</v>
      </c>
      <c r="F2534" s="6" t="str">
        <f t="shared" si="279"/>
        <v>Cat 2</v>
      </c>
      <c r="G2534" s="8">
        <v>5045</v>
      </c>
      <c r="H2534" t="s">
        <v>8218</v>
      </c>
      <c r="I2534" t="s">
        <v>8223</v>
      </c>
      <c r="J2534" t="s">
        <v>8245</v>
      </c>
      <c r="K2534">
        <v>1345148566</v>
      </c>
      <c r="L2534" s="12">
        <f t="shared" si="273"/>
        <v>41137.849143518521</v>
      </c>
      <c r="M2534">
        <v>1342556566</v>
      </c>
      <c r="N2534" s="12">
        <f t="shared" si="274"/>
        <v>41107.849143518521</v>
      </c>
      <c r="O2534" s="16">
        <f t="shared" si="275"/>
        <v>7</v>
      </c>
      <c r="P2534" s="16">
        <f t="shared" si="278"/>
        <v>2012</v>
      </c>
      <c r="Q2534" t="b">
        <v>0</v>
      </c>
      <c r="R2534">
        <v>60</v>
      </c>
      <c r="S2534" t="b">
        <v>1</v>
      </c>
      <c r="T2534" t="s">
        <v>8298</v>
      </c>
      <c r="U2534" t="str">
        <f t="shared" si="276"/>
        <v>music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20">
        <f t="shared" si="277"/>
        <v>7.5</v>
      </c>
      <c r="F2535" s="6" t="str">
        <f t="shared" si="279"/>
        <v>Cat 3</v>
      </c>
      <c r="G2535" s="8">
        <v>8300</v>
      </c>
      <c r="H2535" t="s">
        <v>8218</v>
      </c>
      <c r="I2535" t="s">
        <v>8223</v>
      </c>
      <c r="J2535" t="s">
        <v>8245</v>
      </c>
      <c r="K2535">
        <v>1362160868</v>
      </c>
      <c r="L2535" s="12">
        <f t="shared" si="273"/>
        <v>41334.750787037039</v>
      </c>
      <c r="M2535">
        <v>1359568911</v>
      </c>
      <c r="N2535" s="12">
        <f t="shared" si="274"/>
        <v>41304.751284722224</v>
      </c>
      <c r="O2535" s="16">
        <f t="shared" si="275"/>
        <v>1</v>
      </c>
      <c r="P2535" s="16">
        <f t="shared" si="278"/>
        <v>2013</v>
      </c>
      <c r="Q2535" t="b">
        <v>0</v>
      </c>
      <c r="R2535">
        <v>136</v>
      </c>
      <c r="S2535" t="b">
        <v>1</v>
      </c>
      <c r="T2535" t="s">
        <v>8298</v>
      </c>
      <c r="U2535" t="str">
        <f t="shared" si="276"/>
        <v>music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20">
        <f t="shared" si="277"/>
        <v>2</v>
      </c>
      <c r="F2536" s="6" t="str">
        <f t="shared" si="279"/>
        <v>Cat 2</v>
      </c>
      <c r="G2536" s="8">
        <v>2100</v>
      </c>
      <c r="H2536" t="s">
        <v>8218</v>
      </c>
      <c r="I2536" t="s">
        <v>8223</v>
      </c>
      <c r="J2536" t="s">
        <v>8245</v>
      </c>
      <c r="K2536">
        <v>1262325600</v>
      </c>
      <c r="L2536" s="12">
        <f t="shared" si="273"/>
        <v>40179.25</v>
      </c>
      <c r="M2536">
        <v>1257871712</v>
      </c>
      <c r="N2536" s="12">
        <f t="shared" si="274"/>
        <v>40127.700370370374</v>
      </c>
      <c r="O2536" s="16">
        <f t="shared" si="275"/>
        <v>11</v>
      </c>
      <c r="P2536" s="16">
        <f t="shared" si="278"/>
        <v>2009</v>
      </c>
      <c r="Q2536" t="b">
        <v>0</v>
      </c>
      <c r="R2536">
        <v>14</v>
      </c>
      <c r="S2536" t="b">
        <v>1</v>
      </c>
      <c r="T2536" t="s">
        <v>8298</v>
      </c>
      <c r="U2536" t="str">
        <f t="shared" si="276"/>
        <v>music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20">
        <f t="shared" si="277"/>
        <v>20</v>
      </c>
      <c r="F2537" s="6" t="str">
        <f t="shared" si="279"/>
        <v>Cat 6</v>
      </c>
      <c r="G2537" s="8">
        <v>20755</v>
      </c>
      <c r="H2537" t="s">
        <v>8218</v>
      </c>
      <c r="I2537" t="s">
        <v>8223</v>
      </c>
      <c r="J2537" t="s">
        <v>8245</v>
      </c>
      <c r="K2537">
        <v>1417463945</v>
      </c>
      <c r="L2537" s="12">
        <f t="shared" si="273"/>
        <v>41974.832696759258</v>
      </c>
      <c r="M2537">
        <v>1414781945</v>
      </c>
      <c r="N2537" s="12">
        <f t="shared" si="274"/>
        <v>41943.791030092594</v>
      </c>
      <c r="O2537" s="16">
        <f t="shared" si="275"/>
        <v>10</v>
      </c>
      <c r="P2537" s="16">
        <f t="shared" si="278"/>
        <v>2014</v>
      </c>
      <c r="Q2537" t="b">
        <v>0</v>
      </c>
      <c r="R2537">
        <v>78</v>
      </c>
      <c r="S2537" t="b">
        <v>1</v>
      </c>
      <c r="T2537" t="s">
        <v>8298</v>
      </c>
      <c r="U2537" t="str">
        <f t="shared" si="276"/>
        <v>music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20">
        <f t="shared" si="277"/>
        <v>2.5000000000000001E-2</v>
      </c>
      <c r="F2538" s="6" t="str">
        <f t="shared" si="279"/>
        <v>Cat 1</v>
      </c>
      <c r="G2538" s="8">
        <v>29</v>
      </c>
      <c r="H2538" t="s">
        <v>8218</v>
      </c>
      <c r="I2538" t="s">
        <v>8223</v>
      </c>
      <c r="J2538" t="s">
        <v>8245</v>
      </c>
      <c r="K2538">
        <v>1375151566</v>
      </c>
      <c r="L2538" s="12">
        <f t="shared" si="273"/>
        <v>41485.106087962966</v>
      </c>
      <c r="M2538">
        <v>1373337166</v>
      </c>
      <c r="N2538" s="12">
        <f t="shared" si="274"/>
        <v>41464.106087962966</v>
      </c>
      <c r="O2538" s="16">
        <f t="shared" si="275"/>
        <v>7</v>
      </c>
      <c r="P2538" s="16">
        <f t="shared" si="278"/>
        <v>2013</v>
      </c>
      <c r="Q2538" t="b">
        <v>0</v>
      </c>
      <c r="R2538">
        <v>4</v>
      </c>
      <c r="S2538" t="b">
        <v>1</v>
      </c>
      <c r="T2538" t="s">
        <v>8298</v>
      </c>
      <c r="U2538" t="str">
        <f t="shared" si="276"/>
        <v>music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20">
        <f t="shared" si="277"/>
        <v>1</v>
      </c>
      <c r="F2539" s="6" t="str">
        <f t="shared" si="279"/>
        <v>Cat 2</v>
      </c>
      <c r="G2539" s="8">
        <v>1100</v>
      </c>
      <c r="H2539" t="s">
        <v>8218</v>
      </c>
      <c r="I2539" t="s">
        <v>8223</v>
      </c>
      <c r="J2539" t="s">
        <v>8245</v>
      </c>
      <c r="K2539">
        <v>1312212855</v>
      </c>
      <c r="L2539" s="12">
        <f t="shared" si="273"/>
        <v>40756.648784722223</v>
      </c>
      <c r="M2539">
        <v>1307028855</v>
      </c>
      <c r="N2539" s="12">
        <f t="shared" si="274"/>
        <v>40696.648784722223</v>
      </c>
      <c r="O2539" s="16">
        <f t="shared" si="275"/>
        <v>6</v>
      </c>
      <c r="P2539" s="16">
        <f t="shared" si="278"/>
        <v>2011</v>
      </c>
      <c r="Q2539" t="b">
        <v>0</v>
      </c>
      <c r="R2539">
        <v>11</v>
      </c>
      <c r="S2539" t="b">
        <v>1</v>
      </c>
      <c r="T2539" t="s">
        <v>8298</v>
      </c>
      <c r="U2539" t="str">
        <f t="shared" si="276"/>
        <v>music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20">
        <f t="shared" si="277"/>
        <v>18</v>
      </c>
      <c r="F2540" s="6" t="str">
        <f t="shared" si="279"/>
        <v>Cat 5</v>
      </c>
      <c r="G2540" s="8">
        <v>20343.169999999998</v>
      </c>
      <c r="H2540" t="s">
        <v>8218</v>
      </c>
      <c r="I2540" t="s">
        <v>8223</v>
      </c>
      <c r="J2540" t="s">
        <v>8245</v>
      </c>
      <c r="K2540">
        <v>1361681940</v>
      </c>
      <c r="L2540" s="12">
        <f t="shared" si="273"/>
        <v>41329.207638888889</v>
      </c>
      <c r="M2540">
        <v>1359029661</v>
      </c>
      <c r="N2540" s="12">
        <f t="shared" si="274"/>
        <v>41298.509965277779</v>
      </c>
      <c r="O2540" s="16">
        <f t="shared" si="275"/>
        <v>1</v>
      </c>
      <c r="P2540" s="16">
        <f t="shared" si="278"/>
        <v>2013</v>
      </c>
      <c r="Q2540" t="b">
        <v>0</v>
      </c>
      <c r="R2540">
        <v>185</v>
      </c>
      <c r="S2540" t="b">
        <v>1</v>
      </c>
      <c r="T2540" t="s">
        <v>8298</v>
      </c>
      <c r="U2540" t="str">
        <f t="shared" si="276"/>
        <v>music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20">
        <f t="shared" si="277"/>
        <v>10</v>
      </c>
      <c r="F2541" s="6" t="str">
        <f t="shared" si="279"/>
        <v>Cat 4</v>
      </c>
      <c r="G2541" s="8">
        <v>10025</v>
      </c>
      <c r="H2541" t="s">
        <v>8218</v>
      </c>
      <c r="I2541" t="s">
        <v>8223</v>
      </c>
      <c r="J2541" t="s">
        <v>8245</v>
      </c>
      <c r="K2541">
        <v>1422913152</v>
      </c>
      <c r="L2541" s="12">
        <f t="shared" si="273"/>
        <v>42037.902222222227</v>
      </c>
      <c r="M2541">
        <v>1417729152</v>
      </c>
      <c r="N2541" s="12">
        <f t="shared" si="274"/>
        <v>41977.902222222227</v>
      </c>
      <c r="O2541" s="16">
        <f t="shared" si="275"/>
        <v>12</v>
      </c>
      <c r="P2541" s="16">
        <f t="shared" si="278"/>
        <v>2014</v>
      </c>
      <c r="Q2541" t="b">
        <v>0</v>
      </c>
      <c r="R2541">
        <v>59</v>
      </c>
      <c r="S2541" t="b">
        <v>1</v>
      </c>
      <c r="T2541" t="s">
        <v>8298</v>
      </c>
      <c r="U2541" t="str">
        <f t="shared" si="276"/>
        <v>music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20">
        <f t="shared" si="277"/>
        <v>2.5</v>
      </c>
      <c r="F2542" s="6" t="str">
        <f t="shared" si="279"/>
        <v>Cat 2</v>
      </c>
      <c r="G2542" s="8">
        <v>2585</v>
      </c>
      <c r="H2542" t="s">
        <v>8218</v>
      </c>
      <c r="I2542" t="s">
        <v>8223</v>
      </c>
      <c r="J2542" t="s">
        <v>8245</v>
      </c>
      <c r="K2542">
        <v>1319904721</v>
      </c>
      <c r="L2542" s="12">
        <f t="shared" si="273"/>
        <v>40845.675011574072</v>
      </c>
      <c r="M2542">
        <v>1314720721</v>
      </c>
      <c r="N2542" s="12">
        <f t="shared" si="274"/>
        <v>40785.675011574072</v>
      </c>
      <c r="O2542" s="16">
        <f t="shared" si="275"/>
        <v>8</v>
      </c>
      <c r="P2542" s="16">
        <f t="shared" si="278"/>
        <v>2011</v>
      </c>
      <c r="Q2542" t="b">
        <v>0</v>
      </c>
      <c r="R2542">
        <v>27</v>
      </c>
      <c r="S2542" t="b">
        <v>1</v>
      </c>
      <c r="T2542" t="s">
        <v>8298</v>
      </c>
      <c r="U2542" t="str">
        <f t="shared" si="276"/>
        <v>music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20">
        <f t="shared" si="277"/>
        <v>3.5</v>
      </c>
      <c r="F2543" s="6" t="str">
        <f t="shared" si="279"/>
        <v>Cat 2</v>
      </c>
      <c r="G2543" s="8">
        <v>3746</v>
      </c>
      <c r="H2543" t="s">
        <v>8218</v>
      </c>
      <c r="I2543" t="s">
        <v>8224</v>
      </c>
      <c r="J2543" t="s">
        <v>8246</v>
      </c>
      <c r="K2543">
        <v>1380192418</v>
      </c>
      <c r="L2543" s="12">
        <f t="shared" si="273"/>
        <v>41543.449282407404</v>
      </c>
      <c r="M2543">
        <v>1375008418</v>
      </c>
      <c r="N2543" s="12">
        <f t="shared" si="274"/>
        <v>41483.449282407404</v>
      </c>
      <c r="O2543" s="16">
        <f t="shared" si="275"/>
        <v>7</v>
      </c>
      <c r="P2543" s="16">
        <f t="shared" si="278"/>
        <v>2013</v>
      </c>
      <c r="Q2543" t="b">
        <v>0</v>
      </c>
      <c r="R2543">
        <v>63</v>
      </c>
      <c r="S2543" t="b">
        <v>1</v>
      </c>
      <c r="T2543" t="s">
        <v>8298</v>
      </c>
      <c r="U2543" t="str">
        <f t="shared" si="276"/>
        <v>music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20">
        <f t="shared" si="277"/>
        <v>0.7</v>
      </c>
      <c r="F2544" s="6" t="str">
        <f t="shared" si="279"/>
        <v>Cat 1</v>
      </c>
      <c r="G2544" s="8">
        <v>725</v>
      </c>
      <c r="H2544" t="s">
        <v>8218</v>
      </c>
      <c r="I2544" t="s">
        <v>8223</v>
      </c>
      <c r="J2544" t="s">
        <v>8245</v>
      </c>
      <c r="K2544">
        <v>1380599940</v>
      </c>
      <c r="L2544" s="12">
        <f t="shared" si="273"/>
        <v>41548.165972222225</v>
      </c>
      <c r="M2544">
        <v>1377252857</v>
      </c>
      <c r="N2544" s="12">
        <f t="shared" si="274"/>
        <v>41509.426585648151</v>
      </c>
      <c r="O2544" s="16">
        <f t="shared" si="275"/>
        <v>8</v>
      </c>
      <c r="P2544" s="16">
        <f t="shared" si="278"/>
        <v>2013</v>
      </c>
      <c r="Q2544" t="b">
        <v>0</v>
      </c>
      <c r="R2544">
        <v>13</v>
      </c>
      <c r="S2544" t="b">
        <v>1</v>
      </c>
      <c r="T2544" t="s">
        <v>8298</v>
      </c>
      <c r="U2544" t="str">
        <f t="shared" si="276"/>
        <v>music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20">
        <f t="shared" si="277"/>
        <v>0.25</v>
      </c>
      <c r="F2545" s="6" t="str">
        <f t="shared" si="279"/>
        <v>Cat 1</v>
      </c>
      <c r="G2545" s="8">
        <v>391</v>
      </c>
      <c r="H2545" t="s">
        <v>8218</v>
      </c>
      <c r="I2545" t="s">
        <v>8223</v>
      </c>
      <c r="J2545" t="s">
        <v>8245</v>
      </c>
      <c r="K2545">
        <v>1293937200</v>
      </c>
      <c r="L2545" s="12">
        <f t="shared" si="273"/>
        <v>40545.125</v>
      </c>
      <c r="M2545">
        <v>1291257298</v>
      </c>
      <c r="N2545" s="12">
        <f t="shared" si="274"/>
        <v>40514.107615740737</v>
      </c>
      <c r="O2545" s="16">
        <f t="shared" si="275"/>
        <v>12</v>
      </c>
      <c r="P2545" s="16">
        <f t="shared" si="278"/>
        <v>2010</v>
      </c>
      <c r="Q2545" t="b">
        <v>0</v>
      </c>
      <c r="R2545">
        <v>13</v>
      </c>
      <c r="S2545" t="b">
        <v>1</v>
      </c>
      <c r="T2545" t="s">
        <v>8298</v>
      </c>
      <c r="U2545" t="str">
        <f t="shared" si="276"/>
        <v>music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20">
        <f t="shared" si="277"/>
        <v>5</v>
      </c>
      <c r="F2546" s="6" t="str">
        <f t="shared" si="279"/>
        <v>Cat 3</v>
      </c>
      <c r="G2546" s="8">
        <v>5041</v>
      </c>
      <c r="H2546" t="s">
        <v>8218</v>
      </c>
      <c r="I2546" t="s">
        <v>8223</v>
      </c>
      <c r="J2546" t="s">
        <v>8245</v>
      </c>
      <c r="K2546">
        <v>1341750569</v>
      </c>
      <c r="L2546" s="12">
        <f t="shared" si="273"/>
        <v>41098.520474537036</v>
      </c>
      <c r="M2546">
        <v>1339158569</v>
      </c>
      <c r="N2546" s="12">
        <f t="shared" si="274"/>
        <v>41068.520474537036</v>
      </c>
      <c r="O2546" s="16">
        <f t="shared" si="275"/>
        <v>6</v>
      </c>
      <c r="P2546" s="16">
        <f t="shared" si="278"/>
        <v>2012</v>
      </c>
      <c r="Q2546" t="b">
        <v>0</v>
      </c>
      <c r="R2546">
        <v>57</v>
      </c>
      <c r="S2546" t="b">
        <v>1</v>
      </c>
      <c r="T2546" t="s">
        <v>8298</v>
      </c>
      <c r="U2546" t="str">
        <f t="shared" si="276"/>
        <v>music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20">
        <f t="shared" si="277"/>
        <v>2</v>
      </c>
      <c r="F2547" s="6" t="str">
        <f t="shared" si="279"/>
        <v>Cat 2</v>
      </c>
      <c r="G2547" s="8">
        <v>3906</v>
      </c>
      <c r="H2547" t="s">
        <v>8218</v>
      </c>
      <c r="I2547" t="s">
        <v>8223</v>
      </c>
      <c r="J2547" t="s">
        <v>8245</v>
      </c>
      <c r="K2547">
        <v>1424997000</v>
      </c>
      <c r="L2547" s="12">
        <f t="shared" si="273"/>
        <v>42062.020833333328</v>
      </c>
      <c r="M2547">
        <v>1421983138</v>
      </c>
      <c r="N2547" s="12">
        <f t="shared" si="274"/>
        <v>42027.13817129629</v>
      </c>
      <c r="O2547" s="16">
        <f t="shared" si="275"/>
        <v>1</v>
      </c>
      <c r="P2547" s="16">
        <f t="shared" si="278"/>
        <v>2015</v>
      </c>
      <c r="Q2547" t="b">
        <v>0</v>
      </c>
      <c r="R2547">
        <v>61</v>
      </c>
      <c r="S2547" t="b">
        <v>1</v>
      </c>
      <c r="T2547" t="s">
        <v>8298</v>
      </c>
      <c r="U2547" t="str">
        <f t="shared" si="276"/>
        <v>music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20">
        <f t="shared" si="277"/>
        <v>3.5</v>
      </c>
      <c r="F2548" s="6" t="str">
        <f t="shared" si="279"/>
        <v>Cat 2</v>
      </c>
      <c r="G2548" s="8">
        <v>3910</v>
      </c>
      <c r="H2548" t="s">
        <v>8218</v>
      </c>
      <c r="I2548" t="s">
        <v>8223</v>
      </c>
      <c r="J2548" t="s">
        <v>8245</v>
      </c>
      <c r="K2548">
        <v>1380949200</v>
      </c>
      <c r="L2548" s="12">
        <f t="shared" si="273"/>
        <v>41552.208333333336</v>
      </c>
      <c r="M2548">
        <v>1378586179</v>
      </c>
      <c r="N2548" s="12">
        <f t="shared" si="274"/>
        <v>41524.858553240738</v>
      </c>
      <c r="O2548" s="16">
        <f t="shared" si="275"/>
        <v>9</v>
      </c>
      <c r="P2548" s="16">
        <f t="shared" si="278"/>
        <v>2013</v>
      </c>
      <c r="Q2548" t="b">
        <v>0</v>
      </c>
      <c r="R2548">
        <v>65</v>
      </c>
      <c r="S2548" t="b">
        <v>1</v>
      </c>
      <c r="T2548" t="s">
        <v>8298</v>
      </c>
      <c r="U2548" t="str">
        <f t="shared" si="276"/>
        <v>music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20">
        <f t="shared" si="277"/>
        <v>5.5</v>
      </c>
      <c r="F2549" s="6" t="str">
        <f t="shared" si="279"/>
        <v>Cat 3</v>
      </c>
      <c r="G2549" s="8">
        <v>6592</v>
      </c>
      <c r="H2549" t="s">
        <v>8218</v>
      </c>
      <c r="I2549" t="s">
        <v>8223</v>
      </c>
      <c r="J2549" t="s">
        <v>8245</v>
      </c>
      <c r="K2549">
        <v>1333560803</v>
      </c>
      <c r="L2549" s="12">
        <f t="shared" si="273"/>
        <v>41003.731516203705</v>
      </c>
      <c r="M2549">
        <v>1330972403</v>
      </c>
      <c r="N2549" s="12">
        <f t="shared" si="274"/>
        <v>40973.773182870369</v>
      </c>
      <c r="O2549" s="16">
        <f t="shared" si="275"/>
        <v>3</v>
      </c>
      <c r="P2549" s="16">
        <f t="shared" si="278"/>
        <v>2012</v>
      </c>
      <c r="Q2549" t="b">
        <v>0</v>
      </c>
      <c r="R2549">
        <v>134</v>
      </c>
      <c r="S2549" t="b">
        <v>1</v>
      </c>
      <c r="T2549" t="s">
        <v>8298</v>
      </c>
      <c r="U2549" t="str">
        <f t="shared" si="276"/>
        <v>music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20">
        <f t="shared" si="277"/>
        <v>6</v>
      </c>
      <c r="F2550" s="6" t="str">
        <f t="shared" si="279"/>
        <v>Cat 3</v>
      </c>
      <c r="G2550" s="8">
        <v>6111</v>
      </c>
      <c r="H2550" t="s">
        <v>8218</v>
      </c>
      <c r="I2550" t="s">
        <v>8229</v>
      </c>
      <c r="J2550" t="s">
        <v>8248</v>
      </c>
      <c r="K2550">
        <v>1475209620</v>
      </c>
      <c r="L2550" s="12">
        <f t="shared" si="273"/>
        <v>42643.185416666667</v>
      </c>
      <c r="M2550">
        <v>1473087637</v>
      </c>
      <c r="N2550" s="12">
        <f t="shared" si="274"/>
        <v>42618.625428240746</v>
      </c>
      <c r="O2550" s="16">
        <f t="shared" si="275"/>
        <v>9</v>
      </c>
      <c r="P2550" s="16">
        <f t="shared" si="278"/>
        <v>2016</v>
      </c>
      <c r="Q2550" t="b">
        <v>0</v>
      </c>
      <c r="R2550">
        <v>37</v>
      </c>
      <c r="S2550" t="b">
        <v>1</v>
      </c>
      <c r="T2550" t="s">
        <v>8298</v>
      </c>
      <c r="U2550" t="str">
        <f t="shared" si="276"/>
        <v>music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20">
        <f t="shared" si="277"/>
        <v>1.57</v>
      </c>
      <c r="F2551" s="6" t="str">
        <f t="shared" si="279"/>
        <v>Cat 2</v>
      </c>
      <c r="G2551" s="8">
        <v>1614</v>
      </c>
      <c r="H2551" t="s">
        <v>8218</v>
      </c>
      <c r="I2551" t="s">
        <v>8224</v>
      </c>
      <c r="J2551" t="s">
        <v>8246</v>
      </c>
      <c r="K2551">
        <v>1370019600</v>
      </c>
      <c r="L2551" s="12">
        <f t="shared" si="273"/>
        <v>41425.708333333336</v>
      </c>
      <c r="M2551">
        <v>1366999870</v>
      </c>
      <c r="N2551" s="12">
        <f t="shared" si="274"/>
        <v>41390.757754629631</v>
      </c>
      <c r="O2551" s="16">
        <f t="shared" si="275"/>
        <v>4</v>
      </c>
      <c r="P2551" s="16">
        <f t="shared" si="278"/>
        <v>2013</v>
      </c>
      <c r="Q2551" t="b">
        <v>0</v>
      </c>
      <c r="R2551">
        <v>37</v>
      </c>
      <c r="S2551" t="b">
        <v>1</v>
      </c>
      <c r="T2551" t="s">
        <v>8298</v>
      </c>
      <c r="U2551" t="str">
        <f t="shared" si="276"/>
        <v>music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20">
        <f t="shared" si="277"/>
        <v>6.5</v>
      </c>
      <c r="F2552" s="6" t="str">
        <f t="shared" si="279"/>
        <v>Cat 3</v>
      </c>
      <c r="G2552" s="8">
        <v>6555</v>
      </c>
      <c r="H2552" t="s">
        <v>8218</v>
      </c>
      <c r="I2552" t="s">
        <v>8223</v>
      </c>
      <c r="J2552" t="s">
        <v>8245</v>
      </c>
      <c r="K2552">
        <v>1444276740</v>
      </c>
      <c r="L2552" s="12">
        <f t="shared" si="273"/>
        <v>42285.165972222225</v>
      </c>
      <c r="M2552">
        <v>1439392406</v>
      </c>
      <c r="N2552" s="12">
        <f t="shared" si="274"/>
        <v>42228.634328703702</v>
      </c>
      <c r="O2552" s="16">
        <f t="shared" si="275"/>
        <v>8</v>
      </c>
      <c r="P2552" s="16">
        <f t="shared" si="278"/>
        <v>2015</v>
      </c>
      <c r="Q2552" t="b">
        <v>0</v>
      </c>
      <c r="R2552">
        <v>150</v>
      </c>
      <c r="S2552" t="b">
        <v>1</v>
      </c>
      <c r="T2552" t="s">
        <v>8298</v>
      </c>
      <c r="U2552" t="str">
        <f t="shared" si="276"/>
        <v>music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20">
        <f t="shared" si="277"/>
        <v>3.6749999999999998</v>
      </c>
      <c r="F2553" s="6" t="str">
        <f t="shared" si="279"/>
        <v>Cat 2</v>
      </c>
      <c r="G2553" s="8">
        <v>3775.5</v>
      </c>
      <c r="H2553" t="s">
        <v>8218</v>
      </c>
      <c r="I2553" t="s">
        <v>8223</v>
      </c>
      <c r="J2553" t="s">
        <v>8245</v>
      </c>
      <c r="K2553">
        <v>1332362880</v>
      </c>
      <c r="L2553" s="12">
        <f t="shared" si="273"/>
        <v>40989.866666666669</v>
      </c>
      <c r="M2553">
        <v>1329890585</v>
      </c>
      <c r="N2553" s="12">
        <f t="shared" si="274"/>
        <v>40961.252141203702</v>
      </c>
      <c r="O2553" s="16">
        <f t="shared" si="275"/>
        <v>2</v>
      </c>
      <c r="P2553" s="16">
        <f t="shared" si="278"/>
        <v>2012</v>
      </c>
      <c r="Q2553" t="b">
        <v>0</v>
      </c>
      <c r="R2553">
        <v>56</v>
      </c>
      <c r="S2553" t="b">
        <v>1</v>
      </c>
      <c r="T2553" t="s">
        <v>8298</v>
      </c>
      <c r="U2553" t="str">
        <f t="shared" si="276"/>
        <v>music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20">
        <f t="shared" si="277"/>
        <v>3</v>
      </c>
      <c r="F2554" s="6" t="str">
        <f t="shared" si="279"/>
        <v>Cat 2</v>
      </c>
      <c r="G2554" s="8">
        <v>3195</v>
      </c>
      <c r="H2554" t="s">
        <v>8218</v>
      </c>
      <c r="I2554" t="s">
        <v>8223</v>
      </c>
      <c r="J2554" t="s">
        <v>8245</v>
      </c>
      <c r="K2554">
        <v>1488741981</v>
      </c>
      <c r="L2554" s="12">
        <f t="shared" si="273"/>
        <v>42799.809965277775</v>
      </c>
      <c r="M2554">
        <v>1486149981</v>
      </c>
      <c r="N2554" s="12">
        <f t="shared" si="274"/>
        <v>42769.809965277775</v>
      </c>
      <c r="O2554" s="16">
        <f t="shared" si="275"/>
        <v>2</v>
      </c>
      <c r="P2554" s="16">
        <f t="shared" si="278"/>
        <v>2017</v>
      </c>
      <c r="Q2554" t="b">
        <v>0</v>
      </c>
      <c r="R2554">
        <v>18</v>
      </c>
      <c r="S2554" t="b">
        <v>1</v>
      </c>
      <c r="T2554" t="s">
        <v>8298</v>
      </c>
      <c r="U2554" t="str">
        <f t="shared" si="276"/>
        <v>music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20">
        <f t="shared" si="277"/>
        <v>1.5</v>
      </c>
      <c r="F2555" s="6" t="str">
        <f t="shared" si="279"/>
        <v>Cat 2</v>
      </c>
      <c r="G2555" s="8">
        <v>2333</v>
      </c>
      <c r="H2555" t="s">
        <v>8218</v>
      </c>
      <c r="I2555" t="s">
        <v>8223</v>
      </c>
      <c r="J2555" t="s">
        <v>8245</v>
      </c>
      <c r="K2555">
        <v>1348202807</v>
      </c>
      <c r="L2555" s="12">
        <f t="shared" si="273"/>
        <v>41173.199155092596</v>
      </c>
      <c r="M2555">
        <v>1343018807</v>
      </c>
      <c r="N2555" s="12">
        <f t="shared" si="274"/>
        <v>41113.199155092596</v>
      </c>
      <c r="O2555" s="16">
        <f t="shared" si="275"/>
        <v>7</v>
      </c>
      <c r="P2555" s="16">
        <f t="shared" si="278"/>
        <v>2012</v>
      </c>
      <c r="Q2555" t="b">
        <v>0</v>
      </c>
      <c r="R2555">
        <v>60</v>
      </c>
      <c r="S2555" t="b">
        <v>1</v>
      </c>
      <c r="T2555" t="s">
        <v>8298</v>
      </c>
      <c r="U2555" t="str">
        <f t="shared" si="276"/>
        <v>music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20">
        <f t="shared" si="277"/>
        <v>3</v>
      </c>
      <c r="F2556" s="6" t="str">
        <f t="shared" si="279"/>
        <v>Cat 2</v>
      </c>
      <c r="G2556" s="8">
        <v>3684</v>
      </c>
      <c r="H2556" t="s">
        <v>8218</v>
      </c>
      <c r="I2556" t="s">
        <v>8223</v>
      </c>
      <c r="J2556" t="s">
        <v>8245</v>
      </c>
      <c r="K2556">
        <v>1433131140</v>
      </c>
      <c r="L2556" s="12">
        <f t="shared" si="273"/>
        <v>42156.165972222225</v>
      </c>
      <c r="M2556">
        <v>1430445163</v>
      </c>
      <c r="N2556" s="12">
        <f t="shared" si="274"/>
        <v>42125.078275462962</v>
      </c>
      <c r="O2556" s="16">
        <f t="shared" si="275"/>
        <v>5</v>
      </c>
      <c r="P2556" s="16">
        <f t="shared" si="278"/>
        <v>2015</v>
      </c>
      <c r="Q2556" t="b">
        <v>0</v>
      </c>
      <c r="R2556">
        <v>67</v>
      </c>
      <c r="S2556" t="b">
        <v>1</v>
      </c>
      <c r="T2556" t="s">
        <v>8298</v>
      </c>
      <c r="U2556" t="str">
        <f t="shared" si="276"/>
        <v>music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20">
        <f t="shared" si="277"/>
        <v>2</v>
      </c>
      <c r="F2557" s="6" t="str">
        <f t="shared" si="279"/>
        <v>Cat 2</v>
      </c>
      <c r="G2557" s="8">
        <v>2147</v>
      </c>
      <c r="H2557" t="s">
        <v>8218</v>
      </c>
      <c r="I2557" t="s">
        <v>8223</v>
      </c>
      <c r="J2557" t="s">
        <v>8245</v>
      </c>
      <c r="K2557">
        <v>1338219793</v>
      </c>
      <c r="L2557" s="12">
        <f t="shared" si="273"/>
        <v>41057.655011574076</v>
      </c>
      <c r="M2557">
        <v>1335541393</v>
      </c>
      <c r="N2557" s="12">
        <f t="shared" si="274"/>
        <v>41026.655011574076</v>
      </c>
      <c r="O2557" s="16">
        <f t="shared" si="275"/>
        <v>4</v>
      </c>
      <c r="P2557" s="16">
        <f t="shared" si="278"/>
        <v>2012</v>
      </c>
      <c r="Q2557" t="b">
        <v>0</v>
      </c>
      <c r="R2557">
        <v>35</v>
      </c>
      <c r="S2557" t="b">
        <v>1</v>
      </c>
      <c r="T2557" t="s">
        <v>8298</v>
      </c>
      <c r="U2557" t="str">
        <f t="shared" si="276"/>
        <v>music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20">
        <f t="shared" si="277"/>
        <v>0.745</v>
      </c>
      <c r="F2558" s="6" t="str">
        <f t="shared" si="279"/>
        <v>Cat 1</v>
      </c>
      <c r="G2558" s="8">
        <v>786</v>
      </c>
      <c r="H2558" t="s">
        <v>8218</v>
      </c>
      <c r="I2558" t="s">
        <v>8223</v>
      </c>
      <c r="J2558" t="s">
        <v>8245</v>
      </c>
      <c r="K2558">
        <v>1356392857</v>
      </c>
      <c r="L2558" s="12">
        <f t="shared" si="273"/>
        <v>41267.991400462961</v>
      </c>
      <c r="M2558">
        <v>1352504857</v>
      </c>
      <c r="N2558" s="12">
        <f t="shared" si="274"/>
        <v>41222.991400462961</v>
      </c>
      <c r="O2558" s="16">
        <f t="shared" si="275"/>
        <v>11</v>
      </c>
      <c r="P2558" s="16">
        <f t="shared" si="278"/>
        <v>2012</v>
      </c>
      <c r="Q2558" t="b">
        <v>0</v>
      </c>
      <c r="R2558">
        <v>34</v>
      </c>
      <c r="S2558" t="b">
        <v>1</v>
      </c>
      <c r="T2558" t="s">
        <v>8298</v>
      </c>
      <c r="U2558" t="str">
        <f t="shared" si="276"/>
        <v>music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20">
        <f t="shared" si="277"/>
        <v>0.9</v>
      </c>
      <c r="F2559" s="6" t="str">
        <f t="shared" si="279"/>
        <v>Cat 1</v>
      </c>
      <c r="G2559" s="8">
        <v>1066</v>
      </c>
      <c r="H2559" t="s">
        <v>8218</v>
      </c>
      <c r="I2559" t="s">
        <v>8224</v>
      </c>
      <c r="J2559" t="s">
        <v>8246</v>
      </c>
      <c r="K2559">
        <v>1400176386</v>
      </c>
      <c r="L2559" s="12">
        <f t="shared" si="273"/>
        <v>41774.745208333334</v>
      </c>
      <c r="M2559">
        <v>1397584386</v>
      </c>
      <c r="N2559" s="12">
        <f t="shared" si="274"/>
        <v>41744.745208333334</v>
      </c>
      <c r="O2559" s="16">
        <f t="shared" si="275"/>
        <v>4</v>
      </c>
      <c r="P2559" s="16">
        <f t="shared" si="278"/>
        <v>2014</v>
      </c>
      <c r="Q2559" t="b">
        <v>0</v>
      </c>
      <c r="R2559">
        <v>36</v>
      </c>
      <c r="S2559" t="b">
        <v>1</v>
      </c>
      <c r="T2559" t="s">
        <v>8298</v>
      </c>
      <c r="U2559" t="str">
        <f t="shared" si="276"/>
        <v>music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20">
        <f t="shared" si="277"/>
        <v>1.25</v>
      </c>
      <c r="F2560" s="6" t="str">
        <f t="shared" si="279"/>
        <v>Cat 2</v>
      </c>
      <c r="G2560" s="8">
        <v>1361</v>
      </c>
      <c r="H2560" t="s">
        <v>8218</v>
      </c>
      <c r="I2560" t="s">
        <v>8225</v>
      </c>
      <c r="J2560" t="s">
        <v>8247</v>
      </c>
      <c r="K2560">
        <v>1430488740</v>
      </c>
      <c r="L2560" s="12">
        <f t="shared" si="273"/>
        <v>42125.582638888889</v>
      </c>
      <c r="M2560">
        <v>1427747906</v>
      </c>
      <c r="N2560" s="12">
        <f t="shared" si="274"/>
        <v>42093.860023148154</v>
      </c>
      <c r="O2560" s="16">
        <f t="shared" si="275"/>
        <v>3</v>
      </c>
      <c r="P2560" s="16">
        <f t="shared" si="278"/>
        <v>2015</v>
      </c>
      <c r="Q2560" t="b">
        <v>0</v>
      </c>
      <c r="R2560">
        <v>18</v>
      </c>
      <c r="S2560" t="b">
        <v>1</v>
      </c>
      <c r="T2560" t="s">
        <v>8298</v>
      </c>
      <c r="U2560" t="str">
        <f t="shared" si="276"/>
        <v>music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20">
        <f t="shared" si="277"/>
        <v>0.8</v>
      </c>
      <c r="F2561" s="6" t="str">
        <f t="shared" si="279"/>
        <v>Cat 1</v>
      </c>
      <c r="G2561" s="8">
        <v>890</v>
      </c>
      <c r="H2561" t="s">
        <v>8218</v>
      </c>
      <c r="I2561" t="s">
        <v>8223</v>
      </c>
      <c r="J2561" t="s">
        <v>8245</v>
      </c>
      <c r="K2561">
        <v>1321385820</v>
      </c>
      <c r="L2561" s="12">
        <f t="shared" si="273"/>
        <v>40862.817361111112</v>
      </c>
      <c r="M2561">
        <v>1318539484</v>
      </c>
      <c r="N2561" s="12">
        <f t="shared" si="274"/>
        <v>40829.873657407406</v>
      </c>
      <c r="O2561" s="16">
        <f t="shared" si="275"/>
        <v>10</v>
      </c>
      <c r="P2561" s="16">
        <f t="shared" si="278"/>
        <v>2011</v>
      </c>
      <c r="Q2561" t="b">
        <v>0</v>
      </c>
      <c r="R2561">
        <v>25</v>
      </c>
      <c r="S2561" t="b">
        <v>1</v>
      </c>
      <c r="T2561" t="s">
        <v>8298</v>
      </c>
      <c r="U2561" t="str">
        <f t="shared" si="276"/>
        <v>music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20">
        <f t="shared" si="277"/>
        <v>3</v>
      </c>
      <c r="F2562" s="6" t="str">
        <f t="shared" si="279"/>
        <v>Cat 2</v>
      </c>
      <c r="G2562" s="8">
        <v>3003</v>
      </c>
      <c r="H2562" t="s">
        <v>8218</v>
      </c>
      <c r="I2562" t="s">
        <v>8224</v>
      </c>
      <c r="J2562" t="s">
        <v>8246</v>
      </c>
      <c r="K2562">
        <v>1425682174</v>
      </c>
      <c r="L2562" s="12">
        <f t="shared" si="273"/>
        <v>42069.951087962967</v>
      </c>
      <c r="M2562">
        <v>1423090174</v>
      </c>
      <c r="N2562" s="12">
        <f t="shared" si="274"/>
        <v>42039.951087962967</v>
      </c>
      <c r="O2562" s="16">
        <f t="shared" si="275"/>
        <v>2</v>
      </c>
      <c r="P2562" s="16">
        <f t="shared" si="278"/>
        <v>2015</v>
      </c>
      <c r="Q2562" t="b">
        <v>0</v>
      </c>
      <c r="R2562">
        <v>21</v>
      </c>
      <c r="S2562" t="b">
        <v>1</v>
      </c>
      <c r="T2562" t="s">
        <v>8298</v>
      </c>
      <c r="U2562" t="str">
        <f t="shared" si="276"/>
        <v>music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20">
        <f t="shared" si="277"/>
        <v>100</v>
      </c>
      <c r="F2563" s="6" t="str">
        <f t="shared" si="279"/>
        <v>Cat 12</v>
      </c>
      <c r="G2563" s="8"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12">
        <f t="shared" ref="L2563:L2626" si="280">(((K2563/60)/60)/24)+DATE(1970,1,1)</f>
        <v>42290.528807870374</v>
      </c>
      <c r="M2563">
        <v>1442148089</v>
      </c>
      <c r="N2563" s="12">
        <f t="shared" ref="N2563:N2626" si="281">(((M2563/60)/60)/24)+DATE(1970,1,1)</f>
        <v>42260.528807870374</v>
      </c>
      <c r="O2563" s="16">
        <f t="shared" ref="O2563:O2626" si="282">MONTH(N2563)</f>
        <v>9</v>
      </c>
      <c r="P2563" s="16">
        <f t="shared" si="278"/>
        <v>2015</v>
      </c>
      <c r="Q2563" t="b">
        <v>0</v>
      </c>
      <c r="R2563">
        <v>0</v>
      </c>
      <c r="S2563" t="b">
        <v>0</v>
      </c>
      <c r="T2563" t="s">
        <v>8282</v>
      </c>
      <c r="U2563" t="str">
        <f t="shared" ref="U2563:U2626" si="283">LEFT(T2563,5)</f>
        <v>food/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20">
        <f t="shared" ref="E2564:E2627" si="284">D2564/1000</f>
        <v>10</v>
      </c>
      <c r="F2564" s="6" t="str">
        <f t="shared" si="279"/>
        <v>Cat 4</v>
      </c>
      <c r="G2564" s="8">
        <v>75</v>
      </c>
      <c r="H2564" t="s">
        <v>8219</v>
      </c>
      <c r="I2564" t="s">
        <v>8235</v>
      </c>
      <c r="J2564" t="s">
        <v>8248</v>
      </c>
      <c r="K2564">
        <v>1476189339</v>
      </c>
      <c r="L2564" s="12">
        <f t="shared" si="280"/>
        <v>42654.524756944447</v>
      </c>
      <c r="M2564">
        <v>1471005339</v>
      </c>
      <c r="N2564" s="12">
        <f t="shared" si="281"/>
        <v>42594.524756944447</v>
      </c>
      <c r="O2564" s="16">
        <f t="shared" si="282"/>
        <v>8</v>
      </c>
      <c r="P2564" s="16">
        <f t="shared" ref="P2564:P2627" si="285">YEAR(N2564)</f>
        <v>2016</v>
      </c>
      <c r="Q2564" t="b">
        <v>0</v>
      </c>
      <c r="R2564">
        <v>3</v>
      </c>
      <c r="S2564" t="b">
        <v>0</v>
      </c>
      <c r="T2564" t="s">
        <v>8282</v>
      </c>
      <c r="U2564" t="str">
        <f t="shared" si="283"/>
        <v>food/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20">
        <f t="shared" si="284"/>
        <v>20</v>
      </c>
      <c r="F2565" s="6" t="str">
        <f t="shared" ref="F2565:F2628" si="286">IF(E2565&lt;1,"Cat 1",IF(E2565&lt;5,"Cat 2",IF(E2565&lt;10,"Cat 3",IF(E2565&lt;15,"Cat 4",IF(E2565&lt;20,"Cat 5",IF(E2565&lt;25,"Cat 6",IF(E2565&lt;30,"Cat 7",IF(E2565&lt;35,"Cat 8",IF(E2565&lt;40,"Cat 9",IF(E2565&lt;45,"Cat 10",IF(E2565&lt;50,"Cat 11","Cat 12")))))))))))</f>
        <v>Cat 6</v>
      </c>
      <c r="G2565" s="8"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12">
        <f t="shared" si="280"/>
        <v>42215.139479166668</v>
      </c>
      <c r="M2565">
        <v>1433042451</v>
      </c>
      <c r="N2565" s="12">
        <f t="shared" si="281"/>
        <v>42155.139479166668</v>
      </c>
      <c r="O2565" s="16">
        <f t="shared" si="282"/>
        <v>5</v>
      </c>
      <c r="P2565" s="16">
        <f t="shared" si="285"/>
        <v>2015</v>
      </c>
      <c r="Q2565" t="b">
        <v>0</v>
      </c>
      <c r="R2565">
        <v>0</v>
      </c>
      <c r="S2565" t="b">
        <v>0</v>
      </c>
      <c r="T2565" t="s">
        <v>8282</v>
      </c>
      <c r="U2565" t="str">
        <f t="shared" si="283"/>
        <v>food/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20">
        <f t="shared" si="284"/>
        <v>40</v>
      </c>
      <c r="F2566" s="6" t="str">
        <f t="shared" si="286"/>
        <v>Cat 10</v>
      </c>
      <c r="G2566" s="8"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12">
        <f t="shared" si="280"/>
        <v>41852.040497685186</v>
      </c>
      <c r="M2566">
        <v>1404262699</v>
      </c>
      <c r="N2566" s="12">
        <f t="shared" si="281"/>
        <v>41822.040497685186</v>
      </c>
      <c r="O2566" s="16">
        <f t="shared" si="282"/>
        <v>7</v>
      </c>
      <c r="P2566" s="16">
        <f t="shared" si="285"/>
        <v>2014</v>
      </c>
      <c r="Q2566" t="b">
        <v>0</v>
      </c>
      <c r="R2566">
        <v>0</v>
      </c>
      <c r="S2566" t="b">
        <v>0</v>
      </c>
      <c r="T2566" t="s">
        <v>8282</v>
      </c>
      <c r="U2566" t="str">
        <f t="shared" si="283"/>
        <v>food/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20">
        <f t="shared" si="284"/>
        <v>10</v>
      </c>
      <c r="F2567" s="6" t="str">
        <f t="shared" si="286"/>
        <v>Cat 4</v>
      </c>
      <c r="G2567" s="8"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12">
        <f t="shared" si="280"/>
        <v>42499.868055555555</v>
      </c>
      <c r="M2567">
        <v>1457710589</v>
      </c>
      <c r="N2567" s="12">
        <f t="shared" si="281"/>
        <v>42440.650335648148</v>
      </c>
      <c r="O2567" s="16">
        <f t="shared" si="282"/>
        <v>3</v>
      </c>
      <c r="P2567" s="16">
        <f t="shared" si="285"/>
        <v>2016</v>
      </c>
      <c r="Q2567" t="b">
        <v>0</v>
      </c>
      <c r="R2567">
        <v>1</v>
      </c>
      <c r="S2567" t="b">
        <v>0</v>
      </c>
      <c r="T2567" t="s">
        <v>8282</v>
      </c>
      <c r="U2567" t="str">
        <f t="shared" si="283"/>
        <v>food/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20">
        <f t="shared" si="284"/>
        <v>35</v>
      </c>
      <c r="F2568" s="6" t="str">
        <f t="shared" si="286"/>
        <v>Cat 9</v>
      </c>
      <c r="G2568" s="8"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12">
        <f t="shared" si="280"/>
        <v>41872.980879629627</v>
      </c>
      <c r="M2568">
        <v>1406071948</v>
      </c>
      <c r="N2568" s="12">
        <f t="shared" si="281"/>
        <v>41842.980879629627</v>
      </c>
      <c r="O2568" s="16">
        <f t="shared" si="282"/>
        <v>7</v>
      </c>
      <c r="P2568" s="16">
        <f t="shared" si="285"/>
        <v>2014</v>
      </c>
      <c r="Q2568" t="b">
        <v>0</v>
      </c>
      <c r="R2568">
        <v>0</v>
      </c>
      <c r="S2568" t="b">
        <v>0</v>
      </c>
      <c r="T2568" t="s">
        <v>8282</v>
      </c>
      <c r="U2568" t="str">
        <f t="shared" si="283"/>
        <v>food/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20">
        <f t="shared" si="284"/>
        <v>45</v>
      </c>
      <c r="F2569" s="6" t="str">
        <f t="shared" si="286"/>
        <v>Cat 11</v>
      </c>
      <c r="G2569" s="8">
        <v>120</v>
      </c>
      <c r="H2569" t="s">
        <v>8219</v>
      </c>
      <c r="I2569" t="s">
        <v>8223</v>
      </c>
      <c r="J2569" t="s">
        <v>8245</v>
      </c>
      <c r="K2569">
        <v>1429823138</v>
      </c>
      <c r="L2569" s="12">
        <f t="shared" si="280"/>
        <v>42117.878912037035</v>
      </c>
      <c r="M2569">
        <v>1427231138</v>
      </c>
      <c r="N2569" s="12">
        <f t="shared" si="281"/>
        <v>42087.878912037035</v>
      </c>
      <c r="O2569" s="16">
        <f t="shared" si="282"/>
        <v>3</v>
      </c>
      <c r="P2569" s="16">
        <f t="shared" si="285"/>
        <v>2015</v>
      </c>
      <c r="Q2569" t="b">
        <v>0</v>
      </c>
      <c r="R2569">
        <v>2</v>
      </c>
      <c r="S2569" t="b">
        <v>0</v>
      </c>
      <c r="T2569" t="s">
        <v>8282</v>
      </c>
      <c r="U2569" t="str">
        <f t="shared" si="283"/>
        <v>food/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20">
        <f t="shared" si="284"/>
        <v>10</v>
      </c>
      <c r="F2570" s="6" t="str">
        <f t="shared" si="286"/>
        <v>Cat 4</v>
      </c>
      <c r="G2570" s="8"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12">
        <f t="shared" si="280"/>
        <v>42614.666597222225</v>
      </c>
      <c r="M2570">
        <v>1470153594</v>
      </c>
      <c r="N2570" s="12">
        <f t="shared" si="281"/>
        <v>42584.666597222225</v>
      </c>
      <c r="O2570" s="16">
        <f t="shared" si="282"/>
        <v>8</v>
      </c>
      <c r="P2570" s="16">
        <f t="shared" si="285"/>
        <v>2016</v>
      </c>
      <c r="Q2570" t="b">
        <v>0</v>
      </c>
      <c r="R2570">
        <v>1</v>
      </c>
      <c r="S2570" t="b">
        <v>0</v>
      </c>
      <c r="T2570" t="s">
        <v>8282</v>
      </c>
      <c r="U2570" t="str">
        <f t="shared" si="283"/>
        <v>food/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20">
        <f t="shared" si="284"/>
        <v>6.5</v>
      </c>
      <c r="F2571" s="6" t="str">
        <f t="shared" si="286"/>
        <v>Cat 3</v>
      </c>
      <c r="G2571" s="8">
        <v>145</v>
      </c>
      <c r="H2571" t="s">
        <v>8219</v>
      </c>
      <c r="I2571" t="s">
        <v>8223</v>
      </c>
      <c r="J2571" t="s">
        <v>8245</v>
      </c>
      <c r="K2571">
        <v>1442457112</v>
      </c>
      <c r="L2571" s="12">
        <f t="shared" si="280"/>
        <v>42264.105462962965</v>
      </c>
      <c r="M2571">
        <v>1439865112</v>
      </c>
      <c r="N2571" s="12">
        <f t="shared" si="281"/>
        <v>42234.105462962965</v>
      </c>
      <c r="O2571" s="16">
        <f t="shared" si="282"/>
        <v>8</v>
      </c>
      <c r="P2571" s="16">
        <f t="shared" si="285"/>
        <v>2015</v>
      </c>
      <c r="Q2571" t="b">
        <v>0</v>
      </c>
      <c r="R2571">
        <v>2</v>
      </c>
      <c r="S2571" t="b">
        <v>0</v>
      </c>
      <c r="T2571" t="s">
        <v>8282</v>
      </c>
      <c r="U2571" t="str">
        <f t="shared" si="283"/>
        <v>food/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20">
        <f t="shared" si="284"/>
        <v>7</v>
      </c>
      <c r="F2572" s="6" t="str">
        <f t="shared" si="286"/>
        <v>Cat 3</v>
      </c>
      <c r="G2572" s="8">
        <v>59</v>
      </c>
      <c r="H2572" t="s">
        <v>8219</v>
      </c>
      <c r="I2572" t="s">
        <v>8223</v>
      </c>
      <c r="J2572" t="s">
        <v>8245</v>
      </c>
      <c r="K2572">
        <v>1486590035</v>
      </c>
      <c r="L2572" s="12">
        <f t="shared" si="280"/>
        <v>42774.903182870374</v>
      </c>
      <c r="M2572">
        <v>1483998035</v>
      </c>
      <c r="N2572" s="12">
        <f t="shared" si="281"/>
        <v>42744.903182870374</v>
      </c>
      <c r="O2572" s="16">
        <f t="shared" si="282"/>
        <v>1</v>
      </c>
      <c r="P2572" s="16">
        <f t="shared" si="285"/>
        <v>2017</v>
      </c>
      <c r="Q2572" t="b">
        <v>0</v>
      </c>
      <c r="R2572">
        <v>2</v>
      </c>
      <c r="S2572" t="b">
        <v>0</v>
      </c>
      <c r="T2572" t="s">
        <v>8282</v>
      </c>
      <c r="U2572" t="str">
        <f t="shared" si="283"/>
        <v>food/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20">
        <f t="shared" si="284"/>
        <v>100</v>
      </c>
      <c r="F2573" s="6" t="str">
        <f t="shared" si="286"/>
        <v>Cat 12</v>
      </c>
      <c r="G2573" s="8">
        <v>250</v>
      </c>
      <c r="H2573" t="s">
        <v>8219</v>
      </c>
      <c r="I2573" t="s">
        <v>8225</v>
      </c>
      <c r="J2573" t="s">
        <v>8247</v>
      </c>
      <c r="K2573">
        <v>1463645521</v>
      </c>
      <c r="L2573" s="12">
        <f t="shared" si="280"/>
        <v>42509.341678240744</v>
      </c>
      <c r="M2573">
        <v>1458461521</v>
      </c>
      <c r="N2573" s="12">
        <f t="shared" si="281"/>
        <v>42449.341678240744</v>
      </c>
      <c r="O2573" s="16">
        <f t="shared" si="282"/>
        <v>3</v>
      </c>
      <c r="P2573" s="16">
        <f t="shared" si="285"/>
        <v>2016</v>
      </c>
      <c r="Q2573" t="b">
        <v>0</v>
      </c>
      <c r="R2573">
        <v>4</v>
      </c>
      <c r="S2573" t="b">
        <v>0</v>
      </c>
      <c r="T2573" t="s">
        <v>8282</v>
      </c>
      <c r="U2573" t="str">
        <f t="shared" si="283"/>
        <v>food/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20">
        <f t="shared" si="284"/>
        <v>30</v>
      </c>
      <c r="F2574" s="6" t="str">
        <f t="shared" si="286"/>
        <v>Cat 8</v>
      </c>
      <c r="G2574" s="8"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12">
        <f t="shared" si="280"/>
        <v>42107.119409722218</v>
      </c>
      <c r="M2574">
        <v>1426301517</v>
      </c>
      <c r="N2574" s="12">
        <f t="shared" si="281"/>
        <v>42077.119409722218</v>
      </c>
      <c r="O2574" s="16">
        <f t="shared" si="282"/>
        <v>3</v>
      </c>
      <c r="P2574" s="16">
        <f t="shared" si="285"/>
        <v>2015</v>
      </c>
      <c r="Q2574" t="b">
        <v>0</v>
      </c>
      <c r="R2574">
        <v>0</v>
      </c>
      <c r="S2574" t="b">
        <v>0</v>
      </c>
      <c r="T2574" t="s">
        <v>8282</v>
      </c>
      <c r="U2574" t="str">
        <f t="shared" si="283"/>
        <v>food/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20">
        <f t="shared" si="284"/>
        <v>8</v>
      </c>
      <c r="F2575" s="6" t="str">
        <f t="shared" si="286"/>
        <v>Cat 3</v>
      </c>
      <c r="G2575" s="8"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12">
        <f t="shared" si="280"/>
        <v>41874.592002314814</v>
      </c>
      <c r="M2575">
        <v>1404915149</v>
      </c>
      <c r="N2575" s="12">
        <f t="shared" si="281"/>
        <v>41829.592002314814</v>
      </c>
      <c r="O2575" s="16">
        <f t="shared" si="282"/>
        <v>7</v>
      </c>
      <c r="P2575" s="16">
        <f t="shared" si="285"/>
        <v>2014</v>
      </c>
      <c r="Q2575" t="b">
        <v>0</v>
      </c>
      <c r="R2575">
        <v>0</v>
      </c>
      <c r="S2575" t="b">
        <v>0</v>
      </c>
      <c r="T2575" t="s">
        <v>8282</v>
      </c>
      <c r="U2575" t="str">
        <f t="shared" si="283"/>
        <v>food/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20">
        <f t="shared" si="284"/>
        <v>10</v>
      </c>
      <c r="F2576" s="6" t="str">
        <f t="shared" si="286"/>
        <v>Cat 4</v>
      </c>
      <c r="G2576" s="8"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12">
        <f t="shared" si="280"/>
        <v>42508.825752314813</v>
      </c>
      <c r="M2576">
        <v>1461786545</v>
      </c>
      <c r="N2576" s="12">
        <f t="shared" si="281"/>
        <v>42487.825752314813</v>
      </c>
      <c r="O2576" s="16">
        <f t="shared" si="282"/>
        <v>4</v>
      </c>
      <c r="P2576" s="16">
        <f t="shared" si="285"/>
        <v>2016</v>
      </c>
      <c r="Q2576" t="b">
        <v>0</v>
      </c>
      <c r="R2576">
        <v>0</v>
      </c>
      <c r="S2576" t="b">
        <v>0</v>
      </c>
      <c r="T2576" t="s">
        <v>8282</v>
      </c>
      <c r="U2576" t="str">
        <f t="shared" si="283"/>
        <v>food/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20">
        <f t="shared" si="284"/>
        <v>85</v>
      </c>
      <c r="F2577" s="6" t="str">
        <f t="shared" si="286"/>
        <v>Cat 12</v>
      </c>
      <c r="G2577" s="8"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12">
        <f t="shared" si="280"/>
        <v>42016.108726851846</v>
      </c>
      <c r="M2577">
        <v>1418438194</v>
      </c>
      <c r="N2577" s="12">
        <f t="shared" si="281"/>
        <v>41986.108726851846</v>
      </c>
      <c r="O2577" s="16">
        <f t="shared" si="282"/>
        <v>12</v>
      </c>
      <c r="P2577" s="16">
        <f t="shared" si="285"/>
        <v>2014</v>
      </c>
      <c r="Q2577" t="b">
        <v>0</v>
      </c>
      <c r="R2577">
        <v>0</v>
      </c>
      <c r="S2577" t="b">
        <v>0</v>
      </c>
      <c r="T2577" t="s">
        <v>8282</v>
      </c>
      <c r="U2577" t="str">
        <f t="shared" si="283"/>
        <v>food/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20">
        <f t="shared" si="284"/>
        <v>10</v>
      </c>
      <c r="F2578" s="6" t="str">
        <f t="shared" si="286"/>
        <v>Cat 4</v>
      </c>
      <c r="G2578" s="8"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12">
        <f t="shared" si="280"/>
        <v>42104.968136574069</v>
      </c>
      <c r="M2578">
        <v>1424823247</v>
      </c>
      <c r="N2578" s="12">
        <f t="shared" si="281"/>
        <v>42060.00980324074</v>
      </c>
      <c r="O2578" s="16">
        <f t="shared" si="282"/>
        <v>2</v>
      </c>
      <c r="P2578" s="16">
        <f t="shared" si="285"/>
        <v>2015</v>
      </c>
      <c r="Q2578" t="b">
        <v>0</v>
      </c>
      <c r="R2578">
        <v>0</v>
      </c>
      <c r="S2578" t="b">
        <v>0</v>
      </c>
      <c r="T2578" t="s">
        <v>8282</v>
      </c>
      <c r="U2578" t="str">
        <f t="shared" si="283"/>
        <v>food/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20">
        <f t="shared" si="284"/>
        <v>15</v>
      </c>
      <c r="F2579" s="6" t="str">
        <f t="shared" si="286"/>
        <v>Cat 5</v>
      </c>
      <c r="G2579" s="8"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12">
        <f t="shared" si="280"/>
        <v>41855.820567129631</v>
      </c>
      <c r="M2579">
        <v>1405021297</v>
      </c>
      <c r="N2579" s="12">
        <f t="shared" si="281"/>
        <v>41830.820567129631</v>
      </c>
      <c r="O2579" s="16">
        <f t="shared" si="282"/>
        <v>7</v>
      </c>
      <c r="P2579" s="16">
        <f t="shared" si="285"/>
        <v>2014</v>
      </c>
      <c r="Q2579" t="b">
        <v>0</v>
      </c>
      <c r="R2579">
        <v>0</v>
      </c>
      <c r="S2579" t="b">
        <v>0</v>
      </c>
      <c r="T2579" t="s">
        <v>8282</v>
      </c>
      <c r="U2579" t="str">
        <f t="shared" si="283"/>
        <v>food/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20">
        <f t="shared" si="284"/>
        <v>6</v>
      </c>
      <c r="F2580" s="6" t="str">
        <f t="shared" si="286"/>
        <v>Cat 3</v>
      </c>
      <c r="G2580" s="8"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12">
        <f t="shared" si="280"/>
        <v>42286.708333333328</v>
      </c>
      <c r="M2580">
        <v>1440203579</v>
      </c>
      <c r="N2580" s="12">
        <f t="shared" si="281"/>
        <v>42238.022905092599</v>
      </c>
      <c r="O2580" s="16">
        <f t="shared" si="282"/>
        <v>8</v>
      </c>
      <c r="P2580" s="16">
        <f t="shared" si="285"/>
        <v>2015</v>
      </c>
      <c r="Q2580" t="b">
        <v>0</v>
      </c>
      <c r="R2580">
        <v>0</v>
      </c>
      <c r="S2580" t="b">
        <v>0</v>
      </c>
      <c r="T2580" t="s">
        <v>8282</v>
      </c>
      <c r="U2580" t="str">
        <f t="shared" si="283"/>
        <v>food/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20">
        <f t="shared" si="284"/>
        <v>200</v>
      </c>
      <c r="F2581" s="6" t="str">
        <f t="shared" si="286"/>
        <v>Cat 12</v>
      </c>
      <c r="G2581" s="8">
        <v>277</v>
      </c>
      <c r="H2581" t="s">
        <v>8219</v>
      </c>
      <c r="I2581" t="s">
        <v>8223</v>
      </c>
      <c r="J2581" t="s">
        <v>8245</v>
      </c>
      <c r="K2581">
        <v>1410810903</v>
      </c>
      <c r="L2581" s="12">
        <f t="shared" si="280"/>
        <v>41897.829895833333</v>
      </c>
      <c r="M2581">
        <v>1405626903</v>
      </c>
      <c r="N2581" s="12">
        <f t="shared" si="281"/>
        <v>41837.829895833333</v>
      </c>
      <c r="O2581" s="16">
        <f t="shared" si="282"/>
        <v>7</v>
      </c>
      <c r="P2581" s="16">
        <f t="shared" si="285"/>
        <v>2014</v>
      </c>
      <c r="Q2581" t="b">
        <v>0</v>
      </c>
      <c r="R2581">
        <v>12</v>
      </c>
      <c r="S2581" t="b">
        <v>0</v>
      </c>
      <c r="T2581" t="s">
        <v>8282</v>
      </c>
      <c r="U2581" t="str">
        <f t="shared" si="283"/>
        <v>food/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20">
        <f t="shared" si="284"/>
        <v>8.5</v>
      </c>
      <c r="F2582" s="6" t="str">
        <f t="shared" si="286"/>
        <v>Cat 3</v>
      </c>
      <c r="G2582" s="8">
        <v>51</v>
      </c>
      <c r="H2582" t="s">
        <v>8219</v>
      </c>
      <c r="I2582" t="s">
        <v>8223</v>
      </c>
      <c r="J2582" t="s">
        <v>8245</v>
      </c>
      <c r="K2582">
        <v>1431745200</v>
      </c>
      <c r="L2582" s="12">
        <f t="shared" si="280"/>
        <v>42140.125</v>
      </c>
      <c r="M2582">
        <v>1429170603</v>
      </c>
      <c r="N2582" s="12">
        <f t="shared" si="281"/>
        <v>42110.326423611114</v>
      </c>
      <c r="O2582" s="16">
        <f t="shared" si="282"/>
        <v>4</v>
      </c>
      <c r="P2582" s="16">
        <f t="shared" si="285"/>
        <v>2015</v>
      </c>
      <c r="Q2582" t="b">
        <v>0</v>
      </c>
      <c r="R2582">
        <v>2</v>
      </c>
      <c r="S2582" t="b">
        <v>0</v>
      </c>
      <c r="T2582" t="s">
        <v>8282</v>
      </c>
      <c r="U2582" t="str">
        <f t="shared" si="283"/>
        <v>food/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20">
        <f t="shared" si="284"/>
        <v>5</v>
      </c>
      <c r="F2583" s="6" t="str">
        <f t="shared" si="286"/>
        <v>Cat 3</v>
      </c>
      <c r="G2583" s="8">
        <v>530</v>
      </c>
      <c r="H2583" t="s">
        <v>8220</v>
      </c>
      <c r="I2583" t="s">
        <v>8223</v>
      </c>
      <c r="J2583" t="s">
        <v>8245</v>
      </c>
      <c r="K2583">
        <v>1447689898</v>
      </c>
      <c r="L2583" s="12">
        <f t="shared" si="280"/>
        <v>42324.670115740737</v>
      </c>
      <c r="M2583">
        <v>1445094298</v>
      </c>
      <c r="N2583" s="12">
        <f t="shared" si="281"/>
        <v>42294.628449074073</v>
      </c>
      <c r="O2583" s="16">
        <f t="shared" si="282"/>
        <v>10</v>
      </c>
      <c r="P2583" s="16">
        <f t="shared" si="285"/>
        <v>2015</v>
      </c>
      <c r="Q2583" t="b">
        <v>0</v>
      </c>
      <c r="R2583">
        <v>11</v>
      </c>
      <c r="S2583" t="b">
        <v>0</v>
      </c>
      <c r="T2583" t="s">
        <v>8282</v>
      </c>
      <c r="U2583" t="str">
        <f t="shared" si="283"/>
        <v>food/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20">
        <f t="shared" si="284"/>
        <v>90</v>
      </c>
      <c r="F2584" s="6" t="str">
        <f t="shared" si="286"/>
        <v>Cat 12</v>
      </c>
      <c r="G2584" s="8"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12">
        <f t="shared" si="280"/>
        <v>42672.988819444443</v>
      </c>
      <c r="M2584">
        <v>1475192634</v>
      </c>
      <c r="N2584" s="12">
        <f t="shared" si="281"/>
        <v>42642.988819444443</v>
      </c>
      <c r="O2584" s="16">
        <f t="shared" si="282"/>
        <v>9</v>
      </c>
      <c r="P2584" s="16">
        <f t="shared" si="285"/>
        <v>2016</v>
      </c>
      <c r="Q2584" t="b">
        <v>0</v>
      </c>
      <c r="R2584">
        <v>1</v>
      </c>
      <c r="S2584" t="b">
        <v>0</v>
      </c>
      <c r="T2584" t="s">
        <v>8282</v>
      </c>
      <c r="U2584" t="str">
        <f t="shared" si="283"/>
        <v>food/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20">
        <f t="shared" si="284"/>
        <v>1</v>
      </c>
      <c r="F2585" s="6" t="str">
        <f t="shared" si="286"/>
        <v>Cat 2</v>
      </c>
      <c r="G2585" s="8">
        <v>5</v>
      </c>
      <c r="H2585" t="s">
        <v>8220</v>
      </c>
      <c r="I2585" t="s">
        <v>8223</v>
      </c>
      <c r="J2585" t="s">
        <v>8245</v>
      </c>
      <c r="K2585">
        <v>1426526880</v>
      </c>
      <c r="L2585" s="12">
        <f t="shared" si="280"/>
        <v>42079.727777777778</v>
      </c>
      <c r="M2585">
        <v>1421346480</v>
      </c>
      <c r="N2585" s="12">
        <f t="shared" si="281"/>
        <v>42019.76944444445</v>
      </c>
      <c r="O2585" s="16">
        <f t="shared" si="282"/>
        <v>1</v>
      </c>
      <c r="P2585" s="16">
        <f t="shared" si="285"/>
        <v>2015</v>
      </c>
      <c r="Q2585" t="b">
        <v>0</v>
      </c>
      <c r="R2585">
        <v>5</v>
      </c>
      <c r="S2585" t="b">
        <v>0</v>
      </c>
      <c r="T2585" t="s">
        <v>8282</v>
      </c>
      <c r="U2585" t="str">
        <f t="shared" si="283"/>
        <v>food/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20">
        <f t="shared" si="284"/>
        <v>10</v>
      </c>
      <c r="F2586" s="6" t="str">
        <f t="shared" si="286"/>
        <v>Cat 4</v>
      </c>
      <c r="G2586" s="8"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12">
        <f t="shared" si="280"/>
        <v>42170.173252314817</v>
      </c>
      <c r="M2586">
        <v>1431749369</v>
      </c>
      <c r="N2586" s="12">
        <f t="shared" si="281"/>
        <v>42140.173252314817</v>
      </c>
      <c r="O2586" s="16">
        <f t="shared" si="282"/>
        <v>5</v>
      </c>
      <c r="P2586" s="16">
        <f t="shared" si="285"/>
        <v>2015</v>
      </c>
      <c r="Q2586" t="b">
        <v>0</v>
      </c>
      <c r="R2586">
        <v>0</v>
      </c>
      <c r="S2586" t="b">
        <v>0</v>
      </c>
      <c r="T2586" t="s">
        <v>8282</v>
      </c>
      <c r="U2586" t="str">
        <f t="shared" si="283"/>
        <v>food/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20">
        <f t="shared" si="284"/>
        <v>30</v>
      </c>
      <c r="F2587" s="6" t="str">
        <f t="shared" si="286"/>
        <v>Cat 8</v>
      </c>
      <c r="G2587" s="8"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12">
        <f t="shared" si="280"/>
        <v>41825.963333333333</v>
      </c>
      <c r="M2587">
        <v>1402009632</v>
      </c>
      <c r="N2587" s="12">
        <f t="shared" si="281"/>
        <v>41795.963333333333</v>
      </c>
      <c r="O2587" s="16">
        <f t="shared" si="282"/>
        <v>6</v>
      </c>
      <c r="P2587" s="16">
        <f t="shared" si="285"/>
        <v>2014</v>
      </c>
      <c r="Q2587" t="b">
        <v>0</v>
      </c>
      <c r="R2587">
        <v>1</v>
      </c>
      <c r="S2587" t="b">
        <v>0</v>
      </c>
      <c r="T2587" t="s">
        <v>8282</v>
      </c>
      <c r="U2587" t="str">
        <f t="shared" si="283"/>
        <v>food/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20">
        <f t="shared" si="284"/>
        <v>3</v>
      </c>
      <c r="F2588" s="6" t="str">
        <f t="shared" si="286"/>
        <v>Cat 2</v>
      </c>
      <c r="G2588" s="8"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12">
        <f t="shared" si="280"/>
        <v>42363.330277777779</v>
      </c>
      <c r="M2588">
        <v>1448438136</v>
      </c>
      <c r="N2588" s="12">
        <f t="shared" si="281"/>
        <v>42333.330277777779</v>
      </c>
      <c r="O2588" s="16">
        <f t="shared" si="282"/>
        <v>11</v>
      </c>
      <c r="P2588" s="16">
        <f t="shared" si="285"/>
        <v>2015</v>
      </c>
      <c r="Q2588" t="b">
        <v>0</v>
      </c>
      <c r="R2588">
        <v>1</v>
      </c>
      <c r="S2588" t="b">
        <v>0</v>
      </c>
      <c r="T2588" t="s">
        <v>8282</v>
      </c>
      <c r="U2588" t="str">
        <f t="shared" si="283"/>
        <v>food/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20">
        <f t="shared" si="284"/>
        <v>50</v>
      </c>
      <c r="F2589" s="6" t="str">
        <f t="shared" si="286"/>
        <v>Cat 12</v>
      </c>
      <c r="G2589" s="8">
        <v>1217</v>
      </c>
      <c r="H2589" t="s">
        <v>8220</v>
      </c>
      <c r="I2589" t="s">
        <v>8223</v>
      </c>
      <c r="J2589" t="s">
        <v>8245</v>
      </c>
      <c r="K2589">
        <v>1451491953</v>
      </c>
      <c r="L2589" s="12">
        <f t="shared" si="280"/>
        <v>42368.675381944442</v>
      </c>
      <c r="M2589">
        <v>1448899953</v>
      </c>
      <c r="N2589" s="12">
        <f t="shared" si="281"/>
        <v>42338.675381944442</v>
      </c>
      <c r="O2589" s="16">
        <f t="shared" si="282"/>
        <v>11</v>
      </c>
      <c r="P2589" s="16">
        <f t="shared" si="285"/>
        <v>2015</v>
      </c>
      <c r="Q2589" t="b">
        <v>0</v>
      </c>
      <c r="R2589">
        <v>6</v>
      </c>
      <c r="S2589" t="b">
        <v>0</v>
      </c>
      <c r="T2589" t="s">
        <v>8282</v>
      </c>
      <c r="U2589" t="str">
        <f t="shared" si="283"/>
        <v>food/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20">
        <f t="shared" si="284"/>
        <v>6</v>
      </c>
      <c r="F2590" s="6" t="str">
        <f t="shared" si="286"/>
        <v>Cat 3</v>
      </c>
      <c r="G2590" s="8">
        <v>233</v>
      </c>
      <c r="H2590" t="s">
        <v>8220</v>
      </c>
      <c r="I2590" t="s">
        <v>8223</v>
      </c>
      <c r="J2590" t="s">
        <v>8245</v>
      </c>
      <c r="K2590">
        <v>1427807640</v>
      </c>
      <c r="L2590" s="12">
        <f t="shared" si="280"/>
        <v>42094.551388888889</v>
      </c>
      <c r="M2590">
        <v>1423325626</v>
      </c>
      <c r="N2590" s="12">
        <f t="shared" si="281"/>
        <v>42042.676226851851</v>
      </c>
      <c r="O2590" s="16">
        <f t="shared" si="282"/>
        <v>2</v>
      </c>
      <c r="P2590" s="16">
        <f t="shared" si="285"/>
        <v>2015</v>
      </c>
      <c r="Q2590" t="b">
        <v>0</v>
      </c>
      <c r="R2590">
        <v>8</v>
      </c>
      <c r="S2590" t="b">
        <v>0</v>
      </c>
      <c r="T2590" t="s">
        <v>8282</v>
      </c>
      <c r="U2590" t="str">
        <f t="shared" si="283"/>
        <v>food/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20">
        <f t="shared" si="284"/>
        <v>50</v>
      </c>
      <c r="F2591" s="6" t="str">
        <f t="shared" si="286"/>
        <v>Cat 12</v>
      </c>
      <c r="G2591" s="8"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12">
        <f t="shared" si="280"/>
        <v>42452.494525462964</v>
      </c>
      <c r="M2591">
        <v>1456145527</v>
      </c>
      <c r="N2591" s="12">
        <f t="shared" si="281"/>
        <v>42422.536192129628</v>
      </c>
      <c r="O2591" s="16">
        <f t="shared" si="282"/>
        <v>2</v>
      </c>
      <c r="P2591" s="16">
        <f t="shared" si="285"/>
        <v>2016</v>
      </c>
      <c r="Q2591" t="b">
        <v>0</v>
      </c>
      <c r="R2591">
        <v>1</v>
      </c>
      <c r="S2591" t="b">
        <v>0</v>
      </c>
      <c r="T2591" t="s">
        <v>8282</v>
      </c>
      <c r="U2591" t="str">
        <f t="shared" si="283"/>
        <v>food/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20">
        <f t="shared" si="284"/>
        <v>3</v>
      </c>
      <c r="F2592" s="6" t="str">
        <f t="shared" si="286"/>
        <v>Cat 2</v>
      </c>
      <c r="G2592" s="8"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12">
        <f t="shared" si="280"/>
        <v>42395.589085648149</v>
      </c>
      <c r="M2592">
        <v>1453212497</v>
      </c>
      <c r="N2592" s="12">
        <f t="shared" si="281"/>
        <v>42388.589085648149</v>
      </c>
      <c r="O2592" s="16">
        <f t="shared" si="282"/>
        <v>1</v>
      </c>
      <c r="P2592" s="16">
        <f t="shared" si="285"/>
        <v>2016</v>
      </c>
      <c r="Q2592" t="b">
        <v>0</v>
      </c>
      <c r="R2592">
        <v>0</v>
      </c>
      <c r="S2592" t="b">
        <v>0</v>
      </c>
      <c r="T2592" t="s">
        <v>8282</v>
      </c>
      <c r="U2592" t="str">
        <f t="shared" si="283"/>
        <v>food/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20">
        <f t="shared" si="284"/>
        <v>1.5</v>
      </c>
      <c r="F2593" s="6" t="str">
        <f t="shared" si="286"/>
        <v>Cat 2</v>
      </c>
      <c r="G2593" s="8">
        <v>26</v>
      </c>
      <c r="H2593" t="s">
        <v>8220</v>
      </c>
      <c r="I2593" t="s">
        <v>8223</v>
      </c>
      <c r="J2593" t="s">
        <v>8245</v>
      </c>
      <c r="K2593">
        <v>1457901924</v>
      </c>
      <c r="L2593" s="12">
        <f t="shared" si="280"/>
        <v>42442.864861111113</v>
      </c>
      <c r="M2593">
        <v>1452721524</v>
      </c>
      <c r="N2593" s="12">
        <f t="shared" si="281"/>
        <v>42382.906527777777</v>
      </c>
      <c r="O2593" s="16">
        <f t="shared" si="282"/>
        <v>1</v>
      </c>
      <c r="P2593" s="16">
        <f t="shared" si="285"/>
        <v>2016</v>
      </c>
      <c r="Q2593" t="b">
        <v>0</v>
      </c>
      <c r="R2593">
        <v>2</v>
      </c>
      <c r="S2593" t="b">
        <v>0</v>
      </c>
      <c r="T2593" t="s">
        <v>8282</v>
      </c>
      <c r="U2593" t="str">
        <f t="shared" si="283"/>
        <v>food/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20">
        <f t="shared" si="284"/>
        <v>30</v>
      </c>
      <c r="F2594" s="6" t="str">
        <f t="shared" si="286"/>
        <v>Cat 8</v>
      </c>
      <c r="G2594" s="8"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12">
        <f t="shared" si="280"/>
        <v>41917.801168981481</v>
      </c>
      <c r="M2594">
        <v>1409944421</v>
      </c>
      <c r="N2594" s="12">
        <f t="shared" si="281"/>
        <v>41887.801168981481</v>
      </c>
      <c r="O2594" s="16">
        <f t="shared" si="282"/>
        <v>9</v>
      </c>
      <c r="P2594" s="16">
        <f t="shared" si="285"/>
        <v>2014</v>
      </c>
      <c r="Q2594" t="b">
        <v>0</v>
      </c>
      <c r="R2594">
        <v>1</v>
      </c>
      <c r="S2594" t="b">
        <v>0</v>
      </c>
      <c r="T2594" t="s">
        <v>8282</v>
      </c>
      <c r="U2594" t="str">
        <f t="shared" si="283"/>
        <v>food/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20">
        <f t="shared" si="284"/>
        <v>10</v>
      </c>
      <c r="F2595" s="6" t="str">
        <f t="shared" si="286"/>
        <v>Cat 4</v>
      </c>
      <c r="G2595" s="8"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12">
        <f t="shared" si="280"/>
        <v>42119.84520833334</v>
      </c>
      <c r="M2595">
        <v>1427401026</v>
      </c>
      <c r="N2595" s="12">
        <f t="shared" si="281"/>
        <v>42089.84520833334</v>
      </c>
      <c r="O2595" s="16">
        <f t="shared" si="282"/>
        <v>3</v>
      </c>
      <c r="P2595" s="16">
        <f t="shared" si="285"/>
        <v>2015</v>
      </c>
      <c r="Q2595" t="b">
        <v>0</v>
      </c>
      <c r="R2595">
        <v>0</v>
      </c>
      <c r="S2595" t="b">
        <v>0</v>
      </c>
      <c r="T2595" t="s">
        <v>8282</v>
      </c>
      <c r="U2595" t="str">
        <f t="shared" si="283"/>
        <v>food/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20">
        <f t="shared" si="284"/>
        <v>80</v>
      </c>
      <c r="F2596" s="6" t="str">
        <f t="shared" si="286"/>
        <v>Cat 12</v>
      </c>
      <c r="G2596" s="8"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12">
        <f t="shared" si="280"/>
        <v>41858.967916666668</v>
      </c>
      <c r="M2596">
        <v>1404861228</v>
      </c>
      <c r="N2596" s="12">
        <f t="shared" si="281"/>
        <v>41828.967916666668</v>
      </c>
      <c r="O2596" s="16">
        <f t="shared" si="282"/>
        <v>7</v>
      </c>
      <c r="P2596" s="16">
        <f t="shared" si="285"/>
        <v>2014</v>
      </c>
      <c r="Q2596" t="b">
        <v>0</v>
      </c>
      <c r="R2596">
        <v>1</v>
      </c>
      <c r="S2596" t="b">
        <v>0</v>
      </c>
      <c r="T2596" t="s">
        <v>8282</v>
      </c>
      <c r="U2596" t="str">
        <f t="shared" si="283"/>
        <v>food/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20">
        <f t="shared" si="284"/>
        <v>15</v>
      </c>
      <c r="F2597" s="6" t="str">
        <f t="shared" si="286"/>
        <v>Cat 5</v>
      </c>
      <c r="G2597" s="8">
        <v>1825</v>
      </c>
      <c r="H2597" t="s">
        <v>8220</v>
      </c>
      <c r="I2597" t="s">
        <v>8223</v>
      </c>
      <c r="J2597" t="s">
        <v>8245</v>
      </c>
      <c r="K2597">
        <v>1487915500</v>
      </c>
      <c r="L2597" s="12">
        <f t="shared" si="280"/>
        <v>42790.244212962964</v>
      </c>
      <c r="M2597">
        <v>1485323500</v>
      </c>
      <c r="N2597" s="12">
        <f t="shared" si="281"/>
        <v>42760.244212962964</v>
      </c>
      <c r="O2597" s="16">
        <f t="shared" si="282"/>
        <v>1</v>
      </c>
      <c r="P2597" s="16">
        <f t="shared" si="285"/>
        <v>2017</v>
      </c>
      <c r="Q2597" t="b">
        <v>0</v>
      </c>
      <c r="R2597">
        <v>19</v>
      </c>
      <c r="S2597" t="b">
        <v>0</v>
      </c>
      <c r="T2597" t="s">
        <v>8282</v>
      </c>
      <c r="U2597" t="str">
        <f t="shared" si="283"/>
        <v>food/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20">
        <f t="shared" si="284"/>
        <v>35</v>
      </c>
      <c r="F2598" s="6" t="str">
        <f t="shared" si="286"/>
        <v>Cat 9</v>
      </c>
      <c r="G2598" s="8">
        <v>8256</v>
      </c>
      <c r="H2598" t="s">
        <v>8220</v>
      </c>
      <c r="I2598" t="s">
        <v>8228</v>
      </c>
      <c r="J2598" t="s">
        <v>8250</v>
      </c>
      <c r="K2598">
        <v>1407427009</v>
      </c>
      <c r="L2598" s="12">
        <f t="shared" si="280"/>
        <v>41858.664456018516</v>
      </c>
      <c r="M2598">
        <v>1404835009</v>
      </c>
      <c r="N2598" s="12">
        <f t="shared" si="281"/>
        <v>41828.664456018516</v>
      </c>
      <c r="O2598" s="16">
        <f t="shared" si="282"/>
        <v>7</v>
      </c>
      <c r="P2598" s="16">
        <f t="shared" si="285"/>
        <v>2014</v>
      </c>
      <c r="Q2598" t="b">
        <v>0</v>
      </c>
      <c r="R2598">
        <v>27</v>
      </c>
      <c r="S2598" t="b">
        <v>0</v>
      </c>
      <c r="T2598" t="s">
        <v>8282</v>
      </c>
      <c r="U2598" t="str">
        <f t="shared" si="283"/>
        <v>food/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20">
        <f t="shared" si="284"/>
        <v>1.5</v>
      </c>
      <c r="F2599" s="6" t="str">
        <f t="shared" si="286"/>
        <v>Cat 2</v>
      </c>
      <c r="G2599" s="8">
        <v>85</v>
      </c>
      <c r="H2599" t="s">
        <v>8220</v>
      </c>
      <c r="I2599" t="s">
        <v>8224</v>
      </c>
      <c r="J2599" t="s">
        <v>8246</v>
      </c>
      <c r="K2599">
        <v>1466323917</v>
      </c>
      <c r="L2599" s="12">
        <f t="shared" si="280"/>
        <v>42540.341631944444</v>
      </c>
      <c r="M2599">
        <v>1463731917</v>
      </c>
      <c r="N2599" s="12">
        <f t="shared" si="281"/>
        <v>42510.341631944444</v>
      </c>
      <c r="O2599" s="16">
        <f t="shared" si="282"/>
        <v>5</v>
      </c>
      <c r="P2599" s="16">
        <f t="shared" si="285"/>
        <v>2016</v>
      </c>
      <c r="Q2599" t="b">
        <v>0</v>
      </c>
      <c r="R2599">
        <v>7</v>
      </c>
      <c r="S2599" t="b">
        <v>0</v>
      </c>
      <c r="T2599" t="s">
        <v>8282</v>
      </c>
      <c r="U2599" t="str">
        <f t="shared" si="283"/>
        <v>food/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20">
        <f t="shared" si="284"/>
        <v>3</v>
      </c>
      <c r="F2600" s="6" t="str">
        <f t="shared" si="286"/>
        <v>Cat 2</v>
      </c>
      <c r="G2600" s="8">
        <v>1170</v>
      </c>
      <c r="H2600" t="s">
        <v>8220</v>
      </c>
      <c r="I2600" t="s">
        <v>8223</v>
      </c>
      <c r="J2600" t="s">
        <v>8245</v>
      </c>
      <c r="K2600">
        <v>1443039001</v>
      </c>
      <c r="L2600" s="12">
        <f t="shared" si="280"/>
        <v>42270.840289351851</v>
      </c>
      <c r="M2600">
        <v>1440447001</v>
      </c>
      <c r="N2600" s="12">
        <f t="shared" si="281"/>
        <v>42240.840289351851</v>
      </c>
      <c r="O2600" s="16">
        <f t="shared" si="282"/>
        <v>8</v>
      </c>
      <c r="P2600" s="16">
        <f t="shared" si="285"/>
        <v>2015</v>
      </c>
      <c r="Q2600" t="b">
        <v>0</v>
      </c>
      <c r="R2600">
        <v>14</v>
      </c>
      <c r="S2600" t="b">
        <v>0</v>
      </c>
      <c r="T2600" t="s">
        <v>8282</v>
      </c>
      <c r="U2600" t="str">
        <f t="shared" si="283"/>
        <v>food/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20">
        <f t="shared" si="284"/>
        <v>9.0410000000000004</v>
      </c>
      <c r="F2601" s="6" t="str">
        <f t="shared" si="286"/>
        <v>Cat 3</v>
      </c>
      <c r="G2601" s="8">
        <v>90</v>
      </c>
      <c r="H2601" t="s">
        <v>8220</v>
      </c>
      <c r="I2601" t="s">
        <v>8223</v>
      </c>
      <c r="J2601" t="s">
        <v>8245</v>
      </c>
      <c r="K2601">
        <v>1407089147</v>
      </c>
      <c r="L2601" s="12">
        <f t="shared" si="280"/>
        <v>41854.754016203704</v>
      </c>
      <c r="M2601">
        <v>1403201147</v>
      </c>
      <c r="N2601" s="12">
        <f t="shared" si="281"/>
        <v>41809.754016203704</v>
      </c>
      <c r="O2601" s="16">
        <f t="shared" si="282"/>
        <v>6</v>
      </c>
      <c r="P2601" s="16">
        <f t="shared" si="285"/>
        <v>2014</v>
      </c>
      <c r="Q2601" t="b">
        <v>0</v>
      </c>
      <c r="R2601">
        <v>5</v>
      </c>
      <c r="S2601" t="b">
        <v>0</v>
      </c>
      <c r="T2601" t="s">
        <v>8282</v>
      </c>
      <c r="U2601" t="str">
        <f t="shared" si="283"/>
        <v>food/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20">
        <f t="shared" si="284"/>
        <v>50</v>
      </c>
      <c r="F2602" s="6" t="str">
        <f t="shared" si="286"/>
        <v>Cat 12</v>
      </c>
      <c r="G2602" s="8">
        <v>3466</v>
      </c>
      <c r="H2602" t="s">
        <v>8220</v>
      </c>
      <c r="I2602" t="s">
        <v>8223</v>
      </c>
      <c r="J2602" t="s">
        <v>8245</v>
      </c>
      <c r="K2602">
        <v>1458938200</v>
      </c>
      <c r="L2602" s="12">
        <f t="shared" si="280"/>
        <v>42454.858796296292</v>
      </c>
      <c r="M2602">
        <v>1453757800</v>
      </c>
      <c r="N2602" s="12">
        <f t="shared" si="281"/>
        <v>42394.900462962964</v>
      </c>
      <c r="O2602" s="16">
        <f t="shared" si="282"/>
        <v>1</v>
      </c>
      <c r="P2602" s="16">
        <f t="shared" si="285"/>
        <v>2016</v>
      </c>
      <c r="Q2602" t="b">
        <v>0</v>
      </c>
      <c r="R2602">
        <v>30</v>
      </c>
      <c r="S2602" t="b">
        <v>0</v>
      </c>
      <c r="T2602" t="s">
        <v>8282</v>
      </c>
      <c r="U2602" t="str">
        <f t="shared" si="283"/>
        <v>food/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20">
        <f t="shared" si="284"/>
        <v>0.5</v>
      </c>
      <c r="F2603" s="6" t="str">
        <f t="shared" si="286"/>
        <v>Cat 1</v>
      </c>
      <c r="G2603" s="8">
        <v>3307</v>
      </c>
      <c r="H2603" t="s">
        <v>8218</v>
      </c>
      <c r="I2603" t="s">
        <v>8223</v>
      </c>
      <c r="J2603" t="s">
        <v>8245</v>
      </c>
      <c r="K2603">
        <v>1347508740</v>
      </c>
      <c r="L2603" s="12">
        <f t="shared" si="280"/>
        <v>41165.165972222225</v>
      </c>
      <c r="M2603">
        <v>1346276349</v>
      </c>
      <c r="N2603" s="12">
        <f t="shared" si="281"/>
        <v>41150.902187499996</v>
      </c>
      <c r="O2603" s="16">
        <f t="shared" si="282"/>
        <v>8</v>
      </c>
      <c r="P2603" s="16">
        <f t="shared" si="285"/>
        <v>2012</v>
      </c>
      <c r="Q2603" t="b">
        <v>1</v>
      </c>
      <c r="R2603">
        <v>151</v>
      </c>
      <c r="S2603" t="b">
        <v>1</v>
      </c>
      <c r="T2603" t="s">
        <v>8299</v>
      </c>
      <c r="U2603" t="str">
        <f t="shared" si="283"/>
        <v>techn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20">
        <f t="shared" si="284"/>
        <v>12</v>
      </c>
      <c r="F2604" s="6" t="str">
        <f t="shared" si="286"/>
        <v>Cat 4</v>
      </c>
      <c r="G2604" s="8">
        <v>39131</v>
      </c>
      <c r="H2604" t="s">
        <v>8218</v>
      </c>
      <c r="I2604" t="s">
        <v>8223</v>
      </c>
      <c r="J2604" t="s">
        <v>8245</v>
      </c>
      <c r="K2604">
        <v>1415827200</v>
      </c>
      <c r="L2604" s="12">
        <f t="shared" si="280"/>
        <v>41955.888888888891</v>
      </c>
      <c r="M2604">
        <v>1412358968</v>
      </c>
      <c r="N2604" s="12">
        <f t="shared" si="281"/>
        <v>41915.747314814813</v>
      </c>
      <c r="O2604" s="16">
        <f t="shared" si="282"/>
        <v>10</v>
      </c>
      <c r="P2604" s="16">
        <f t="shared" si="285"/>
        <v>2014</v>
      </c>
      <c r="Q2604" t="b">
        <v>1</v>
      </c>
      <c r="R2604">
        <v>489</v>
      </c>
      <c r="S2604" t="b">
        <v>1</v>
      </c>
      <c r="T2604" t="s">
        <v>8299</v>
      </c>
      <c r="U2604" t="str">
        <f t="shared" si="283"/>
        <v>techn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20">
        <f t="shared" si="284"/>
        <v>1.75</v>
      </c>
      <c r="F2605" s="6" t="str">
        <f t="shared" si="286"/>
        <v>Cat 2</v>
      </c>
      <c r="G2605" s="8">
        <v>1776</v>
      </c>
      <c r="H2605" t="s">
        <v>8218</v>
      </c>
      <c r="I2605" t="s">
        <v>8223</v>
      </c>
      <c r="J2605" t="s">
        <v>8245</v>
      </c>
      <c r="K2605">
        <v>1387835654</v>
      </c>
      <c r="L2605" s="12">
        <f t="shared" si="280"/>
        <v>41631.912662037037</v>
      </c>
      <c r="M2605">
        <v>1386626054</v>
      </c>
      <c r="N2605" s="12">
        <f t="shared" si="281"/>
        <v>41617.912662037037</v>
      </c>
      <c r="O2605" s="16">
        <f t="shared" si="282"/>
        <v>12</v>
      </c>
      <c r="P2605" s="16">
        <f t="shared" si="285"/>
        <v>2013</v>
      </c>
      <c r="Q2605" t="b">
        <v>1</v>
      </c>
      <c r="R2605">
        <v>50</v>
      </c>
      <c r="S2605" t="b">
        <v>1</v>
      </c>
      <c r="T2605" t="s">
        <v>8299</v>
      </c>
      <c r="U2605" t="str">
        <f t="shared" si="283"/>
        <v>techn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20">
        <f t="shared" si="284"/>
        <v>20</v>
      </c>
      <c r="F2606" s="6" t="str">
        <f t="shared" si="286"/>
        <v>Cat 6</v>
      </c>
      <c r="G2606" s="8">
        <v>20843.599999999999</v>
      </c>
      <c r="H2606" t="s">
        <v>8218</v>
      </c>
      <c r="I2606" t="s">
        <v>8223</v>
      </c>
      <c r="J2606" t="s">
        <v>8245</v>
      </c>
      <c r="K2606">
        <v>1335662023</v>
      </c>
      <c r="L2606" s="12">
        <f t="shared" si="280"/>
        <v>41028.051192129627</v>
      </c>
      <c r="M2606">
        <v>1333070023</v>
      </c>
      <c r="N2606" s="12">
        <f t="shared" si="281"/>
        <v>40998.051192129627</v>
      </c>
      <c r="O2606" s="16">
        <f t="shared" si="282"/>
        <v>3</v>
      </c>
      <c r="P2606" s="16">
        <f t="shared" si="285"/>
        <v>2012</v>
      </c>
      <c r="Q2606" t="b">
        <v>1</v>
      </c>
      <c r="R2606">
        <v>321</v>
      </c>
      <c r="S2606" t="b">
        <v>1</v>
      </c>
      <c r="T2606" t="s">
        <v>8299</v>
      </c>
      <c r="U2606" t="str">
        <f t="shared" si="283"/>
        <v>techn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20">
        <f t="shared" si="284"/>
        <v>100</v>
      </c>
      <c r="F2607" s="6" t="str">
        <f t="shared" si="286"/>
        <v>Cat 12</v>
      </c>
      <c r="G2607" s="8">
        <v>107421.57</v>
      </c>
      <c r="H2607" t="s">
        <v>8218</v>
      </c>
      <c r="I2607" t="s">
        <v>8223</v>
      </c>
      <c r="J2607" t="s">
        <v>8245</v>
      </c>
      <c r="K2607">
        <v>1466168390</v>
      </c>
      <c r="L2607" s="12">
        <f t="shared" si="280"/>
        <v>42538.541550925926</v>
      </c>
      <c r="M2607">
        <v>1463576390</v>
      </c>
      <c r="N2607" s="12">
        <f t="shared" si="281"/>
        <v>42508.541550925926</v>
      </c>
      <c r="O2607" s="16">
        <f t="shared" si="282"/>
        <v>5</v>
      </c>
      <c r="P2607" s="16">
        <f t="shared" si="285"/>
        <v>2016</v>
      </c>
      <c r="Q2607" t="b">
        <v>1</v>
      </c>
      <c r="R2607">
        <v>1762</v>
      </c>
      <c r="S2607" t="b">
        <v>1</v>
      </c>
      <c r="T2607" t="s">
        <v>8299</v>
      </c>
      <c r="U2607" t="str">
        <f t="shared" si="283"/>
        <v>techn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20">
        <f t="shared" si="284"/>
        <v>11</v>
      </c>
      <c r="F2608" s="6" t="str">
        <f t="shared" si="286"/>
        <v>Cat 4</v>
      </c>
      <c r="G2608" s="8">
        <v>12106</v>
      </c>
      <c r="H2608" t="s">
        <v>8218</v>
      </c>
      <c r="I2608" t="s">
        <v>8223</v>
      </c>
      <c r="J2608" t="s">
        <v>8245</v>
      </c>
      <c r="K2608">
        <v>1398791182</v>
      </c>
      <c r="L2608" s="12">
        <f t="shared" si="280"/>
        <v>41758.712754629632</v>
      </c>
      <c r="M2608">
        <v>1396026382</v>
      </c>
      <c r="N2608" s="12">
        <f t="shared" si="281"/>
        <v>41726.712754629632</v>
      </c>
      <c r="O2608" s="16">
        <f t="shared" si="282"/>
        <v>3</v>
      </c>
      <c r="P2608" s="16">
        <f t="shared" si="285"/>
        <v>2014</v>
      </c>
      <c r="Q2608" t="b">
        <v>1</v>
      </c>
      <c r="R2608">
        <v>385</v>
      </c>
      <c r="S2608" t="b">
        <v>1</v>
      </c>
      <c r="T2608" t="s">
        <v>8299</v>
      </c>
      <c r="U2608" t="str">
        <f t="shared" si="283"/>
        <v>techn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20">
        <f t="shared" si="284"/>
        <v>8</v>
      </c>
      <c r="F2609" s="6" t="str">
        <f t="shared" si="286"/>
        <v>Cat 3</v>
      </c>
      <c r="G2609" s="8">
        <v>32616</v>
      </c>
      <c r="H2609" t="s">
        <v>8218</v>
      </c>
      <c r="I2609" t="s">
        <v>8223</v>
      </c>
      <c r="J2609" t="s">
        <v>8245</v>
      </c>
      <c r="K2609">
        <v>1439344800</v>
      </c>
      <c r="L2609" s="12">
        <f t="shared" si="280"/>
        <v>42228.083333333328</v>
      </c>
      <c r="M2609">
        <v>1435611572</v>
      </c>
      <c r="N2609" s="12">
        <f t="shared" si="281"/>
        <v>42184.874675925923</v>
      </c>
      <c r="O2609" s="16">
        <f t="shared" si="282"/>
        <v>6</v>
      </c>
      <c r="P2609" s="16">
        <f t="shared" si="285"/>
        <v>2015</v>
      </c>
      <c r="Q2609" t="b">
        <v>1</v>
      </c>
      <c r="R2609">
        <v>398</v>
      </c>
      <c r="S2609" t="b">
        <v>1</v>
      </c>
      <c r="T2609" t="s">
        <v>8299</v>
      </c>
      <c r="U2609" t="str">
        <f t="shared" si="283"/>
        <v>techn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20">
        <f t="shared" si="284"/>
        <v>8</v>
      </c>
      <c r="F2610" s="6" t="str">
        <f t="shared" si="286"/>
        <v>Cat 3</v>
      </c>
      <c r="G2610" s="8">
        <v>17914</v>
      </c>
      <c r="H2610" t="s">
        <v>8218</v>
      </c>
      <c r="I2610" t="s">
        <v>8223</v>
      </c>
      <c r="J2610" t="s">
        <v>8245</v>
      </c>
      <c r="K2610">
        <v>1489536000</v>
      </c>
      <c r="L2610" s="12">
        <f t="shared" si="280"/>
        <v>42809</v>
      </c>
      <c r="M2610">
        <v>1485976468</v>
      </c>
      <c r="N2610" s="12">
        <f t="shared" si="281"/>
        <v>42767.801712962959</v>
      </c>
      <c r="O2610" s="16">
        <f t="shared" si="282"/>
        <v>2</v>
      </c>
      <c r="P2610" s="16">
        <f t="shared" si="285"/>
        <v>2017</v>
      </c>
      <c r="Q2610" t="b">
        <v>1</v>
      </c>
      <c r="R2610">
        <v>304</v>
      </c>
      <c r="S2610" t="b">
        <v>1</v>
      </c>
      <c r="T2610" t="s">
        <v>8299</v>
      </c>
      <c r="U2610" t="str">
        <f t="shared" si="283"/>
        <v>techn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20">
        <f t="shared" si="284"/>
        <v>35</v>
      </c>
      <c r="F2611" s="6" t="str">
        <f t="shared" si="286"/>
        <v>Cat 9</v>
      </c>
      <c r="G2611" s="8">
        <v>106330.39</v>
      </c>
      <c r="H2611" t="s">
        <v>8218</v>
      </c>
      <c r="I2611" t="s">
        <v>8223</v>
      </c>
      <c r="J2611" t="s">
        <v>8245</v>
      </c>
      <c r="K2611">
        <v>1342330951</v>
      </c>
      <c r="L2611" s="12">
        <f t="shared" si="280"/>
        <v>41105.237858796296</v>
      </c>
      <c r="M2611">
        <v>1339738951</v>
      </c>
      <c r="N2611" s="12">
        <f t="shared" si="281"/>
        <v>41075.237858796296</v>
      </c>
      <c r="O2611" s="16">
        <f t="shared" si="282"/>
        <v>6</v>
      </c>
      <c r="P2611" s="16">
        <f t="shared" si="285"/>
        <v>2012</v>
      </c>
      <c r="Q2611" t="b">
        <v>1</v>
      </c>
      <c r="R2611">
        <v>676</v>
      </c>
      <c r="S2611" t="b">
        <v>1</v>
      </c>
      <c r="T2611" t="s">
        <v>8299</v>
      </c>
      <c r="U2611" t="str">
        <f t="shared" si="283"/>
        <v>techn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20">
        <f t="shared" si="284"/>
        <v>22.765000000000001</v>
      </c>
      <c r="F2612" s="6" t="str">
        <f t="shared" si="286"/>
        <v>Cat 6</v>
      </c>
      <c r="G2612" s="8">
        <v>32172.66</v>
      </c>
      <c r="H2612" t="s">
        <v>8218</v>
      </c>
      <c r="I2612" t="s">
        <v>8223</v>
      </c>
      <c r="J2612" t="s">
        <v>8245</v>
      </c>
      <c r="K2612">
        <v>1471849140</v>
      </c>
      <c r="L2612" s="12">
        <f t="shared" si="280"/>
        <v>42604.290972222225</v>
      </c>
      <c r="M2612">
        <v>1468444125</v>
      </c>
      <c r="N2612" s="12">
        <f t="shared" si="281"/>
        <v>42564.881076388891</v>
      </c>
      <c r="O2612" s="16">
        <f t="shared" si="282"/>
        <v>7</v>
      </c>
      <c r="P2612" s="16">
        <f t="shared" si="285"/>
        <v>2016</v>
      </c>
      <c r="Q2612" t="b">
        <v>1</v>
      </c>
      <c r="R2612">
        <v>577</v>
      </c>
      <c r="S2612" t="b">
        <v>1</v>
      </c>
      <c r="T2612" t="s">
        <v>8299</v>
      </c>
      <c r="U2612" t="str">
        <f t="shared" si="283"/>
        <v>techn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20">
        <f t="shared" si="284"/>
        <v>11</v>
      </c>
      <c r="F2613" s="6" t="str">
        <f t="shared" si="286"/>
        <v>Cat 4</v>
      </c>
      <c r="G2613" s="8">
        <v>306970</v>
      </c>
      <c r="H2613" t="s">
        <v>8218</v>
      </c>
      <c r="I2613" t="s">
        <v>8235</v>
      </c>
      <c r="J2613" t="s">
        <v>8248</v>
      </c>
      <c r="K2613">
        <v>1483397940</v>
      </c>
      <c r="L2613" s="12">
        <f t="shared" si="280"/>
        <v>42737.957638888889</v>
      </c>
      <c r="M2613">
        <v>1480493014</v>
      </c>
      <c r="N2613" s="12">
        <f t="shared" si="281"/>
        <v>42704.335810185185</v>
      </c>
      <c r="O2613" s="16">
        <f t="shared" si="282"/>
        <v>11</v>
      </c>
      <c r="P2613" s="16">
        <f t="shared" si="285"/>
        <v>2016</v>
      </c>
      <c r="Q2613" t="b">
        <v>1</v>
      </c>
      <c r="R2613">
        <v>3663</v>
      </c>
      <c r="S2613" t="b">
        <v>1</v>
      </c>
      <c r="T2613" t="s">
        <v>8299</v>
      </c>
      <c r="U2613" t="str">
        <f t="shared" si="283"/>
        <v>techn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20">
        <f t="shared" si="284"/>
        <v>10</v>
      </c>
      <c r="F2614" s="6" t="str">
        <f t="shared" si="286"/>
        <v>Cat 4</v>
      </c>
      <c r="G2614" s="8">
        <v>17176.13</v>
      </c>
      <c r="H2614" t="s">
        <v>8218</v>
      </c>
      <c r="I2614" t="s">
        <v>8223</v>
      </c>
      <c r="J2614" t="s">
        <v>8245</v>
      </c>
      <c r="K2614">
        <v>1420773970</v>
      </c>
      <c r="L2614" s="12">
        <f t="shared" si="280"/>
        <v>42013.143171296295</v>
      </c>
      <c r="M2614">
        <v>1418095570</v>
      </c>
      <c r="N2614" s="12">
        <f t="shared" si="281"/>
        <v>41982.143171296295</v>
      </c>
      <c r="O2614" s="16">
        <f t="shared" si="282"/>
        <v>12</v>
      </c>
      <c r="P2614" s="16">
        <f t="shared" si="285"/>
        <v>2014</v>
      </c>
      <c r="Q2614" t="b">
        <v>1</v>
      </c>
      <c r="R2614">
        <v>294</v>
      </c>
      <c r="S2614" t="b">
        <v>1</v>
      </c>
      <c r="T2614" t="s">
        <v>8299</v>
      </c>
      <c r="U2614" t="str">
        <f t="shared" si="283"/>
        <v>techn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20">
        <f t="shared" si="284"/>
        <v>7.5</v>
      </c>
      <c r="F2615" s="6" t="str">
        <f t="shared" si="286"/>
        <v>Cat 3</v>
      </c>
      <c r="G2615" s="8">
        <v>7576</v>
      </c>
      <c r="H2615" t="s">
        <v>8218</v>
      </c>
      <c r="I2615" t="s">
        <v>8223</v>
      </c>
      <c r="J2615" t="s">
        <v>8245</v>
      </c>
      <c r="K2615">
        <v>1348256294</v>
      </c>
      <c r="L2615" s="12">
        <f t="shared" si="280"/>
        <v>41173.81821759259</v>
      </c>
      <c r="M2615">
        <v>1345664294</v>
      </c>
      <c r="N2615" s="12">
        <f t="shared" si="281"/>
        <v>41143.81821759259</v>
      </c>
      <c r="O2615" s="16">
        <f t="shared" si="282"/>
        <v>8</v>
      </c>
      <c r="P2615" s="16">
        <f t="shared" si="285"/>
        <v>2012</v>
      </c>
      <c r="Q2615" t="b">
        <v>1</v>
      </c>
      <c r="R2615">
        <v>28</v>
      </c>
      <c r="S2615" t="b">
        <v>1</v>
      </c>
      <c r="T2615" t="s">
        <v>8299</v>
      </c>
      <c r="U2615" t="str">
        <f t="shared" si="283"/>
        <v>techn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20">
        <f t="shared" si="284"/>
        <v>10.5</v>
      </c>
      <c r="F2616" s="6" t="str">
        <f t="shared" si="286"/>
        <v>Cat 4</v>
      </c>
      <c r="G2616" s="8">
        <v>10710</v>
      </c>
      <c r="H2616" t="s">
        <v>8218</v>
      </c>
      <c r="I2616" t="s">
        <v>8223</v>
      </c>
      <c r="J2616" t="s">
        <v>8245</v>
      </c>
      <c r="K2616">
        <v>1398834000</v>
      </c>
      <c r="L2616" s="12">
        <f t="shared" si="280"/>
        <v>41759.208333333336</v>
      </c>
      <c r="M2616">
        <v>1396371612</v>
      </c>
      <c r="N2616" s="12">
        <f t="shared" si="281"/>
        <v>41730.708472222221</v>
      </c>
      <c r="O2616" s="16">
        <f t="shared" si="282"/>
        <v>4</v>
      </c>
      <c r="P2616" s="16">
        <f t="shared" si="285"/>
        <v>2014</v>
      </c>
      <c r="Q2616" t="b">
        <v>1</v>
      </c>
      <c r="R2616">
        <v>100</v>
      </c>
      <c r="S2616" t="b">
        <v>1</v>
      </c>
      <c r="T2616" t="s">
        <v>8299</v>
      </c>
      <c r="U2616" t="str">
        <f t="shared" si="283"/>
        <v>techn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20">
        <f t="shared" si="284"/>
        <v>2.0009999999999999</v>
      </c>
      <c r="F2617" s="6" t="str">
        <f t="shared" si="286"/>
        <v>Cat 2</v>
      </c>
      <c r="G2617" s="8">
        <v>3397</v>
      </c>
      <c r="H2617" t="s">
        <v>8218</v>
      </c>
      <c r="I2617" t="s">
        <v>8224</v>
      </c>
      <c r="J2617" t="s">
        <v>8246</v>
      </c>
      <c r="K2617">
        <v>1462017600</v>
      </c>
      <c r="L2617" s="12">
        <f t="shared" si="280"/>
        <v>42490.5</v>
      </c>
      <c r="M2617">
        <v>1458820564</v>
      </c>
      <c r="N2617" s="12">
        <f t="shared" si="281"/>
        <v>42453.49726851852</v>
      </c>
      <c r="O2617" s="16">
        <f t="shared" si="282"/>
        <v>3</v>
      </c>
      <c r="P2617" s="16">
        <f t="shared" si="285"/>
        <v>2016</v>
      </c>
      <c r="Q2617" t="b">
        <v>0</v>
      </c>
      <c r="R2617">
        <v>72</v>
      </c>
      <c r="S2617" t="b">
        <v>1</v>
      </c>
      <c r="T2617" t="s">
        <v>8299</v>
      </c>
      <c r="U2617" t="str">
        <f t="shared" si="283"/>
        <v>techn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20">
        <f t="shared" si="284"/>
        <v>25</v>
      </c>
      <c r="F2618" s="6" t="str">
        <f t="shared" si="286"/>
        <v>Cat 7</v>
      </c>
      <c r="G2618" s="8">
        <v>28633.5</v>
      </c>
      <c r="H2618" t="s">
        <v>8218</v>
      </c>
      <c r="I2618" t="s">
        <v>8223</v>
      </c>
      <c r="J2618" t="s">
        <v>8245</v>
      </c>
      <c r="K2618">
        <v>1440546729</v>
      </c>
      <c r="L2618" s="12">
        <f t="shared" si="280"/>
        <v>42241.99454861111</v>
      </c>
      <c r="M2618">
        <v>1437954729</v>
      </c>
      <c r="N2618" s="12">
        <f t="shared" si="281"/>
        <v>42211.99454861111</v>
      </c>
      <c r="O2618" s="16">
        <f t="shared" si="282"/>
        <v>7</v>
      </c>
      <c r="P2618" s="16">
        <f t="shared" si="285"/>
        <v>2015</v>
      </c>
      <c r="Q2618" t="b">
        <v>1</v>
      </c>
      <c r="R2618">
        <v>238</v>
      </c>
      <c r="S2618" t="b">
        <v>1</v>
      </c>
      <c r="T2618" t="s">
        <v>8299</v>
      </c>
      <c r="U2618" t="str">
        <f t="shared" si="283"/>
        <v>techn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20">
        <f t="shared" si="284"/>
        <v>0.5</v>
      </c>
      <c r="F2619" s="6" t="str">
        <f t="shared" si="286"/>
        <v>Cat 1</v>
      </c>
      <c r="G2619" s="8">
        <v>4388</v>
      </c>
      <c r="H2619" t="s">
        <v>8218</v>
      </c>
      <c r="I2619" t="s">
        <v>8223</v>
      </c>
      <c r="J2619" t="s">
        <v>8245</v>
      </c>
      <c r="K2619">
        <v>1413838751</v>
      </c>
      <c r="L2619" s="12">
        <f t="shared" si="280"/>
        <v>41932.874432870369</v>
      </c>
      <c r="M2619">
        <v>1411246751</v>
      </c>
      <c r="N2619" s="12">
        <f t="shared" si="281"/>
        <v>41902.874432870369</v>
      </c>
      <c r="O2619" s="16">
        <f t="shared" si="282"/>
        <v>9</v>
      </c>
      <c r="P2619" s="16">
        <f t="shared" si="285"/>
        <v>2014</v>
      </c>
      <c r="Q2619" t="b">
        <v>1</v>
      </c>
      <c r="R2619">
        <v>159</v>
      </c>
      <c r="S2619" t="b">
        <v>1</v>
      </c>
      <c r="T2619" t="s">
        <v>8299</v>
      </c>
      <c r="U2619" t="str">
        <f t="shared" si="283"/>
        <v>techn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20">
        <f t="shared" si="284"/>
        <v>15</v>
      </c>
      <c r="F2620" s="6" t="str">
        <f t="shared" si="286"/>
        <v>Cat 5</v>
      </c>
      <c r="G2620" s="8">
        <v>15808</v>
      </c>
      <c r="H2620" t="s">
        <v>8218</v>
      </c>
      <c r="I2620" t="s">
        <v>8223</v>
      </c>
      <c r="J2620" t="s">
        <v>8245</v>
      </c>
      <c r="K2620">
        <v>1449000061</v>
      </c>
      <c r="L2620" s="12">
        <f t="shared" si="280"/>
        <v>42339.834039351852</v>
      </c>
      <c r="M2620">
        <v>1443812461</v>
      </c>
      <c r="N2620" s="12">
        <f t="shared" si="281"/>
        <v>42279.792372685188</v>
      </c>
      <c r="O2620" s="16">
        <f t="shared" si="282"/>
        <v>10</v>
      </c>
      <c r="P2620" s="16">
        <f t="shared" si="285"/>
        <v>2015</v>
      </c>
      <c r="Q2620" t="b">
        <v>1</v>
      </c>
      <c r="R2620">
        <v>77</v>
      </c>
      <c r="S2620" t="b">
        <v>1</v>
      </c>
      <c r="T2620" t="s">
        <v>8299</v>
      </c>
      <c r="U2620" t="str">
        <f t="shared" si="283"/>
        <v>techn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20">
        <f t="shared" si="284"/>
        <v>1</v>
      </c>
      <c r="F2621" s="6" t="str">
        <f t="shared" si="286"/>
        <v>Cat 2</v>
      </c>
      <c r="G2621" s="8">
        <v>1884</v>
      </c>
      <c r="H2621" t="s">
        <v>8218</v>
      </c>
      <c r="I2621" t="s">
        <v>8223</v>
      </c>
      <c r="J2621" t="s">
        <v>8245</v>
      </c>
      <c r="K2621">
        <v>1445598000</v>
      </c>
      <c r="L2621" s="12">
        <f t="shared" si="280"/>
        <v>42300.458333333328</v>
      </c>
      <c r="M2621">
        <v>1443302004</v>
      </c>
      <c r="N2621" s="12">
        <f t="shared" si="281"/>
        <v>42273.884305555555</v>
      </c>
      <c r="O2621" s="16">
        <f t="shared" si="282"/>
        <v>9</v>
      </c>
      <c r="P2621" s="16">
        <f t="shared" si="285"/>
        <v>2015</v>
      </c>
      <c r="Q2621" t="b">
        <v>1</v>
      </c>
      <c r="R2621">
        <v>53</v>
      </c>
      <c r="S2621" t="b">
        <v>1</v>
      </c>
      <c r="T2621" t="s">
        <v>8299</v>
      </c>
      <c r="U2621" t="str">
        <f t="shared" si="283"/>
        <v>techn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20">
        <f t="shared" si="284"/>
        <v>65</v>
      </c>
      <c r="F2622" s="6" t="str">
        <f t="shared" si="286"/>
        <v>Cat 12</v>
      </c>
      <c r="G2622" s="8">
        <v>93374</v>
      </c>
      <c r="H2622" t="s">
        <v>8218</v>
      </c>
      <c r="I2622" t="s">
        <v>8225</v>
      </c>
      <c r="J2622" t="s">
        <v>8247</v>
      </c>
      <c r="K2622">
        <v>1444525200</v>
      </c>
      <c r="L2622" s="12">
        <f t="shared" si="280"/>
        <v>42288.041666666672</v>
      </c>
      <c r="M2622">
        <v>1441339242</v>
      </c>
      <c r="N2622" s="12">
        <f t="shared" si="281"/>
        <v>42251.16715277778</v>
      </c>
      <c r="O2622" s="16">
        <f t="shared" si="282"/>
        <v>9</v>
      </c>
      <c r="P2622" s="16">
        <f t="shared" si="285"/>
        <v>2015</v>
      </c>
      <c r="Q2622" t="b">
        <v>1</v>
      </c>
      <c r="R2622">
        <v>1251</v>
      </c>
      <c r="S2622" t="b">
        <v>1</v>
      </c>
      <c r="T2622" t="s">
        <v>8299</v>
      </c>
      <c r="U2622" t="str">
        <f t="shared" si="283"/>
        <v>techn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20">
        <f t="shared" si="284"/>
        <v>15</v>
      </c>
      <c r="F2623" s="6" t="str">
        <f t="shared" si="286"/>
        <v>Cat 5</v>
      </c>
      <c r="G2623" s="8">
        <v>21882</v>
      </c>
      <c r="H2623" t="s">
        <v>8218</v>
      </c>
      <c r="I2623" t="s">
        <v>8223</v>
      </c>
      <c r="J2623" t="s">
        <v>8245</v>
      </c>
      <c r="K2623">
        <v>1432230988</v>
      </c>
      <c r="L2623" s="12">
        <f t="shared" si="280"/>
        <v>42145.74754629629</v>
      </c>
      <c r="M2623">
        <v>1429638988</v>
      </c>
      <c r="N2623" s="12">
        <f t="shared" si="281"/>
        <v>42115.74754629629</v>
      </c>
      <c r="O2623" s="16">
        <f t="shared" si="282"/>
        <v>4</v>
      </c>
      <c r="P2623" s="16">
        <f t="shared" si="285"/>
        <v>2015</v>
      </c>
      <c r="Q2623" t="b">
        <v>1</v>
      </c>
      <c r="R2623">
        <v>465</v>
      </c>
      <c r="S2623" t="b">
        <v>1</v>
      </c>
      <c r="T2623" t="s">
        <v>8299</v>
      </c>
      <c r="U2623" t="str">
        <f t="shared" si="283"/>
        <v>techn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20">
        <f t="shared" si="284"/>
        <v>1.5</v>
      </c>
      <c r="F2624" s="6" t="str">
        <f t="shared" si="286"/>
        <v>Cat 2</v>
      </c>
      <c r="G2624" s="8">
        <v>1967.76</v>
      </c>
      <c r="H2624" t="s">
        <v>8218</v>
      </c>
      <c r="I2624" t="s">
        <v>8236</v>
      </c>
      <c r="J2624" t="s">
        <v>8248</v>
      </c>
      <c r="K2624">
        <v>1483120216</v>
      </c>
      <c r="L2624" s="12">
        <f t="shared" si="280"/>
        <v>42734.74324074074</v>
      </c>
      <c r="M2624">
        <v>1479232216</v>
      </c>
      <c r="N2624" s="12">
        <f t="shared" si="281"/>
        <v>42689.74324074074</v>
      </c>
      <c r="O2624" s="16">
        <f t="shared" si="282"/>
        <v>11</v>
      </c>
      <c r="P2624" s="16">
        <f t="shared" si="285"/>
        <v>2016</v>
      </c>
      <c r="Q2624" t="b">
        <v>0</v>
      </c>
      <c r="R2624">
        <v>74</v>
      </c>
      <c r="S2624" t="b">
        <v>1</v>
      </c>
      <c r="T2624" t="s">
        <v>8299</v>
      </c>
      <c r="U2624" t="str">
        <f t="shared" si="283"/>
        <v>techn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20">
        <f t="shared" si="284"/>
        <v>2</v>
      </c>
      <c r="F2625" s="6" t="str">
        <f t="shared" si="286"/>
        <v>Cat 2</v>
      </c>
      <c r="G2625" s="8">
        <v>2280</v>
      </c>
      <c r="H2625" t="s">
        <v>8218</v>
      </c>
      <c r="I2625" t="s">
        <v>8223</v>
      </c>
      <c r="J2625" t="s">
        <v>8245</v>
      </c>
      <c r="K2625">
        <v>1480658966</v>
      </c>
      <c r="L2625" s="12">
        <f t="shared" si="280"/>
        <v>42706.256550925929</v>
      </c>
      <c r="M2625">
        <v>1479449366</v>
      </c>
      <c r="N2625" s="12">
        <f t="shared" si="281"/>
        <v>42692.256550925929</v>
      </c>
      <c r="O2625" s="16">
        <f t="shared" si="282"/>
        <v>11</v>
      </c>
      <c r="P2625" s="16">
        <f t="shared" si="285"/>
        <v>2016</v>
      </c>
      <c r="Q2625" t="b">
        <v>0</v>
      </c>
      <c r="R2625">
        <v>62</v>
      </c>
      <c r="S2625" t="b">
        <v>1</v>
      </c>
      <c r="T2625" t="s">
        <v>8299</v>
      </c>
      <c r="U2625" t="str">
        <f t="shared" si="283"/>
        <v>techn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20">
        <f t="shared" si="284"/>
        <v>8</v>
      </c>
      <c r="F2626" s="6" t="str">
        <f t="shared" si="286"/>
        <v>Cat 3</v>
      </c>
      <c r="G2626" s="8">
        <v>110353.65</v>
      </c>
      <c r="H2626" t="s">
        <v>8218</v>
      </c>
      <c r="I2626" t="s">
        <v>8223</v>
      </c>
      <c r="J2626" t="s">
        <v>8245</v>
      </c>
      <c r="K2626">
        <v>1347530822</v>
      </c>
      <c r="L2626" s="12">
        <f t="shared" si="280"/>
        <v>41165.42155092593</v>
      </c>
      <c r="M2626">
        <v>1345716422</v>
      </c>
      <c r="N2626" s="12">
        <f t="shared" si="281"/>
        <v>41144.42155092593</v>
      </c>
      <c r="O2626" s="16">
        <f t="shared" si="282"/>
        <v>8</v>
      </c>
      <c r="P2626" s="16">
        <f t="shared" si="285"/>
        <v>2012</v>
      </c>
      <c r="Q2626" t="b">
        <v>0</v>
      </c>
      <c r="R2626">
        <v>3468</v>
      </c>
      <c r="S2626" t="b">
        <v>1</v>
      </c>
      <c r="T2626" t="s">
        <v>8299</v>
      </c>
      <c r="U2626" t="str">
        <f t="shared" si="283"/>
        <v>techn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20">
        <f t="shared" si="284"/>
        <v>0.15</v>
      </c>
      <c r="F2627" s="6" t="str">
        <f t="shared" si="286"/>
        <v>Cat 1</v>
      </c>
      <c r="G2627" s="8">
        <v>1434</v>
      </c>
      <c r="H2627" t="s">
        <v>8218</v>
      </c>
      <c r="I2627" t="s">
        <v>8235</v>
      </c>
      <c r="J2627" t="s">
        <v>8248</v>
      </c>
      <c r="K2627">
        <v>1478723208</v>
      </c>
      <c r="L2627" s="12">
        <f t="shared" ref="L2627:L2690" si="287">(((K2627/60)/60)/24)+DATE(1970,1,1)</f>
        <v>42683.851944444439</v>
      </c>
      <c r="M2627">
        <v>1476559608</v>
      </c>
      <c r="N2627" s="12">
        <f t="shared" ref="N2627:N2690" si="288">(((M2627/60)/60)/24)+DATE(1970,1,1)</f>
        <v>42658.810277777782</v>
      </c>
      <c r="O2627" s="16">
        <f t="shared" ref="O2627:O2690" si="289">MONTH(N2627)</f>
        <v>10</v>
      </c>
      <c r="P2627" s="16">
        <f t="shared" si="285"/>
        <v>2016</v>
      </c>
      <c r="Q2627" t="b">
        <v>0</v>
      </c>
      <c r="R2627">
        <v>52</v>
      </c>
      <c r="S2627" t="b">
        <v>1</v>
      </c>
      <c r="T2627" t="s">
        <v>8299</v>
      </c>
      <c r="U2627" t="str">
        <f t="shared" ref="U2627:U2690" si="290">LEFT(T2627,5)</f>
        <v>techn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20">
        <f t="shared" ref="E2628:E2691" si="291">D2628/1000</f>
        <v>2.5</v>
      </c>
      <c r="F2628" s="6" t="str">
        <f t="shared" si="286"/>
        <v>Cat 2</v>
      </c>
      <c r="G2628" s="8">
        <v>2800</v>
      </c>
      <c r="H2628" t="s">
        <v>8218</v>
      </c>
      <c r="I2628" t="s">
        <v>8223</v>
      </c>
      <c r="J2628" t="s">
        <v>8245</v>
      </c>
      <c r="K2628">
        <v>1433343869</v>
      </c>
      <c r="L2628" s="12">
        <f t="shared" si="287"/>
        <v>42158.628113425926</v>
      </c>
      <c r="M2628">
        <v>1430751869</v>
      </c>
      <c r="N2628" s="12">
        <f t="shared" si="288"/>
        <v>42128.628113425926</v>
      </c>
      <c r="O2628" s="16">
        <f t="shared" si="289"/>
        <v>5</v>
      </c>
      <c r="P2628" s="16">
        <f t="shared" ref="P2628:P2691" si="292">YEAR(N2628)</f>
        <v>2015</v>
      </c>
      <c r="Q2628" t="b">
        <v>0</v>
      </c>
      <c r="R2628">
        <v>50</v>
      </c>
      <c r="S2628" t="b">
        <v>1</v>
      </c>
      <c r="T2628" t="s">
        <v>8299</v>
      </c>
      <c r="U2628" t="str">
        <f t="shared" si="290"/>
        <v>techn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20">
        <f t="shared" si="291"/>
        <v>0.15</v>
      </c>
      <c r="F2629" s="6" t="str">
        <f t="shared" ref="F2629:F2692" si="293">IF(E2629&lt;1,"Cat 1",IF(E2629&lt;5,"Cat 2",IF(E2629&lt;10,"Cat 3",IF(E2629&lt;15,"Cat 4",IF(E2629&lt;20,"Cat 5",IF(E2629&lt;25,"Cat 6",IF(E2629&lt;30,"Cat 7",IF(E2629&lt;35,"Cat 8",IF(E2629&lt;40,"Cat 9",IF(E2629&lt;45,"Cat 10",IF(E2629&lt;50,"Cat 11","Cat 12")))))))))))</f>
        <v>Cat 1</v>
      </c>
      <c r="G2629" s="8">
        <v>970</v>
      </c>
      <c r="H2629" t="s">
        <v>8218</v>
      </c>
      <c r="I2629" t="s">
        <v>8223</v>
      </c>
      <c r="J2629" t="s">
        <v>8245</v>
      </c>
      <c r="K2629">
        <v>1448571261</v>
      </c>
      <c r="L2629" s="12">
        <f t="shared" si="287"/>
        <v>42334.871076388896</v>
      </c>
      <c r="M2629">
        <v>1445975661</v>
      </c>
      <c r="N2629" s="12">
        <f t="shared" si="288"/>
        <v>42304.829409722224</v>
      </c>
      <c r="O2629" s="16">
        <f t="shared" si="289"/>
        <v>10</v>
      </c>
      <c r="P2629" s="16">
        <f t="shared" si="292"/>
        <v>2015</v>
      </c>
      <c r="Q2629" t="b">
        <v>0</v>
      </c>
      <c r="R2629">
        <v>45</v>
      </c>
      <c r="S2629" t="b">
        <v>1</v>
      </c>
      <c r="T2629" t="s">
        <v>8299</v>
      </c>
      <c r="U2629" t="str">
        <f t="shared" si="290"/>
        <v>techn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20">
        <f t="shared" si="291"/>
        <v>0.83899999999999997</v>
      </c>
      <c r="F2630" s="6" t="str">
        <f t="shared" si="293"/>
        <v>Cat 1</v>
      </c>
      <c r="G2630" s="8">
        <v>926</v>
      </c>
      <c r="H2630" t="s">
        <v>8218</v>
      </c>
      <c r="I2630" t="s">
        <v>8223</v>
      </c>
      <c r="J2630" t="s">
        <v>8245</v>
      </c>
      <c r="K2630">
        <v>1417389067</v>
      </c>
      <c r="L2630" s="12">
        <f t="shared" si="287"/>
        <v>41973.966053240743</v>
      </c>
      <c r="M2630">
        <v>1415661067</v>
      </c>
      <c r="N2630" s="12">
        <f t="shared" si="288"/>
        <v>41953.966053240743</v>
      </c>
      <c r="O2630" s="16">
        <f t="shared" si="289"/>
        <v>11</v>
      </c>
      <c r="P2630" s="16">
        <f t="shared" si="292"/>
        <v>2014</v>
      </c>
      <c r="Q2630" t="b">
        <v>0</v>
      </c>
      <c r="R2630">
        <v>21</v>
      </c>
      <c r="S2630" t="b">
        <v>1</v>
      </c>
      <c r="T2630" t="s">
        <v>8299</v>
      </c>
      <c r="U2630" t="str">
        <f t="shared" si="290"/>
        <v>techn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20">
        <f t="shared" si="291"/>
        <v>5</v>
      </c>
      <c r="F2631" s="6" t="str">
        <f t="shared" si="293"/>
        <v>Cat 3</v>
      </c>
      <c r="G2631" s="8">
        <v>6387</v>
      </c>
      <c r="H2631" t="s">
        <v>8218</v>
      </c>
      <c r="I2631" t="s">
        <v>8224</v>
      </c>
      <c r="J2631" t="s">
        <v>8246</v>
      </c>
      <c r="K2631">
        <v>1431608122</v>
      </c>
      <c r="L2631" s="12">
        <f t="shared" si="287"/>
        <v>42138.538449074069</v>
      </c>
      <c r="M2631">
        <v>1429016122</v>
      </c>
      <c r="N2631" s="12">
        <f t="shared" si="288"/>
        <v>42108.538449074069</v>
      </c>
      <c r="O2631" s="16">
        <f t="shared" si="289"/>
        <v>4</v>
      </c>
      <c r="P2631" s="16">
        <f t="shared" si="292"/>
        <v>2015</v>
      </c>
      <c r="Q2631" t="b">
        <v>0</v>
      </c>
      <c r="R2631">
        <v>100</v>
      </c>
      <c r="S2631" t="b">
        <v>1</v>
      </c>
      <c r="T2631" t="s">
        <v>8299</v>
      </c>
      <c r="U2631" t="str">
        <f t="shared" si="290"/>
        <v>techn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20">
        <f t="shared" si="291"/>
        <v>2</v>
      </c>
      <c r="F2632" s="6" t="str">
        <f t="shared" si="293"/>
        <v>Cat 2</v>
      </c>
      <c r="G2632" s="8">
        <v>3158</v>
      </c>
      <c r="H2632" t="s">
        <v>8218</v>
      </c>
      <c r="I2632" t="s">
        <v>8225</v>
      </c>
      <c r="J2632" t="s">
        <v>8247</v>
      </c>
      <c r="K2632">
        <v>1467280800</v>
      </c>
      <c r="L2632" s="12">
        <f t="shared" si="287"/>
        <v>42551.416666666672</v>
      </c>
      <c r="M2632">
        <v>1464921112</v>
      </c>
      <c r="N2632" s="12">
        <f t="shared" si="288"/>
        <v>42524.105462962965</v>
      </c>
      <c r="O2632" s="16">
        <f t="shared" si="289"/>
        <v>6</v>
      </c>
      <c r="P2632" s="16">
        <f t="shared" si="292"/>
        <v>2016</v>
      </c>
      <c r="Q2632" t="b">
        <v>0</v>
      </c>
      <c r="R2632">
        <v>81</v>
      </c>
      <c r="S2632" t="b">
        <v>1</v>
      </c>
      <c r="T2632" t="s">
        <v>8299</v>
      </c>
      <c r="U2632" t="str">
        <f t="shared" si="290"/>
        <v>techn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20">
        <f t="shared" si="291"/>
        <v>20</v>
      </c>
      <c r="F2633" s="6" t="str">
        <f t="shared" si="293"/>
        <v>Cat 6</v>
      </c>
      <c r="G2633" s="8">
        <v>22933.05</v>
      </c>
      <c r="H2633" t="s">
        <v>8218</v>
      </c>
      <c r="I2633" t="s">
        <v>8223</v>
      </c>
      <c r="J2633" t="s">
        <v>8245</v>
      </c>
      <c r="K2633">
        <v>1440907427</v>
      </c>
      <c r="L2633" s="12">
        <f t="shared" si="287"/>
        <v>42246.169293981482</v>
      </c>
      <c r="M2633">
        <v>1438488227</v>
      </c>
      <c r="N2633" s="12">
        <f t="shared" si="288"/>
        <v>42218.169293981482</v>
      </c>
      <c r="O2633" s="16">
        <f t="shared" si="289"/>
        <v>8</v>
      </c>
      <c r="P2633" s="16">
        <f t="shared" si="292"/>
        <v>2015</v>
      </c>
      <c r="Q2633" t="b">
        <v>0</v>
      </c>
      <c r="R2633">
        <v>286</v>
      </c>
      <c r="S2633" t="b">
        <v>1</v>
      </c>
      <c r="T2633" t="s">
        <v>8299</v>
      </c>
      <c r="U2633" t="str">
        <f t="shared" si="290"/>
        <v>techn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20">
        <f t="shared" si="291"/>
        <v>1.07</v>
      </c>
      <c r="F2634" s="6" t="str">
        <f t="shared" si="293"/>
        <v>Cat 2</v>
      </c>
      <c r="G2634" s="8">
        <v>1466</v>
      </c>
      <c r="H2634" t="s">
        <v>8218</v>
      </c>
      <c r="I2634" t="s">
        <v>8223</v>
      </c>
      <c r="J2634" t="s">
        <v>8245</v>
      </c>
      <c r="K2634">
        <v>1464485339</v>
      </c>
      <c r="L2634" s="12">
        <f t="shared" si="287"/>
        <v>42519.061793981484</v>
      </c>
      <c r="M2634">
        <v>1462325339</v>
      </c>
      <c r="N2634" s="12">
        <f t="shared" si="288"/>
        <v>42494.061793981484</v>
      </c>
      <c r="O2634" s="16">
        <f t="shared" si="289"/>
        <v>5</v>
      </c>
      <c r="P2634" s="16">
        <f t="shared" si="292"/>
        <v>2016</v>
      </c>
      <c r="Q2634" t="b">
        <v>0</v>
      </c>
      <c r="R2634">
        <v>42</v>
      </c>
      <c r="S2634" t="b">
        <v>1</v>
      </c>
      <c r="T2634" t="s">
        <v>8299</v>
      </c>
      <c r="U2634" t="str">
        <f t="shared" si="290"/>
        <v>techn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20">
        <f t="shared" si="291"/>
        <v>5</v>
      </c>
      <c r="F2635" s="6" t="str">
        <f t="shared" si="293"/>
        <v>Cat 3</v>
      </c>
      <c r="G2635" s="8">
        <v>17731</v>
      </c>
      <c r="H2635" t="s">
        <v>8218</v>
      </c>
      <c r="I2635" t="s">
        <v>8223</v>
      </c>
      <c r="J2635" t="s">
        <v>8245</v>
      </c>
      <c r="K2635">
        <v>1393542000</v>
      </c>
      <c r="L2635" s="12">
        <f t="shared" si="287"/>
        <v>41697.958333333336</v>
      </c>
      <c r="M2635">
        <v>1390938332</v>
      </c>
      <c r="N2635" s="12">
        <f t="shared" si="288"/>
        <v>41667.823287037041</v>
      </c>
      <c r="O2635" s="16">
        <f t="shared" si="289"/>
        <v>1</v>
      </c>
      <c r="P2635" s="16">
        <f t="shared" si="292"/>
        <v>2014</v>
      </c>
      <c r="Q2635" t="b">
        <v>0</v>
      </c>
      <c r="R2635">
        <v>199</v>
      </c>
      <c r="S2635" t="b">
        <v>1</v>
      </c>
      <c r="T2635" t="s">
        <v>8299</v>
      </c>
      <c r="U2635" t="str">
        <f t="shared" si="290"/>
        <v>techn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20">
        <f t="shared" si="291"/>
        <v>0.93</v>
      </c>
      <c r="F2636" s="6" t="str">
        <f t="shared" si="293"/>
        <v>Cat 1</v>
      </c>
      <c r="G2636" s="8">
        <v>986</v>
      </c>
      <c r="H2636" t="s">
        <v>8218</v>
      </c>
      <c r="I2636" t="s">
        <v>8223</v>
      </c>
      <c r="J2636" t="s">
        <v>8245</v>
      </c>
      <c r="K2636">
        <v>1475163921</v>
      </c>
      <c r="L2636" s="12">
        <f t="shared" si="287"/>
        <v>42642.656493055561</v>
      </c>
      <c r="M2636">
        <v>1472571921</v>
      </c>
      <c r="N2636" s="12">
        <f t="shared" si="288"/>
        <v>42612.656493055561</v>
      </c>
      <c r="O2636" s="16">
        <f t="shared" si="289"/>
        <v>8</v>
      </c>
      <c r="P2636" s="16">
        <f t="shared" si="292"/>
        <v>2016</v>
      </c>
      <c r="Q2636" t="b">
        <v>0</v>
      </c>
      <c r="R2636">
        <v>25</v>
      </c>
      <c r="S2636" t="b">
        <v>1</v>
      </c>
      <c r="T2636" t="s">
        <v>8299</v>
      </c>
      <c r="U2636" t="str">
        <f t="shared" si="290"/>
        <v>techn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20">
        <f t="shared" si="291"/>
        <v>11.5</v>
      </c>
      <c r="F2637" s="6" t="str">
        <f t="shared" si="293"/>
        <v>Cat 4</v>
      </c>
      <c r="G2637" s="8">
        <v>11500</v>
      </c>
      <c r="H2637" t="s">
        <v>8218</v>
      </c>
      <c r="I2637" t="s">
        <v>8228</v>
      </c>
      <c r="J2637" t="s">
        <v>8250</v>
      </c>
      <c r="K2637">
        <v>1425937761</v>
      </c>
      <c r="L2637" s="12">
        <f t="shared" si="287"/>
        <v>42072.909270833334</v>
      </c>
      <c r="M2637">
        <v>1422917361</v>
      </c>
      <c r="N2637" s="12">
        <f t="shared" si="288"/>
        <v>42037.950937500005</v>
      </c>
      <c r="O2637" s="16">
        <f t="shared" si="289"/>
        <v>2</v>
      </c>
      <c r="P2637" s="16">
        <f t="shared" si="292"/>
        <v>2015</v>
      </c>
      <c r="Q2637" t="b">
        <v>0</v>
      </c>
      <c r="R2637">
        <v>84</v>
      </c>
      <c r="S2637" t="b">
        <v>1</v>
      </c>
      <c r="T2637" t="s">
        <v>8299</v>
      </c>
      <c r="U2637" t="str">
        <f t="shared" si="290"/>
        <v>techn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20">
        <f t="shared" si="291"/>
        <v>1</v>
      </c>
      <c r="F2638" s="6" t="str">
        <f t="shared" si="293"/>
        <v>Cat 2</v>
      </c>
      <c r="G2638" s="8">
        <v>1873</v>
      </c>
      <c r="H2638" t="s">
        <v>8218</v>
      </c>
      <c r="I2638" t="s">
        <v>8223</v>
      </c>
      <c r="J2638" t="s">
        <v>8245</v>
      </c>
      <c r="K2638">
        <v>1476579600</v>
      </c>
      <c r="L2638" s="12">
        <f t="shared" si="287"/>
        <v>42659.041666666672</v>
      </c>
      <c r="M2638">
        <v>1474641914</v>
      </c>
      <c r="N2638" s="12">
        <f t="shared" si="288"/>
        <v>42636.614745370374</v>
      </c>
      <c r="O2638" s="16">
        <f t="shared" si="289"/>
        <v>9</v>
      </c>
      <c r="P2638" s="16">
        <f t="shared" si="292"/>
        <v>2016</v>
      </c>
      <c r="Q2638" t="b">
        <v>0</v>
      </c>
      <c r="R2638">
        <v>50</v>
      </c>
      <c r="S2638" t="b">
        <v>1</v>
      </c>
      <c r="T2638" t="s">
        <v>8299</v>
      </c>
      <c r="U2638" t="str">
        <f t="shared" si="290"/>
        <v>techn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20">
        <f t="shared" si="291"/>
        <v>0.5</v>
      </c>
      <c r="F2639" s="6" t="str">
        <f t="shared" si="293"/>
        <v>Cat 1</v>
      </c>
      <c r="G2639" s="8">
        <v>831</v>
      </c>
      <c r="H2639" t="s">
        <v>8218</v>
      </c>
      <c r="I2639" t="s">
        <v>8223</v>
      </c>
      <c r="J2639" t="s">
        <v>8245</v>
      </c>
      <c r="K2639">
        <v>1476277875</v>
      </c>
      <c r="L2639" s="12">
        <f t="shared" si="287"/>
        <v>42655.549479166672</v>
      </c>
      <c r="M2639">
        <v>1474895475</v>
      </c>
      <c r="N2639" s="12">
        <f t="shared" si="288"/>
        <v>42639.549479166672</v>
      </c>
      <c r="O2639" s="16">
        <f t="shared" si="289"/>
        <v>9</v>
      </c>
      <c r="P2639" s="16">
        <f t="shared" si="292"/>
        <v>2016</v>
      </c>
      <c r="Q2639" t="b">
        <v>0</v>
      </c>
      <c r="R2639">
        <v>26</v>
      </c>
      <c r="S2639" t="b">
        <v>1</v>
      </c>
      <c r="T2639" t="s">
        <v>8299</v>
      </c>
      <c r="U2639" t="str">
        <f t="shared" si="290"/>
        <v>techn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20">
        <f t="shared" si="291"/>
        <v>0.34699999999999998</v>
      </c>
      <c r="F2640" s="6" t="str">
        <f t="shared" si="293"/>
        <v>Cat 1</v>
      </c>
      <c r="G2640" s="8">
        <v>353</v>
      </c>
      <c r="H2640" t="s">
        <v>8218</v>
      </c>
      <c r="I2640" t="s">
        <v>8223</v>
      </c>
      <c r="J2640" t="s">
        <v>8245</v>
      </c>
      <c r="K2640">
        <v>1421358895</v>
      </c>
      <c r="L2640" s="12">
        <f t="shared" si="287"/>
        <v>42019.913136574076</v>
      </c>
      <c r="M2640">
        <v>1418766895</v>
      </c>
      <c r="N2640" s="12">
        <f t="shared" si="288"/>
        <v>41989.913136574076</v>
      </c>
      <c r="O2640" s="16">
        <f t="shared" si="289"/>
        <v>12</v>
      </c>
      <c r="P2640" s="16">
        <f t="shared" si="292"/>
        <v>2014</v>
      </c>
      <c r="Q2640" t="b">
        <v>0</v>
      </c>
      <c r="R2640">
        <v>14</v>
      </c>
      <c r="S2640" t="b">
        <v>1</v>
      </c>
      <c r="T2640" t="s">
        <v>8299</v>
      </c>
      <c r="U2640" t="str">
        <f t="shared" si="290"/>
        <v>techn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20">
        <f t="shared" si="291"/>
        <v>0.3</v>
      </c>
      <c r="F2641" s="6" t="str">
        <f t="shared" si="293"/>
        <v>Cat 1</v>
      </c>
      <c r="G2641" s="8">
        <v>492</v>
      </c>
      <c r="H2641" t="s">
        <v>8218</v>
      </c>
      <c r="I2641" t="s">
        <v>8224</v>
      </c>
      <c r="J2641" t="s">
        <v>8246</v>
      </c>
      <c r="K2641">
        <v>1424378748</v>
      </c>
      <c r="L2641" s="12">
        <f t="shared" si="287"/>
        <v>42054.86513888889</v>
      </c>
      <c r="M2641">
        <v>1421786748</v>
      </c>
      <c r="N2641" s="12">
        <f t="shared" si="288"/>
        <v>42024.86513888889</v>
      </c>
      <c r="O2641" s="16">
        <f t="shared" si="289"/>
        <v>1</v>
      </c>
      <c r="P2641" s="16">
        <f t="shared" si="292"/>
        <v>2015</v>
      </c>
      <c r="Q2641" t="b">
        <v>0</v>
      </c>
      <c r="R2641">
        <v>49</v>
      </c>
      <c r="S2641" t="b">
        <v>1</v>
      </c>
      <c r="T2641" t="s">
        <v>8299</v>
      </c>
      <c r="U2641" t="str">
        <f t="shared" si="290"/>
        <v>techn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20">
        <f t="shared" si="291"/>
        <v>3</v>
      </c>
      <c r="F2642" s="6" t="str">
        <f t="shared" si="293"/>
        <v>Cat 2</v>
      </c>
      <c r="G2642" s="8">
        <v>3170</v>
      </c>
      <c r="H2642" t="s">
        <v>8218</v>
      </c>
      <c r="I2642" t="s">
        <v>8223</v>
      </c>
      <c r="J2642" t="s">
        <v>8245</v>
      </c>
      <c r="K2642">
        <v>1433735474</v>
      </c>
      <c r="L2642" s="12">
        <f t="shared" si="287"/>
        <v>42163.160578703704</v>
      </c>
      <c r="M2642">
        <v>1428551474</v>
      </c>
      <c r="N2642" s="12">
        <f t="shared" si="288"/>
        <v>42103.160578703704</v>
      </c>
      <c r="O2642" s="16">
        <f t="shared" si="289"/>
        <v>4</v>
      </c>
      <c r="P2642" s="16">
        <f t="shared" si="292"/>
        <v>2015</v>
      </c>
      <c r="Q2642" t="b">
        <v>0</v>
      </c>
      <c r="R2642">
        <v>69</v>
      </c>
      <c r="S2642" t="b">
        <v>1</v>
      </c>
      <c r="T2642" t="s">
        <v>8299</v>
      </c>
      <c r="U2642" t="str">
        <f t="shared" si="290"/>
        <v>techn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20">
        <f t="shared" si="291"/>
        <v>1.5</v>
      </c>
      <c r="F2643" s="6" t="str">
        <f t="shared" si="293"/>
        <v>Cat 2</v>
      </c>
      <c r="G2643" s="8"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12">
        <f t="shared" si="287"/>
        <v>41897.839583333334</v>
      </c>
      <c r="M2643">
        <v>1409341863</v>
      </c>
      <c r="N2643" s="12">
        <f t="shared" si="288"/>
        <v>41880.827118055553</v>
      </c>
      <c r="O2643" s="16">
        <f t="shared" si="289"/>
        <v>8</v>
      </c>
      <c r="P2643" s="16">
        <f t="shared" si="292"/>
        <v>2014</v>
      </c>
      <c r="Q2643" t="b">
        <v>0</v>
      </c>
      <c r="R2643">
        <v>1</v>
      </c>
      <c r="S2643" t="b">
        <v>0</v>
      </c>
      <c r="T2643" t="s">
        <v>8299</v>
      </c>
      <c r="U2643" t="str">
        <f t="shared" si="290"/>
        <v>techn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20">
        <f t="shared" si="291"/>
        <v>500</v>
      </c>
      <c r="F2644" s="6" t="str">
        <f t="shared" si="293"/>
        <v>Cat 12</v>
      </c>
      <c r="G2644" s="8"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12">
        <f t="shared" si="287"/>
        <v>42566.289583333331</v>
      </c>
      <c r="M2644">
        <v>1465970108</v>
      </c>
      <c r="N2644" s="12">
        <f t="shared" si="288"/>
        <v>42536.246620370366</v>
      </c>
      <c r="O2644" s="16">
        <f t="shared" si="289"/>
        <v>6</v>
      </c>
      <c r="P2644" s="16">
        <f t="shared" si="292"/>
        <v>2016</v>
      </c>
      <c r="Q2644" t="b">
        <v>0</v>
      </c>
      <c r="R2644">
        <v>0</v>
      </c>
      <c r="S2644" t="b">
        <v>0</v>
      </c>
      <c r="T2644" t="s">
        <v>8299</v>
      </c>
      <c r="U2644" t="str">
        <f t="shared" si="290"/>
        <v>techn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20">
        <f t="shared" si="291"/>
        <v>1000</v>
      </c>
      <c r="F2645" s="6" t="str">
        <f t="shared" si="293"/>
        <v>Cat 12</v>
      </c>
      <c r="G2645" s="8">
        <v>335597.31</v>
      </c>
      <c r="H2645" t="s">
        <v>8219</v>
      </c>
      <c r="I2645" t="s">
        <v>8223</v>
      </c>
      <c r="J2645" t="s">
        <v>8245</v>
      </c>
      <c r="K2645">
        <v>1482307140</v>
      </c>
      <c r="L2645" s="12">
        <f t="shared" si="287"/>
        <v>42725.332638888889</v>
      </c>
      <c r="M2645">
        <v>1479218315</v>
      </c>
      <c r="N2645" s="12">
        <f t="shared" si="288"/>
        <v>42689.582349537035</v>
      </c>
      <c r="O2645" s="16">
        <f t="shared" si="289"/>
        <v>11</v>
      </c>
      <c r="P2645" s="16">
        <f t="shared" si="292"/>
        <v>2016</v>
      </c>
      <c r="Q2645" t="b">
        <v>1</v>
      </c>
      <c r="R2645">
        <v>1501</v>
      </c>
      <c r="S2645" t="b">
        <v>0</v>
      </c>
      <c r="T2645" t="s">
        <v>8299</v>
      </c>
      <c r="U2645" t="str">
        <f t="shared" si="290"/>
        <v>techn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20">
        <f t="shared" si="291"/>
        <v>100</v>
      </c>
      <c r="F2646" s="6" t="str">
        <f t="shared" si="293"/>
        <v>Cat 12</v>
      </c>
      <c r="G2646" s="8">
        <v>2053</v>
      </c>
      <c r="H2646" t="s">
        <v>8219</v>
      </c>
      <c r="I2646" t="s">
        <v>8223</v>
      </c>
      <c r="J2646" t="s">
        <v>8245</v>
      </c>
      <c r="K2646">
        <v>1489172435</v>
      </c>
      <c r="L2646" s="12">
        <f t="shared" si="287"/>
        <v>42804.792071759264</v>
      </c>
      <c r="M2646">
        <v>1486580435</v>
      </c>
      <c r="N2646" s="12">
        <f t="shared" si="288"/>
        <v>42774.792071759264</v>
      </c>
      <c r="O2646" s="16">
        <f t="shared" si="289"/>
        <v>2</v>
      </c>
      <c r="P2646" s="16">
        <f t="shared" si="292"/>
        <v>2017</v>
      </c>
      <c r="Q2646" t="b">
        <v>1</v>
      </c>
      <c r="R2646">
        <v>52</v>
      </c>
      <c r="S2646" t="b">
        <v>0</v>
      </c>
      <c r="T2646" t="s">
        <v>8299</v>
      </c>
      <c r="U2646" t="str">
        <f t="shared" si="290"/>
        <v>techn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20">
        <f t="shared" si="291"/>
        <v>20</v>
      </c>
      <c r="F2647" s="6" t="str">
        <f t="shared" si="293"/>
        <v>Cat 6</v>
      </c>
      <c r="G2647" s="8">
        <v>2100</v>
      </c>
      <c r="H2647" t="s">
        <v>8219</v>
      </c>
      <c r="I2647" t="s">
        <v>8225</v>
      </c>
      <c r="J2647" t="s">
        <v>8247</v>
      </c>
      <c r="K2647">
        <v>1415481203</v>
      </c>
      <c r="L2647" s="12">
        <f t="shared" si="287"/>
        <v>41951.884293981479</v>
      </c>
      <c r="M2647">
        <v>1412885603</v>
      </c>
      <c r="N2647" s="12">
        <f t="shared" si="288"/>
        <v>41921.842627314814</v>
      </c>
      <c r="O2647" s="16">
        <f t="shared" si="289"/>
        <v>10</v>
      </c>
      <c r="P2647" s="16">
        <f t="shared" si="292"/>
        <v>2014</v>
      </c>
      <c r="Q2647" t="b">
        <v>1</v>
      </c>
      <c r="R2647">
        <v>23</v>
      </c>
      <c r="S2647" t="b">
        <v>0</v>
      </c>
      <c r="T2647" t="s">
        <v>8299</v>
      </c>
      <c r="U2647" t="str">
        <f t="shared" si="290"/>
        <v>techn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20">
        <f t="shared" si="291"/>
        <v>500</v>
      </c>
      <c r="F2648" s="6" t="str">
        <f t="shared" si="293"/>
        <v>Cat 12</v>
      </c>
      <c r="G2648" s="8">
        <v>42086.42</v>
      </c>
      <c r="H2648" t="s">
        <v>8219</v>
      </c>
      <c r="I2648" t="s">
        <v>8223</v>
      </c>
      <c r="J2648" t="s">
        <v>8245</v>
      </c>
      <c r="K2648">
        <v>1441783869</v>
      </c>
      <c r="L2648" s="12">
        <f t="shared" si="287"/>
        <v>42256.313298611116</v>
      </c>
      <c r="M2648">
        <v>1439191869</v>
      </c>
      <c r="N2648" s="12">
        <f t="shared" si="288"/>
        <v>42226.313298611116</v>
      </c>
      <c r="O2648" s="16">
        <f t="shared" si="289"/>
        <v>8</v>
      </c>
      <c r="P2648" s="16">
        <f t="shared" si="292"/>
        <v>2015</v>
      </c>
      <c r="Q2648" t="b">
        <v>1</v>
      </c>
      <c r="R2648">
        <v>535</v>
      </c>
      <c r="S2648" t="b">
        <v>0</v>
      </c>
      <c r="T2648" t="s">
        <v>8299</v>
      </c>
      <c r="U2648" t="str">
        <f t="shared" si="290"/>
        <v>techn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20">
        <f t="shared" si="291"/>
        <v>2.5</v>
      </c>
      <c r="F2649" s="6" t="str">
        <f t="shared" si="293"/>
        <v>Cat 2</v>
      </c>
      <c r="G2649" s="8">
        <v>36</v>
      </c>
      <c r="H2649" t="s">
        <v>8219</v>
      </c>
      <c r="I2649" t="s">
        <v>8228</v>
      </c>
      <c r="J2649" t="s">
        <v>8250</v>
      </c>
      <c r="K2649">
        <v>1439533019</v>
      </c>
      <c r="L2649" s="12">
        <f t="shared" si="287"/>
        <v>42230.261793981481</v>
      </c>
      <c r="M2649">
        <v>1436941019</v>
      </c>
      <c r="N2649" s="12">
        <f t="shared" si="288"/>
        <v>42200.261793981481</v>
      </c>
      <c r="O2649" s="16">
        <f t="shared" si="289"/>
        <v>7</v>
      </c>
      <c r="P2649" s="16">
        <f t="shared" si="292"/>
        <v>2015</v>
      </c>
      <c r="Q2649" t="b">
        <v>0</v>
      </c>
      <c r="R2649">
        <v>3</v>
      </c>
      <c r="S2649" t="b">
        <v>0</v>
      </c>
      <c r="T2649" t="s">
        <v>8299</v>
      </c>
      <c r="U2649" t="str">
        <f t="shared" si="290"/>
        <v>techn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20">
        <f t="shared" si="291"/>
        <v>12</v>
      </c>
      <c r="F2650" s="6" t="str">
        <f t="shared" si="293"/>
        <v>Cat 4</v>
      </c>
      <c r="G2650" s="8">
        <v>106</v>
      </c>
      <c r="H2650" t="s">
        <v>8219</v>
      </c>
      <c r="I2650" t="s">
        <v>8223</v>
      </c>
      <c r="J2650" t="s">
        <v>8245</v>
      </c>
      <c r="K2650">
        <v>1457543360</v>
      </c>
      <c r="L2650" s="12">
        <f t="shared" si="287"/>
        <v>42438.714814814812</v>
      </c>
      <c r="M2650">
        <v>1454951360</v>
      </c>
      <c r="N2650" s="12">
        <f t="shared" si="288"/>
        <v>42408.714814814812</v>
      </c>
      <c r="O2650" s="16">
        <f t="shared" si="289"/>
        <v>2</v>
      </c>
      <c r="P2650" s="16">
        <f t="shared" si="292"/>
        <v>2016</v>
      </c>
      <c r="Q2650" t="b">
        <v>0</v>
      </c>
      <c r="R2650">
        <v>6</v>
      </c>
      <c r="S2650" t="b">
        <v>0</v>
      </c>
      <c r="T2650" t="s">
        <v>8299</v>
      </c>
      <c r="U2650" t="str">
        <f t="shared" si="290"/>
        <v>techn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20">
        <f t="shared" si="291"/>
        <v>125</v>
      </c>
      <c r="F2651" s="6" t="str">
        <f t="shared" si="293"/>
        <v>Cat 12</v>
      </c>
      <c r="G2651" s="8">
        <v>124</v>
      </c>
      <c r="H2651" t="s">
        <v>8219</v>
      </c>
      <c r="I2651" t="s">
        <v>8223</v>
      </c>
      <c r="J2651" t="s">
        <v>8245</v>
      </c>
      <c r="K2651">
        <v>1454370941</v>
      </c>
      <c r="L2651" s="12">
        <f t="shared" si="287"/>
        <v>42401.99700231482</v>
      </c>
      <c r="M2651">
        <v>1449186941</v>
      </c>
      <c r="N2651" s="12">
        <f t="shared" si="288"/>
        <v>42341.99700231482</v>
      </c>
      <c r="O2651" s="16">
        <f t="shared" si="289"/>
        <v>12</v>
      </c>
      <c r="P2651" s="16">
        <f t="shared" si="292"/>
        <v>2015</v>
      </c>
      <c r="Q2651" t="b">
        <v>0</v>
      </c>
      <c r="R2651">
        <v>3</v>
      </c>
      <c r="S2651" t="b">
        <v>0</v>
      </c>
      <c r="T2651" t="s">
        <v>8299</v>
      </c>
      <c r="U2651" t="str">
        <f t="shared" si="290"/>
        <v>techn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20">
        <f t="shared" si="291"/>
        <v>60</v>
      </c>
      <c r="F2652" s="6" t="str">
        <f t="shared" si="293"/>
        <v>Cat 12</v>
      </c>
      <c r="G2652" s="8">
        <v>358</v>
      </c>
      <c r="H2652" t="s">
        <v>8219</v>
      </c>
      <c r="I2652" t="s">
        <v>8223</v>
      </c>
      <c r="J2652" t="s">
        <v>8245</v>
      </c>
      <c r="K2652">
        <v>1482332343</v>
      </c>
      <c r="L2652" s="12">
        <f t="shared" si="287"/>
        <v>42725.624340277776</v>
      </c>
      <c r="M2652">
        <v>1479740343</v>
      </c>
      <c r="N2652" s="12">
        <f t="shared" si="288"/>
        <v>42695.624340277776</v>
      </c>
      <c r="O2652" s="16">
        <f t="shared" si="289"/>
        <v>11</v>
      </c>
      <c r="P2652" s="16">
        <f t="shared" si="292"/>
        <v>2016</v>
      </c>
      <c r="Q2652" t="b">
        <v>0</v>
      </c>
      <c r="R2652">
        <v>5</v>
      </c>
      <c r="S2652" t="b">
        <v>0</v>
      </c>
      <c r="T2652" t="s">
        <v>8299</v>
      </c>
      <c r="U2652" t="str">
        <f t="shared" si="290"/>
        <v>techn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20">
        <f t="shared" si="291"/>
        <v>280</v>
      </c>
      <c r="F2653" s="6" t="str">
        <f t="shared" si="293"/>
        <v>Cat 12</v>
      </c>
      <c r="G2653" s="8">
        <v>5233</v>
      </c>
      <c r="H2653" t="s">
        <v>8219</v>
      </c>
      <c r="I2653" t="s">
        <v>8223</v>
      </c>
      <c r="J2653" t="s">
        <v>8245</v>
      </c>
      <c r="K2653">
        <v>1450380009</v>
      </c>
      <c r="L2653" s="12">
        <f t="shared" si="287"/>
        <v>42355.805659722217</v>
      </c>
      <c r="M2653">
        <v>1447960809</v>
      </c>
      <c r="N2653" s="12">
        <f t="shared" si="288"/>
        <v>42327.805659722217</v>
      </c>
      <c r="O2653" s="16">
        <f t="shared" si="289"/>
        <v>11</v>
      </c>
      <c r="P2653" s="16">
        <f t="shared" si="292"/>
        <v>2015</v>
      </c>
      <c r="Q2653" t="b">
        <v>0</v>
      </c>
      <c r="R2653">
        <v>17</v>
      </c>
      <c r="S2653" t="b">
        <v>0</v>
      </c>
      <c r="T2653" t="s">
        <v>8299</v>
      </c>
      <c r="U2653" t="str">
        <f t="shared" si="290"/>
        <v>techn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20">
        <f t="shared" si="291"/>
        <v>100</v>
      </c>
      <c r="F2654" s="6" t="str">
        <f t="shared" si="293"/>
        <v>Cat 12</v>
      </c>
      <c r="G2654" s="8">
        <v>885</v>
      </c>
      <c r="H2654" t="s">
        <v>8219</v>
      </c>
      <c r="I2654" t="s">
        <v>8225</v>
      </c>
      <c r="J2654" t="s">
        <v>8247</v>
      </c>
      <c r="K2654">
        <v>1418183325</v>
      </c>
      <c r="L2654" s="12">
        <f t="shared" si="287"/>
        <v>41983.158854166672</v>
      </c>
      <c r="M2654">
        <v>1415591325</v>
      </c>
      <c r="N2654" s="12">
        <f t="shared" si="288"/>
        <v>41953.158854166672</v>
      </c>
      <c r="O2654" s="16">
        <f t="shared" si="289"/>
        <v>11</v>
      </c>
      <c r="P2654" s="16">
        <f t="shared" si="292"/>
        <v>2014</v>
      </c>
      <c r="Q2654" t="b">
        <v>0</v>
      </c>
      <c r="R2654">
        <v>11</v>
      </c>
      <c r="S2654" t="b">
        <v>0</v>
      </c>
      <c r="T2654" t="s">
        <v>8299</v>
      </c>
      <c r="U2654" t="str">
        <f t="shared" si="290"/>
        <v>techn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20">
        <f t="shared" si="291"/>
        <v>51</v>
      </c>
      <c r="F2655" s="6" t="str">
        <f t="shared" si="293"/>
        <v>Cat 12</v>
      </c>
      <c r="G2655" s="8">
        <v>5876</v>
      </c>
      <c r="H2655" t="s">
        <v>8219</v>
      </c>
      <c r="I2655" t="s">
        <v>8223</v>
      </c>
      <c r="J2655" t="s">
        <v>8245</v>
      </c>
      <c r="K2655">
        <v>1402632000</v>
      </c>
      <c r="L2655" s="12">
        <f t="shared" si="287"/>
        <v>41803.166666666664</v>
      </c>
      <c r="M2655">
        <v>1399909127</v>
      </c>
      <c r="N2655" s="12">
        <f t="shared" si="288"/>
        <v>41771.651932870373</v>
      </c>
      <c r="O2655" s="16">
        <f t="shared" si="289"/>
        <v>5</v>
      </c>
      <c r="P2655" s="16">
        <f t="shared" si="292"/>
        <v>2014</v>
      </c>
      <c r="Q2655" t="b">
        <v>0</v>
      </c>
      <c r="R2655">
        <v>70</v>
      </c>
      <c r="S2655" t="b">
        <v>0</v>
      </c>
      <c r="T2655" t="s">
        <v>8299</v>
      </c>
      <c r="U2655" t="str">
        <f t="shared" si="290"/>
        <v>techn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20">
        <f t="shared" si="291"/>
        <v>100</v>
      </c>
      <c r="F2656" s="6" t="str">
        <f t="shared" si="293"/>
        <v>Cat 12</v>
      </c>
      <c r="G2656" s="8">
        <v>51</v>
      </c>
      <c r="H2656" t="s">
        <v>8219</v>
      </c>
      <c r="I2656" t="s">
        <v>8223</v>
      </c>
      <c r="J2656" t="s">
        <v>8245</v>
      </c>
      <c r="K2656">
        <v>1429622726</v>
      </c>
      <c r="L2656" s="12">
        <f t="shared" si="287"/>
        <v>42115.559328703705</v>
      </c>
      <c r="M2656">
        <v>1424442326</v>
      </c>
      <c r="N2656" s="12">
        <f t="shared" si="288"/>
        <v>42055.600995370376</v>
      </c>
      <c r="O2656" s="16">
        <f t="shared" si="289"/>
        <v>2</v>
      </c>
      <c r="P2656" s="16">
        <f t="shared" si="292"/>
        <v>2015</v>
      </c>
      <c r="Q2656" t="b">
        <v>0</v>
      </c>
      <c r="R2656">
        <v>6</v>
      </c>
      <c r="S2656" t="b">
        <v>0</v>
      </c>
      <c r="T2656" t="s">
        <v>8299</v>
      </c>
      <c r="U2656" t="str">
        <f t="shared" si="290"/>
        <v>techn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20">
        <f t="shared" si="291"/>
        <v>15</v>
      </c>
      <c r="F2657" s="6" t="str">
        <f t="shared" si="293"/>
        <v>Cat 5</v>
      </c>
      <c r="G2657" s="8">
        <v>3155</v>
      </c>
      <c r="H2657" t="s">
        <v>8219</v>
      </c>
      <c r="I2657" t="s">
        <v>8223</v>
      </c>
      <c r="J2657" t="s">
        <v>8245</v>
      </c>
      <c r="K2657">
        <v>1455048000</v>
      </c>
      <c r="L2657" s="12">
        <f t="shared" si="287"/>
        <v>42409.833333333328</v>
      </c>
      <c r="M2657">
        <v>1452631647</v>
      </c>
      <c r="N2657" s="12">
        <f t="shared" si="288"/>
        <v>42381.866284722222</v>
      </c>
      <c r="O2657" s="16">
        <f t="shared" si="289"/>
        <v>1</v>
      </c>
      <c r="P2657" s="16">
        <f t="shared" si="292"/>
        <v>2016</v>
      </c>
      <c r="Q2657" t="b">
        <v>0</v>
      </c>
      <c r="R2657">
        <v>43</v>
      </c>
      <c r="S2657" t="b">
        <v>0</v>
      </c>
      <c r="T2657" t="s">
        <v>8299</v>
      </c>
      <c r="U2657" t="str">
        <f t="shared" si="290"/>
        <v>techn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20">
        <f t="shared" si="291"/>
        <v>150</v>
      </c>
      <c r="F2658" s="6" t="str">
        <f t="shared" si="293"/>
        <v>Cat 12</v>
      </c>
      <c r="G2658" s="8">
        <v>17155</v>
      </c>
      <c r="H2658" t="s">
        <v>8219</v>
      </c>
      <c r="I2658" t="s">
        <v>8223</v>
      </c>
      <c r="J2658" t="s">
        <v>8245</v>
      </c>
      <c r="K2658">
        <v>1489345200</v>
      </c>
      <c r="L2658" s="12">
        <f t="shared" si="287"/>
        <v>42806.791666666672</v>
      </c>
      <c r="M2658">
        <v>1485966688</v>
      </c>
      <c r="N2658" s="12">
        <f t="shared" si="288"/>
        <v>42767.688518518517</v>
      </c>
      <c r="O2658" s="16">
        <f t="shared" si="289"/>
        <v>2</v>
      </c>
      <c r="P2658" s="16">
        <f t="shared" si="292"/>
        <v>2017</v>
      </c>
      <c r="Q2658" t="b">
        <v>0</v>
      </c>
      <c r="R2658">
        <v>152</v>
      </c>
      <c r="S2658" t="b">
        <v>0</v>
      </c>
      <c r="T2658" t="s">
        <v>8299</v>
      </c>
      <c r="U2658" t="str">
        <f t="shared" si="290"/>
        <v>techn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20">
        <f t="shared" si="291"/>
        <v>30</v>
      </c>
      <c r="F2659" s="6" t="str">
        <f t="shared" si="293"/>
        <v>Cat 8</v>
      </c>
      <c r="G2659" s="8">
        <v>5621.38</v>
      </c>
      <c r="H2659" t="s">
        <v>8219</v>
      </c>
      <c r="I2659" t="s">
        <v>8223</v>
      </c>
      <c r="J2659" t="s">
        <v>8245</v>
      </c>
      <c r="K2659">
        <v>1470187800</v>
      </c>
      <c r="L2659" s="12">
        <f t="shared" si="287"/>
        <v>42585.0625</v>
      </c>
      <c r="M2659">
        <v>1467325053</v>
      </c>
      <c r="N2659" s="12">
        <f t="shared" si="288"/>
        <v>42551.928854166668</v>
      </c>
      <c r="O2659" s="16">
        <f t="shared" si="289"/>
        <v>6</v>
      </c>
      <c r="P2659" s="16">
        <f t="shared" si="292"/>
        <v>2016</v>
      </c>
      <c r="Q2659" t="b">
        <v>0</v>
      </c>
      <c r="R2659">
        <v>59</v>
      </c>
      <c r="S2659" t="b">
        <v>0</v>
      </c>
      <c r="T2659" t="s">
        <v>8299</v>
      </c>
      <c r="U2659" t="str">
        <f t="shared" si="290"/>
        <v>techn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20">
        <f t="shared" si="291"/>
        <v>98</v>
      </c>
      <c r="F2660" s="6" t="str">
        <f t="shared" si="293"/>
        <v>Cat 12</v>
      </c>
      <c r="G2660" s="8">
        <v>91</v>
      </c>
      <c r="H2660" t="s">
        <v>8219</v>
      </c>
      <c r="I2660" t="s">
        <v>8223</v>
      </c>
      <c r="J2660" t="s">
        <v>8245</v>
      </c>
      <c r="K2660">
        <v>1469913194</v>
      </c>
      <c r="L2660" s="12">
        <f t="shared" si="287"/>
        <v>42581.884189814817</v>
      </c>
      <c r="M2660">
        <v>1467321194</v>
      </c>
      <c r="N2660" s="12">
        <f t="shared" si="288"/>
        <v>42551.884189814817</v>
      </c>
      <c r="O2660" s="16">
        <f t="shared" si="289"/>
        <v>6</v>
      </c>
      <c r="P2660" s="16">
        <f t="shared" si="292"/>
        <v>2016</v>
      </c>
      <c r="Q2660" t="b">
        <v>0</v>
      </c>
      <c r="R2660">
        <v>4</v>
      </c>
      <c r="S2660" t="b">
        <v>0</v>
      </c>
      <c r="T2660" t="s">
        <v>8299</v>
      </c>
      <c r="U2660" t="str">
        <f t="shared" si="290"/>
        <v>techn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20">
        <f t="shared" si="291"/>
        <v>49</v>
      </c>
      <c r="F2661" s="6" t="str">
        <f t="shared" si="293"/>
        <v>Cat 11</v>
      </c>
      <c r="G2661" s="8">
        <v>1333</v>
      </c>
      <c r="H2661" t="s">
        <v>8219</v>
      </c>
      <c r="I2661" t="s">
        <v>8223</v>
      </c>
      <c r="J2661" t="s">
        <v>8245</v>
      </c>
      <c r="K2661">
        <v>1429321210</v>
      </c>
      <c r="L2661" s="12">
        <f t="shared" si="287"/>
        <v>42112.069560185191</v>
      </c>
      <c r="M2661">
        <v>1426729210</v>
      </c>
      <c r="N2661" s="12">
        <f t="shared" si="288"/>
        <v>42082.069560185191</v>
      </c>
      <c r="O2661" s="16">
        <f t="shared" si="289"/>
        <v>3</v>
      </c>
      <c r="P2661" s="16">
        <f t="shared" si="292"/>
        <v>2015</v>
      </c>
      <c r="Q2661" t="b">
        <v>0</v>
      </c>
      <c r="R2661">
        <v>10</v>
      </c>
      <c r="S2661" t="b">
        <v>0</v>
      </c>
      <c r="T2661" t="s">
        <v>8299</v>
      </c>
      <c r="U2661" t="str">
        <f t="shared" si="290"/>
        <v>techn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20">
        <f t="shared" si="291"/>
        <v>20</v>
      </c>
      <c r="F2662" s="6" t="str">
        <f t="shared" si="293"/>
        <v>Cat 6</v>
      </c>
      <c r="G2662" s="8">
        <v>19</v>
      </c>
      <c r="H2662" t="s">
        <v>8219</v>
      </c>
      <c r="I2662" t="s">
        <v>8223</v>
      </c>
      <c r="J2662" t="s">
        <v>8245</v>
      </c>
      <c r="K2662">
        <v>1448388418</v>
      </c>
      <c r="L2662" s="12">
        <f t="shared" si="287"/>
        <v>42332.754837962959</v>
      </c>
      <c r="M2662">
        <v>1443200818</v>
      </c>
      <c r="N2662" s="12">
        <f t="shared" si="288"/>
        <v>42272.713171296295</v>
      </c>
      <c r="O2662" s="16">
        <f t="shared" si="289"/>
        <v>9</v>
      </c>
      <c r="P2662" s="16">
        <f t="shared" si="292"/>
        <v>2015</v>
      </c>
      <c r="Q2662" t="b">
        <v>0</v>
      </c>
      <c r="R2662">
        <v>5</v>
      </c>
      <c r="S2662" t="b">
        <v>0</v>
      </c>
      <c r="T2662" t="s">
        <v>8299</v>
      </c>
      <c r="U2662" t="str">
        <f t="shared" si="290"/>
        <v>techn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20">
        <f t="shared" si="291"/>
        <v>5</v>
      </c>
      <c r="F2663" s="6" t="str">
        <f t="shared" si="293"/>
        <v>Cat 3</v>
      </c>
      <c r="G2663" s="8">
        <v>5145</v>
      </c>
      <c r="H2663" t="s">
        <v>8218</v>
      </c>
      <c r="I2663" t="s">
        <v>8223</v>
      </c>
      <c r="J2663" t="s">
        <v>8245</v>
      </c>
      <c r="K2663">
        <v>1382742010</v>
      </c>
      <c r="L2663" s="12">
        <f t="shared" si="287"/>
        <v>41572.958449074074</v>
      </c>
      <c r="M2663">
        <v>1380150010</v>
      </c>
      <c r="N2663" s="12">
        <f t="shared" si="288"/>
        <v>41542.958449074074</v>
      </c>
      <c r="O2663" s="16">
        <f t="shared" si="289"/>
        <v>9</v>
      </c>
      <c r="P2663" s="16">
        <f t="shared" si="292"/>
        <v>2013</v>
      </c>
      <c r="Q2663" t="b">
        <v>0</v>
      </c>
      <c r="R2663">
        <v>60</v>
      </c>
      <c r="S2663" t="b">
        <v>1</v>
      </c>
      <c r="T2663" t="s">
        <v>8300</v>
      </c>
      <c r="U2663" t="str">
        <f t="shared" si="290"/>
        <v>techn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20">
        <f t="shared" si="291"/>
        <v>20</v>
      </c>
      <c r="F2664" s="6" t="str">
        <f t="shared" si="293"/>
        <v>Cat 6</v>
      </c>
      <c r="G2664" s="8">
        <v>21360</v>
      </c>
      <c r="H2664" t="s">
        <v>8218</v>
      </c>
      <c r="I2664" t="s">
        <v>8223</v>
      </c>
      <c r="J2664" t="s">
        <v>8245</v>
      </c>
      <c r="K2664">
        <v>1440179713</v>
      </c>
      <c r="L2664" s="12">
        <f t="shared" si="287"/>
        <v>42237.746678240743</v>
      </c>
      <c r="M2664">
        <v>1437587713</v>
      </c>
      <c r="N2664" s="12">
        <f t="shared" si="288"/>
        <v>42207.746678240743</v>
      </c>
      <c r="O2664" s="16">
        <f t="shared" si="289"/>
        <v>7</v>
      </c>
      <c r="P2664" s="16">
        <f t="shared" si="292"/>
        <v>2015</v>
      </c>
      <c r="Q2664" t="b">
        <v>0</v>
      </c>
      <c r="R2664">
        <v>80</v>
      </c>
      <c r="S2664" t="b">
        <v>1</v>
      </c>
      <c r="T2664" t="s">
        <v>8300</v>
      </c>
      <c r="U2664" t="str">
        <f t="shared" si="290"/>
        <v>techn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20">
        <f t="shared" si="291"/>
        <v>20</v>
      </c>
      <c r="F2665" s="6" t="str">
        <f t="shared" si="293"/>
        <v>Cat 6</v>
      </c>
      <c r="G2665" s="8">
        <v>20919.25</v>
      </c>
      <c r="H2665" t="s">
        <v>8218</v>
      </c>
      <c r="I2665" t="s">
        <v>8228</v>
      </c>
      <c r="J2665" t="s">
        <v>8250</v>
      </c>
      <c r="K2665">
        <v>1441378800</v>
      </c>
      <c r="L2665" s="12">
        <f t="shared" si="287"/>
        <v>42251.625</v>
      </c>
      <c r="M2665">
        <v>1438873007</v>
      </c>
      <c r="N2665" s="12">
        <f t="shared" si="288"/>
        <v>42222.622766203705</v>
      </c>
      <c r="O2665" s="16">
        <f t="shared" si="289"/>
        <v>8</v>
      </c>
      <c r="P2665" s="16">
        <f t="shared" si="292"/>
        <v>2015</v>
      </c>
      <c r="Q2665" t="b">
        <v>0</v>
      </c>
      <c r="R2665">
        <v>56</v>
      </c>
      <c r="S2665" t="b">
        <v>1</v>
      </c>
      <c r="T2665" t="s">
        <v>8300</v>
      </c>
      <c r="U2665" t="str">
        <f t="shared" si="290"/>
        <v>techn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20">
        <f t="shared" si="291"/>
        <v>17.5</v>
      </c>
      <c r="F2666" s="6" t="str">
        <f t="shared" si="293"/>
        <v>Cat 5</v>
      </c>
      <c r="G2666" s="8">
        <v>18100</v>
      </c>
      <c r="H2666" t="s">
        <v>8218</v>
      </c>
      <c r="I2666" t="s">
        <v>8223</v>
      </c>
      <c r="J2666" t="s">
        <v>8245</v>
      </c>
      <c r="K2666">
        <v>1449644340</v>
      </c>
      <c r="L2666" s="12">
        <f t="shared" si="287"/>
        <v>42347.290972222225</v>
      </c>
      <c r="M2666">
        <v>1446683797</v>
      </c>
      <c r="N2666" s="12">
        <f t="shared" si="288"/>
        <v>42313.02542824074</v>
      </c>
      <c r="O2666" s="16">
        <f t="shared" si="289"/>
        <v>11</v>
      </c>
      <c r="P2666" s="16">
        <f t="shared" si="292"/>
        <v>2015</v>
      </c>
      <c r="Q2666" t="b">
        <v>0</v>
      </c>
      <c r="R2666">
        <v>104</v>
      </c>
      <c r="S2666" t="b">
        <v>1</v>
      </c>
      <c r="T2666" t="s">
        <v>8300</v>
      </c>
      <c r="U2666" t="str">
        <f t="shared" si="290"/>
        <v>techn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20">
        <f t="shared" si="291"/>
        <v>3.5</v>
      </c>
      <c r="F2667" s="6" t="str">
        <f t="shared" si="293"/>
        <v>Cat 2</v>
      </c>
      <c r="G2667" s="8">
        <v>4310</v>
      </c>
      <c r="H2667" t="s">
        <v>8218</v>
      </c>
      <c r="I2667" t="s">
        <v>8223</v>
      </c>
      <c r="J2667" t="s">
        <v>8245</v>
      </c>
      <c r="K2667">
        <v>1430774974</v>
      </c>
      <c r="L2667" s="12">
        <f t="shared" si="287"/>
        <v>42128.895532407405</v>
      </c>
      <c r="M2667">
        <v>1426886974</v>
      </c>
      <c r="N2667" s="12">
        <f t="shared" si="288"/>
        <v>42083.895532407405</v>
      </c>
      <c r="O2667" s="16">
        <f t="shared" si="289"/>
        <v>3</v>
      </c>
      <c r="P2667" s="16">
        <f t="shared" si="292"/>
        <v>2015</v>
      </c>
      <c r="Q2667" t="b">
        <v>0</v>
      </c>
      <c r="R2667">
        <v>46</v>
      </c>
      <c r="S2667" t="b">
        <v>1</v>
      </c>
      <c r="T2667" t="s">
        <v>8300</v>
      </c>
      <c r="U2667" t="str">
        <f t="shared" si="290"/>
        <v>techn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20">
        <f t="shared" si="291"/>
        <v>10</v>
      </c>
      <c r="F2668" s="6" t="str">
        <f t="shared" si="293"/>
        <v>Cat 4</v>
      </c>
      <c r="G2668" s="8">
        <v>15929.51</v>
      </c>
      <c r="H2668" t="s">
        <v>8218</v>
      </c>
      <c r="I2668" t="s">
        <v>8223</v>
      </c>
      <c r="J2668" t="s">
        <v>8245</v>
      </c>
      <c r="K2668">
        <v>1443214800</v>
      </c>
      <c r="L2668" s="12">
        <f t="shared" si="287"/>
        <v>42272.875</v>
      </c>
      <c r="M2668">
        <v>1440008439</v>
      </c>
      <c r="N2668" s="12">
        <f t="shared" si="288"/>
        <v>42235.764340277776</v>
      </c>
      <c r="O2668" s="16">
        <f t="shared" si="289"/>
        <v>8</v>
      </c>
      <c r="P2668" s="16">
        <f t="shared" si="292"/>
        <v>2015</v>
      </c>
      <c r="Q2668" t="b">
        <v>0</v>
      </c>
      <c r="R2668">
        <v>206</v>
      </c>
      <c r="S2668" t="b">
        <v>1</v>
      </c>
      <c r="T2668" t="s">
        <v>8300</v>
      </c>
      <c r="U2668" t="str">
        <f t="shared" si="290"/>
        <v>techn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20">
        <f t="shared" si="291"/>
        <v>1.5</v>
      </c>
      <c r="F2669" s="6" t="str">
        <f t="shared" si="293"/>
        <v>Cat 2</v>
      </c>
      <c r="G2669" s="8">
        <v>1660</v>
      </c>
      <c r="H2669" t="s">
        <v>8218</v>
      </c>
      <c r="I2669" t="s">
        <v>8223</v>
      </c>
      <c r="J2669" t="s">
        <v>8245</v>
      </c>
      <c r="K2669">
        <v>1455142416</v>
      </c>
      <c r="L2669" s="12">
        <f t="shared" si="287"/>
        <v>42410.926111111112</v>
      </c>
      <c r="M2669">
        <v>1452550416</v>
      </c>
      <c r="N2669" s="12">
        <f t="shared" si="288"/>
        <v>42380.926111111112</v>
      </c>
      <c r="O2669" s="16">
        <f t="shared" si="289"/>
        <v>1</v>
      </c>
      <c r="P2669" s="16">
        <f t="shared" si="292"/>
        <v>2016</v>
      </c>
      <c r="Q2669" t="b">
        <v>0</v>
      </c>
      <c r="R2669">
        <v>18</v>
      </c>
      <c r="S2669" t="b">
        <v>1</v>
      </c>
      <c r="T2669" t="s">
        <v>8300</v>
      </c>
      <c r="U2669" t="str">
        <f t="shared" si="290"/>
        <v>techn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20">
        <f t="shared" si="291"/>
        <v>1</v>
      </c>
      <c r="F2670" s="6" t="str">
        <f t="shared" si="293"/>
        <v>Cat 2</v>
      </c>
      <c r="G2670" s="8">
        <v>1707</v>
      </c>
      <c r="H2670" t="s">
        <v>8218</v>
      </c>
      <c r="I2670" t="s">
        <v>8228</v>
      </c>
      <c r="J2670" t="s">
        <v>8250</v>
      </c>
      <c r="K2670">
        <v>1447079520</v>
      </c>
      <c r="L2670" s="12">
        <f t="shared" si="287"/>
        <v>42317.60555555555</v>
      </c>
      <c r="M2670">
        <v>1443449265</v>
      </c>
      <c r="N2670" s="12">
        <f t="shared" si="288"/>
        <v>42275.588715277772</v>
      </c>
      <c r="O2670" s="16">
        <f t="shared" si="289"/>
        <v>9</v>
      </c>
      <c r="P2670" s="16">
        <f t="shared" si="292"/>
        <v>2015</v>
      </c>
      <c r="Q2670" t="b">
        <v>0</v>
      </c>
      <c r="R2670">
        <v>28</v>
      </c>
      <c r="S2670" t="b">
        <v>1</v>
      </c>
      <c r="T2670" t="s">
        <v>8300</v>
      </c>
      <c r="U2670" t="str">
        <f t="shared" si="290"/>
        <v>techn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20">
        <f t="shared" si="291"/>
        <v>0.8</v>
      </c>
      <c r="F2671" s="6" t="str">
        <f t="shared" si="293"/>
        <v>Cat 1</v>
      </c>
      <c r="G2671" s="8">
        <v>1001</v>
      </c>
      <c r="H2671" t="s">
        <v>8218</v>
      </c>
      <c r="I2671" t="s">
        <v>8223</v>
      </c>
      <c r="J2671" t="s">
        <v>8245</v>
      </c>
      <c r="K2671">
        <v>1452387096</v>
      </c>
      <c r="L2671" s="12">
        <f t="shared" si="287"/>
        <v>42379.035833333335</v>
      </c>
      <c r="M2671">
        <v>1447203096</v>
      </c>
      <c r="N2671" s="12">
        <f t="shared" si="288"/>
        <v>42319.035833333335</v>
      </c>
      <c r="O2671" s="16">
        <f t="shared" si="289"/>
        <v>11</v>
      </c>
      <c r="P2671" s="16">
        <f t="shared" si="292"/>
        <v>2015</v>
      </c>
      <c r="Q2671" t="b">
        <v>0</v>
      </c>
      <c r="R2671">
        <v>11</v>
      </c>
      <c r="S2671" t="b">
        <v>1</v>
      </c>
      <c r="T2671" t="s">
        <v>8300</v>
      </c>
      <c r="U2671" t="str">
        <f t="shared" si="290"/>
        <v>techn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20">
        <f t="shared" si="291"/>
        <v>38.887999999999998</v>
      </c>
      <c r="F2672" s="6" t="str">
        <f t="shared" si="293"/>
        <v>Cat 9</v>
      </c>
      <c r="G2672" s="8">
        <v>2495</v>
      </c>
      <c r="H2672" t="s">
        <v>8220</v>
      </c>
      <c r="I2672" t="s">
        <v>8225</v>
      </c>
      <c r="J2672" t="s">
        <v>8247</v>
      </c>
      <c r="K2672">
        <v>1406593780</v>
      </c>
      <c r="L2672" s="12">
        <f t="shared" si="287"/>
        <v>41849.020601851851</v>
      </c>
      <c r="M2672">
        <v>1404174580</v>
      </c>
      <c r="N2672" s="12">
        <f t="shared" si="288"/>
        <v>41821.020601851851</v>
      </c>
      <c r="O2672" s="16">
        <f t="shared" si="289"/>
        <v>7</v>
      </c>
      <c r="P2672" s="16">
        <f t="shared" si="292"/>
        <v>2014</v>
      </c>
      <c r="Q2672" t="b">
        <v>1</v>
      </c>
      <c r="R2672">
        <v>60</v>
      </c>
      <c r="S2672" t="b">
        <v>0</v>
      </c>
      <c r="T2672" t="s">
        <v>8300</v>
      </c>
      <c r="U2672" t="str">
        <f t="shared" si="290"/>
        <v>techn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20">
        <f t="shared" si="291"/>
        <v>25</v>
      </c>
      <c r="F2673" s="6" t="str">
        <f t="shared" si="293"/>
        <v>Cat 7</v>
      </c>
      <c r="G2673" s="8">
        <v>2836</v>
      </c>
      <c r="H2673" t="s">
        <v>8220</v>
      </c>
      <c r="I2673" t="s">
        <v>8223</v>
      </c>
      <c r="J2673" t="s">
        <v>8245</v>
      </c>
      <c r="K2673">
        <v>1419017880</v>
      </c>
      <c r="L2673" s="12">
        <f t="shared" si="287"/>
        <v>41992.818055555559</v>
      </c>
      <c r="M2673">
        <v>1416419916</v>
      </c>
      <c r="N2673" s="12">
        <f t="shared" si="288"/>
        <v>41962.749027777783</v>
      </c>
      <c r="O2673" s="16">
        <f t="shared" si="289"/>
        <v>11</v>
      </c>
      <c r="P2673" s="16">
        <f t="shared" si="292"/>
        <v>2014</v>
      </c>
      <c r="Q2673" t="b">
        <v>1</v>
      </c>
      <c r="R2673">
        <v>84</v>
      </c>
      <c r="S2673" t="b">
        <v>0</v>
      </c>
      <c r="T2673" t="s">
        <v>8300</v>
      </c>
      <c r="U2673" t="str">
        <f t="shared" si="290"/>
        <v>techn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20">
        <f t="shared" si="291"/>
        <v>10</v>
      </c>
      <c r="F2674" s="6" t="str">
        <f t="shared" si="293"/>
        <v>Cat 4</v>
      </c>
      <c r="G2674" s="8">
        <v>3319</v>
      </c>
      <c r="H2674" t="s">
        <v>8220</v>
      </c>
      <c r="I2674" t="s">
        <v>8223</v>
      </c>
      <c r="J2674" t="s">
        <v>8245</v>
      </c>
      <c r="K2674">
        <v>1451282400</v>
      </c>
      <c r="L2674" s="12">
        <f t="shared" si="287"/>
        <v>42366.25</v>
      </c>
      <c r="M2674">
        <v>1449436390</v>
      </c>
      <c r="N2674" s="12">
        <f t="shared" si="288"/>
        <v>42344.884143518517</v>
      </c>
      <c r="O2674" s="16">
        <f t="shared" si="289"/>
        <v>12</v>
      </c>
      <c r="P2674" s="16">
        <f t="shared" si="292"/>
        <v>2015</v>
      </c>
      <c r="Q2674" t="b">
        <v>1</v>
      </c>
      <c r="R2674">
        <v>47</v>
      </c>
      <c r="S2674" t="b">
        <v>0</v>
      </c>
      <c r="T2674" t="s">
        <v>8300</v>
      </c>
      <c r="U2674" t="str">
        <f t="shared" si="290"/>
        <v>techn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20">
        <f t="shared" si="291"/>
        <v>40</v>
      </c>
      <c r="F2675" s="6" t="str">
        <f t="shared" si="293"/>
        <v>Cat 10</v>
      </c>
      <c r="G2675" s="8">
        <v>11032</v>
      </c>
      <c r="H2675" t="s">
        <v>8220</v>
      </c>
      <c r="I2675" t="s">
        <v>8223</v>
      </c>
      <c r="J2675" t="s">
        <v>8245</v>
      </c>
      <c r="K2675">
        <v>1414622700</v>
      </c>
      <c r="L2675" s="12">
        <f t="shared" si="287"/>
        <v>41941.947916666664</v>
      </c>
      <c r="M2675">
        <v>1412081999</v>
      </c>
      <c r="N2675" s="12">
        <f t="shared" si="288"/>
        <v>41912.541655092595</v>
      </c>
      <c r="O2675" s="16">
        <f t="shared" si="289"/>
        <v>9</v>
      </c>
      <c r="P2675" s="16">
        <f t="shared" si="292"/>
        <v>2014</v>
      </c>
      <c r="Q2675" t="b">
        <v>1</v>
      </c>
      <c r="R2675">
        <v>66</v>
      </c>
      <c r="S2675" t="b">
        <v>0</v>
      </c>
      <c r="T2675" t="s">
        <v>8300</v>
      </c>
      <c r="U2675" t="str">
        <f t="shared" si="290"/>
        <v>techn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20">
        <f t="shared" si="291"/>
        <v>35</v>
      </c>
      <c r="F2676" s="6" t="str">
        <f t="shared" si="293"/>
        <v>Cat 9</v>
      </c>
      <c r="G2676" s="8">
        <v>21994</v>
      </c>
      <c r="H2676" t="s">
        <v>8220</v>
      </c>
      <c r="I2676" t="s">
        <v>8223</v>
      </c>
      <c r="J2676" t="s">
        <v>8245</v>
      </c>
      <c r="K2676">
        <v>1467694740</v>
      </c>
      <c r="L2676" s="12">
        <f t="shared" si="287"/>
        <v>42556.207638888889</v>
      </c>
      <c r="M2676">
        <v>1465398670</v>
      </c>
      <c r="N2676" s="12">
        <f t="shared" si="288"/>
        <v>42529.632754629631</v>
      </c>
      <c r="O2676" s="16">
        <f t="shared" si="289"/>
        <v>6</v>
      </c>
      <c r="P2676" s="16">
        <f t="shared" si="292"/>
        <v>2016</v>
      </c>
      <c r="Q2676" t="b">
        <v>1</v>
      </c>
      <c r="R2676">
        <v>171</v>
      </c>
      <c r="S2676" t="b">
        <v>0</v>
      </c>
      <c r="T2676" t="s">
        <v>8300</v>
      </c>
      <c r="U2676" t="str">
        <f t="shared" si="290"/>
        <v>techn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20">
        <f t="shared" si="291"/>
        <v>25</v>
      </c>
      <c r="F2677" s="6" t="str">
        <f t="shared" si="293"/>
        <v>Cat 7</v>
      </c>
      <c r="G2677" s="8">
        <v>1897</v>
      </c>
      <c r="H2677" t="s">
        <v>8220</v>
      </c>
      <c r="I2677" t="s">
        <v>8223</v>
      </c>
      <c r="J2677" t="s">
        <v>8245</v>
      </c>
      <c r="K2677">
        <v>1415655289</v>
      </c>
      <c r="L2677" s="12">
        <f t="shared" si="287"/>
        <v>41953.899178240739</v>
      </c>
      <c r="M2677">
        <v>1413059689</v>
      </c>
      <c r="N2677" s="12">
        <f t="shared" si="288"/>
        <v>41923.857511574075</v>
      </c>
      <c r="O2677" s="16">
        <f t="shared" si="289"/>
        <v>10</v>
      </c>
      <c r="P2677" s="16">
        <f t="shared" si="292"/>
        <v>2014</v>
      </c>
      <c r="Q2677" t="b">
        <v>1</v>
      </c>
      <c r="R2677">
        <v>29</v>
      </c>
      <c r="S2677" t="b">
        <v>0</v>
      </c>
      <c r="T2677" t="s">
        <v>8300</v>
      </c>
      <c r="U2677" t="str">
        <f t="shared" si="290"/>
        <v>techn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20">
        <f t="shared" si="291"/>
        <v>2.1</v>
      </c>
      <c r="F2678" s="6" t="str">
        <f t="shared" si="293"/>
        <v>Cat 2</v>
      </c>
      <c r="G2678" s="8">
        <v>1058</v>
      </c>
      <c r="H2678" t="s">
        <v>8220</v>
      </c>
      <c r="I2678" t="s">
        <v>8228</v>
      </c>
      <c r="J2678" t="s">
        <v>8250</v>
      </c>
      <c r="K2678">
        <v>1463929174</v>
      </c>
      <c r="L2678" s="12">
        <f t="shared" si="287"/>
        <v>42512.624699074076</v>
      </c>
      <c r="M2678">
        <v>1461337174</v>
      </c>
      <c r="N2678" s="12">
        <f t="shared" si="288"/>
        <v>42482.624699074076</v>
      </c>
      <c r="O2678" s="16">
        <f t="shared" si="289"/>
        <v>4</v>
      </c>
      <c r="P2678" s="16">
        <f t="shared" si="292"/>
        <v>2016</v>
      </c>
      <c r="Q2678" t="b">
        <v>0</v>
      </c>
      <c r="R2678">
        <v>9</v>
      </c>
      <c r="S2678" t="b">
        <v>0</v>
      </c>
      <c r="T2678" t="s">
        <v>8300</v>
      </c>
      <c r="U2678" t="str">
        <f t="shared" si="290"/>
        <v>techn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20">
        <f t="shared" si="291"/>
        <v>19.5</v>
      </c>
      <c r="F2679" s="6" t="str">
        <f t="shared" si="293"/>
        <v>Cat 5</v>
      </c>
      <c r="G2679" s="8">
        <v>3415</v>
      </c>
      <c r="H2679" t="s">
        <v>8220</v>
      </c>
      <c r="I2679" t="s">
        <v>8223</v>
      </c>
      <c r="J2679" t="s">
        <v>8245</v>
      </c>
      <c r="K2679">
        <v>1404348143</v>
      </c>
      <c r="L2679" s="12">
        <f t="shared" si="287"/>
        <v>41823.029432870368</v>
      </c>
      <c r="M2679">
        <v>1401756143</v>
      </c>
      <c r="N2679" s="12">
        <f t="shared" si="288"/>
        <v>41793.029432870368</v>
      </c>
      <c r="O2679" s="16">
        <f t="shared" si="289"/>
        <v>6</v>
      </c>
      <c r="P2679" s="16">
        <f t="shared" si="292"/>
        <v>2014</v>
      </c>
      <c r="Q2679" t="b">
        <v>0</v>
      </c>
      <c r="R2679">
        <v>27</v>
      </c>
      <c r="S2679" t="b">
        <v>0</v>
      </c>
      <c r="T2679" t="s">
        <v>8300</v>
      </c>
      <c r="U2679" t="str">
        <f t="shared" si="290"/>
        <v>techn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20">
        <f t="shared" si="291"/>
        <v>8000</v>
      </c>
      <c r="F2680" s="6" t="str">
        <f t="shared" si="293"/>
        <v>Cat 12</v>
      </c>
      <c r="G2680" s="8">
        <v>1100</v>
      </c>
      <c r="H2680" t="s">
        <v>8220</v>
      </c>
      <c r="I2680" t="s">
        <v>8226</v>
      </c>
      <c r="J2680" t="s">
        <v>8248</v>
      </c>
      <c r="K2680">
        <v>1443121765</v>
      </c>
      <c r="L2680" s="12">
        <f t="shared" si="287"/>
        <v>42271.798206018517</v>
      </c>
      <c r="M2680">
        <v>1440529765</v>
      </c>
      <c r="N2680" s="12">
        <f t="shared" si="288"/>
        <v>42241.798206018517</v>
      </c>
      <c r="O2680" s="16">
        <f t="shared" si="289"/>
        <v>8</v>
      </c>
      <c r="P2680" s="16">
        <f t="shared" si="292"/>
        <v>2015</v>
      </c>
      <c r="Q2680" t="b">
        <v>0</v>
      </c>
      <c r="R2680">
        <v>2</v>
      </c>
      <c r="S2680" t="b">
        <v>0</v>
      </c>
      <c r="T2680" t="s">
        <v>8300</v>
      </c>
      <c r="U2680" t="str">
        <f t="shared" si="290"/>
        <v>techn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20">
        <f t="shared" si="291"/>
        <v>40</v>
      </c>
      <c r="F2681" s="6" t="str">
        <f t="shared" si="293"/>
        <v>Cat 10</v>
      </c>
      <c r="G2681" s="8">
        <v>132</v>
      </c>
      <c r="H2681" t="s">
        <v>8220</v>
      </c>
      <c r="I2681" t="s">
        <v>8223</v>
      </c>
      <c r="J2681" t="s">
        <v>8245</v>
      </c>
      <c r="K2681">
        <v>1425081694</v>
      </c>
      <c r="L2681" s="12">
        <f t="shared" si="287"/>
        <v>42063.001087962963</v>
      </c>
      <c r="M2681">
        <v>1422489694</v>
      </c>
      <c r="N2681" s="12">
        <f t="shared" si="288"/>
        <v>42033.001087962963</v>
      </c>
      <c r="O2681" s="16">
        <f t="shared" si="289"/>
        <v>1</v>
      </c>
      <c r="P2681" s="16">
        <f t="shared" si="292"/>
        <v>2015</v>
      </c>
      <c r="Q2681" t="b">
        <v>0</v>
      </c>
      <c r="R2681">
        <v>3</v>
      </c>
      <c r="S2681" t="b">
        <v>0</v>
      </c>
      <c r="T2681" t="s">
        <v>8300</v>
      </c>
      <c r="U2681" t="str">
        <f t="shared" si="290"/>
        <v>techn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20">
        <f t="shared" si="291"/>
        <v>32</v>
      </c>
      <c r="F2682" s="6" t="str">
        <f t="shared" si="293"/>
        <v>Cat 8</v>
      </c>
      <c r="G2682" s="8">
        <v>276</v>
      </c>
      <c r="H2682" t="s">
        <v>8220</v>
      </c>
      <c r="I2682" t="s">
        <v>8226</v>
      </c>
      <c r="J2682" t="s">
        <v>8248</v>
      </c>
      <c r="K2682">
        <v>1459915491</v>
      </c>
      <c r="L2682" s="12">
        <f t="shared" si="287"/>
        <v>42466.170034722221</v>
      </c>
      <c r="M2682">
        <v>1457327091</v>
      </c>
      <c r="N2682" s="12">
        <f t="shared" si="288"/>
        <v>42436.211701388893</v>
      </c>
      <c r="O2682" s="16">
        <f t="shared" si="289"/>
        <v>3</v>
      </c>
      <c r="P2682" s="16">
        <f t="shared" si="292"/>
        <v>2016</v>
      </c>
      <c r="Q2682" t="b">
        <v>0</v>
      </c>
      <c r="R2682">
        <v>4</v>
      </c>
      <c r="S2682" t="b">
        <v>0</v>
      </c>
      <c r="T2682" t="s">
        <v>8300</v>
      </c>
      <c r="U2682" t="str">
        <f t="shared" si="290"/>
        <v>techn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20">
        <f t="shared" si="291"/>
        <v>8</v>
      </c>
      <c r="F2683" s="6" t="str">
        <f t="shared" si="293"/>
        <v>Cat 3</v>
      </c>
      <c r="G2683" s="8">
        <v>55</v>
      </c>
      <c r="H2683" t="s">
        <v>8220</v>
      </c>
      <c r="I2683" t="s">
        <v>8223</v>
      </c>
      <c r="J2683" t="s">
        <v>8245</v>
      </c>
      <c r="K2683">
        <v>1405027750</v>
      </c>
      <c r="L2683" s="12">
        <f t="shared" si="287"/>
        <v>41830.895254629628</v>
      </c>
      <c r="M2683">
        <v>1402867750</v>
      </c>
      <c r="N2683" s="12">
        <f t="shared" si="288"/>
        <v>41805.895254629628</v>
      </c>
      <c r="O2683" s="16">
        <f t="shared" si="289"/>
        <v>6</v>
      </c>
      <c r="P2683" s="16">
        <f t="shared" si="292"/>
        <v>2014</v>
      </c>
      <c r="Q2683" t="b">
        <v>0</v>
      </c>
      <c r="R2683">
        <v>2</v>
      </c>
      <c r="S2683" t="b">
        <v>0</v>
      </c>
      <c r="T2683" t="s">
        <v>8282</v>
      </c>
      <c r="U2683" t="str">
        <f t="shared" si="290"/>
        <v>food/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20">
        <f t="shared" si="291"/>
        <v>6</v>
      </c>
      <c r="F2684" s="6" t="str">
        <f t="shared" si="293"/>
        <v>Cat 3</v>
      </c>
      <c r="G2684" s="8">
        <v>1698</v>
      </c>
      <c r="H2684" t="s">
        <v>8220</v>
      </c>
      <c r="I2684" t="s">
        <v>8223</v>
      </c>
      <c r="J2684" t="s">
        <v>8245</v>
      </c>
      <c r="K2684">
        <v>1416635940</v>
      </c>
      <c r="L2684" s="12">
        <f t="shared" si="287"/>
        <v>41965.249305555553</v>
      </c>
      <c r="M2684">
        <v>1413838540</v>
      </c>
      <c r="N2684" s="12">
        <f t="shared" si="288"/>
        <v>41932.871990740743</v>
      </c>
      <c r="O2684" s="16">
        <f t="shared" si="289"/>
        <v>10</v>
      </c>
      <c r="P2684" s="16">
        <f t="shared" si="292"/>
        <v>2014</v>
      </c>
      <c r="Q2684" t="b">
        <v>0</v>
      </c>
      <c r="R2684">
        <v>20</v>
      </c>
      <c r="S2684" t="b">
        <v>0</v>
      </c>
      <c r="T2684" t="s">
        <v>8282</v>
      </c>
      <c r="U2684" t="str">
        <f t="shared" si="290"/>
        <v>food/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20">
        <f t="shared" si="291"/>
        <v>15</v>
      </c>
      <c r="F2685" s="6" t="str">
        <f t="shared" si="293"/>
        <v>Cat 5</v>
      </c>
      <c r="G2685" s="8">
        <v>36</v>
      </c>
      <c r="H2685" t="s">
        <v>8220</v>
      </c>
      <c r="I2685" t="s">
        <v>8223</v>
      </c>
      <c r="J2685" t="s">
        <v>8245</v>
      </c>
      <c r="K2685">
        <v>1425233240</v>
      </c>
      <c r="L2685" s="12">
        <f t="shared" si="287"/>
        <v>42064.75509259259</v>
      </c>
      <c r="M2685">
        <v>1422641240</v>
      </c>
      <c r="N2685" s="12">
        <f t="shared" si="288"/>
        <v>42034.75509259259</v>
      </c>
      <c r="O2685" s="16">
        <f t="shared" si="289"/>
        <v>1</v>
      </c>
      <c r="P2685" s="16">
        <f t="shared" si="292"/>
        <v>2015</v>
      </c>
      <c r="Q2685" t="b">
        <v>0</v>
      </c>
      <c r="R2685">
        <v>3</v>
      </c>
      <c r="S2685" t="b">
        <v>0</v>
      </c>
      <c r="T2685" t="s">
        <v>8282</v>
      </c>
      <c r="U2685" t="str">
        <f t="shared" si="290"/>
        <v>food/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20">
        <f t="shared" si="291"/>
        <v>70</v>
      </c>
      <c r="F2686" s="6" t="str">
        <f t="shared" si="293"/>
        <v>Cat 12</v>
      </c>
      <c r="G2686" s="8">
        <v>800</v>
      </c>
      <c r="H2686" t="s">
        <v>8220</v>
      </c>
      <c r="I2686" t="s">
        <v>8223</v>
      </c>
      <c r="J2686" t="s">
        <v>8245</v>
      </c>
      <c r="K2686">
        <v>1407621425</v>
      </c>
      <c r="L2686" s="12">
        <f t="shared" si="287"/>
        <v>41860.914641203701</v>
      </c>
      <c r="M2686">
        <v>1404165425</v>
      </c>
      <c r="N2686" s="12">
        <f t="shared" si="288"/>
        <v>41820.914641203701</v>
      </c>
      <c r="O2686" s="16">
        <f t="shared" si="289"/>
        <v>6</v>
      </c>
      <c r="P2686" s="16">
        <f t="shared" si="292"/>
        <v>2014</v>
      </c>
      <c r="Q2686" t="b">
        <v>0</v>
      </c>
      <c r="R2686">
        <v>4</v>
      </c>
      <c r="S2686" t="b">
        <v>0</v>
      </c>
      <c r="T2686" t="s">
        <v>8282</v>
      </c>
      <c r="U2686" t="str">
        <f t="shared" si="290"/>
        <v>food/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20">
        <f t="shared" si="291"/>
        <v>50</v>
      </c>
      <c r="F2687" s="6" t="str">
        <f t="shared" si="293"/>
        <v>Cat 12</v>
      </c>
      <c r="G2687" s="8"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12">
        <f t="shared" si="287"/>
        <v>42121.654282407413</v>
      </c>
      <c r="M2687">
        <v>1424968930</v>
      </c>
      <c r="N2687" s="12">
        <f t="shared" si="288"/>
        <v>42061.69594907407</v>
      </c>
      <c r="O2687" s="16">
        <f t="shared" si="289"/>
        <v>2</v>
      </c>
      <c r="P2687" s="16">
        <f t="shared" si="292"/>
        <v>2015</v>
      </c>
      <c r="Q2687" t="b">
        <v>0</v>
      </c>
      <c r="R2687">
        <v>1</v>
      </c>
      <c r="S2687" t="b">
        <v>0</v>
      </c>
      <c r="T2687" t="s">
        <v>8282</v>
      </c>
      <c r="U2687" t="str">
        <f t="shared" si="290"/>
        <v>food/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20">
        <f t="shared" si="291"/>
        <v>30</v>
      </c>
      <c r="F2688" s="6" t="str">
        <f t="shared" si="293"/>
        <v>Cat 8</v>
      </c>
      <c r="G2688" s="8"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12">
        <f t="shared" si="287"/>
        <v>41912.974803240737</v>
      </c>
      <c r="M2688">
        <v>1410391423</v>
      </c>
      <c r="N2688" s="12">
        <f t="shared" si="288"/>
        <v>41892.974803240737</v>
      </c>
      <c r="O2688" s="16">
        <f t="shared" si="289"/>
        <v>9</v>
      </c>
      <c r="P2688" s="16">
        <f t="shared" si="292"/>
        <v>2014</v>
      </c>
      <c r="Q2688" t="b">
        <v>0</v>
      </c>
      <c r="R2688">
        <v>0</v>
      </c>
      <c r="S2688" t="b">
        <v>0</v>
      </c>
      <c r="T2688" t="s">
        <v>8282</v>
      </c>
      <c r="U2688" t="str">
        <f t="shared" si="290"/>
        <v>food/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20">
        <f t="shared" si="291"/>
        <v>15</v>
      </c>
      <c r="F2689" s="6" t="str">
        <f t="shared" si="293"/>
        <v>Cat 5</v>
      </c>
      <c r="G2689" s="8"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12">
        <f t="shared" si="287"/>
        <v>42184.64025462963</v>
      </c>
      <c r="M2689">
        <v>1432999318</v>
      </c>
      <c r="N2689" s="12">
        <f t="shared" si="288"/>
        <v>42154.64025462963</v>
      </c>
      <c r="O2689" s="16">
        <f t="shared" si="289"/>
        <v>5</v>
      </c>
      <c r="P2689" s="16">
        <f t="shared" si="292"/>
        <v>2015</v>
      </c>
      <c r="Q2689" t="b">
        <v>0</v>
      </c>
      <c r="R2689">
        <v>0</v>
      </c>
      <c r="S2689" t="b">
        <v>0</v>
      </c>
      <c r="T2689" t="s">
        <v>8282</v>
      </c>
      <c r="U2689" t="str">
        <f t="shared" si="290"/>
        <v>food/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20">
        <f t="shared" si="291"/>
        <v>50</v>
      </c>
      <c r="F2690" s="6" t="str">
        <f t="shared" si="293"/>
        <v>Cat 12</v>
      </c>
      <c r="G2690" s="8">
        <v>74</v>
      </c>
      <c r="H2690" t="s">
        <v>8220</v>
      </c>
      <c r="I2690" t="s">
        <v>8223</v>
      </c>
      <c r="J2690" t="s">
        <v>8245</v>
      </c>
      <c r="K2690">
        <v>1424746800</v>
      </c>
      <c r="L2690" s="12">
        <f t="shared" si="287"/>
        <v>42059.125</v>
      </c>
      <c r="M2690">
        <v>1422067870</v>
      </c>
      <c r="N2690" s="12">
        <f t="shared" si="288"/>
        <v>42028.118865740747</v>
      </c>
      <c r="O2690" s="16">
        <f t="shared" si="289"/>
        <v>1</v>
      </c>
      <c r="P2690" s="16">
        <f t="shared" si="292"/>
        <v>2015</v>
      </c>
      <c r="Q2690" t="b">
        <v>0</v>
      </c>
      <c r="R2690">
        <v>14</v>
      </c>
      <c r="S2690" t="b">
        <v>0</v>
      </c>
      <c r="T2690" t="s">
        <v>8282</v>
      </c>
      <c r="U2690" t="str">
        <f t="shared" si="290"/>
        <v>food/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20">
        <f t="shared" si="291"/>
        <v>35</v>
      </c>
      <c r="F2691" s="6" t="str">
        <f t="shared" si="293"/>
        <v>Cat 9</v>
      </c>
      <c r="G2691" s="8"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12">
        <f t="shared" ref="L2691:L2754" si="294">(((K2691/60)/60)/24)+DATE(1970,1,1)</f>
        <v>42581.961689814809</v>
      </c>
      <c r="M2691">
        <v>1467327890</v>
      </c>
      <c r="N2691" s="12">
        <f t="shared" ref="N2691:N2754" si="295">(((M2691/60)/60)/24)+DATE(1970,1,1)</f>
        <v>42551.961689814809</v>
      </c>
      <c r="O2691" s="16">
        <f t="shared" ref="O2691:O2754" si="296">MONTH(N2691)</f>
        <v>6</v>
      </c>
      <c r="P2691" s="16">
        <f t="shared" si="292"/>
        <v>2016</v>
      </c>
      <c r="Q2691" t="b">
        <v>0</v>
      </c>
      <c r="R2691">
        <v>1</v>
      </c>
      <c r="S2691" t="b">
        <v>0</v>
      </c>
      <c r="T2691" t="s">
        <v>8282</v>
      </c>
      <c r="U2691" t="str">
        <f t="shared" ref="U2691:U2754" si="297">LEFT(T2691,5)</f>
        <v>food/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20">
        <f t="shared" ref="E2692:E2755" si="298">D2692/1000</f>
        <v>80</v>
      </c>
      <c r="F2692" s="6" t="str">
        <f t="shared" si="293"/>
        <v>Cat 12</v>
      </c>
      <c r="G2692" s="8">
        <v>8586</v>
      </c>
      <c r="H2692" t="s">
        <v>8220</v>
      </c>
      <c r="I2692" t="s">
        <v>8223</v>
      </c>
      <c r="J2692" t="s">
        <v>8245</v>
      </c>
      <c r="K2692">
        <v>1433298676</v>
      </c>
      <c r="L2692" s="12">
        <f t="shared" si="294"/>
        <v>42158.105046296296</v>
      </c>
      <c r="M2692">
        <v>1429410676</v>
      </c>
      <c r="N2692" s="12">
        <f t="shared" si="295"/>
        <v>42113.105046296296</v>
      </c>
      <c r="O2692" s="16">
        <f t="shared" si="296"/>
        <v>4</v>
      </c>
      <c r="P2692" s="16">
        <f t="shared" ref="P2692:P2755" si="299">YEAR(N2692)</f>
        <v>2015</v>
      </c>
      <c r="Q2692" t="b">
        <v>0</v>
      </c>
      <c r="R2692">
        <v>118</v>
      </c>
      <c r="S2692" t="b">
        <v>0</v>
      </c>
      <c r="T2692" t="s">
        <v>8282</v>
      </c>
      <c r="U2692" t="str">
        <f t="shared" si="297"/>
        <v>food/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20">
        <f t="shared" si="298"/>
        <v>65</v>
      </c>
      <c r="F2693" s="6" t="str">
        <f t="shared" ref="F2693:F2756" si="300">IF(E2693&lt;1,"Cat 1",IF(E2693&lt;5,"Cat 2",IF(E2693&lt;10,"Cat 3",IF(E2693&lt;15,"Cat 4",IF(E2693&lt;20,"Cat 5",IF(E2693&lt;25,"Cat 6",IF(E2693&lt;30,"Cat 7",IF(E2693&lt;35,"Cat 8",IF(E2693&lt;40,"Cat 9",IF(E2693&lt;45,"Cat 10",IF(E2693&lt;50,"Cat 11","Cat 12")))))))))))</f>
        <v>Cat 12</v>
      </c>
      <c r="G2693" s="8">
        <v>35</v>
      </c>
      <c r="H2693" t="s">
        <v>8220</v>
      </c>
      <c r="I2693" t="s">
        <v>8228</v>
      </c>
      <c r="J2693" t="s">
        <v>8250</v>
      </c>
      <c r="K2693">
        <v>1431278557</v>
      </c>
      <c r="L2693" s="12">
        <f t="shared" si="294"/>
        <v>42134.724039351851</v>
      </c>
      <c r="M2693">
        <v>1427390557</v>
      </c>
      <c r="N2693" s="12">
        <f t="shared" si="295"/>
        <v>42089.724039351851</v>
      </c>
      <c r="O2693" s="16">
        <f t="shared" si="296"/>
        <v>3</v>
      </c>
      <c r="P2693" s="16">
        <f t="shared" si="299"/>
        <v>2015</v>
      </c>
      <c r="Q2693" t="b">
        <v>0</v>
      </c>
      <c r="R2693">
        <v>2</v>
      </c>
      <c r="S2693" t="b">
        <v>0</v>
      </c>
      <c r="T2693" t="s">
        <v>8282</v>
      </c>
      <c r="U2693" t="str">
        <f t="shared" si="297"/>
        <v>food/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20">
        <f t="shared" si="298"/>
        <v>3.5</v>
      </c>
      <c r="F2694" s="6" t="str">
        <f t="shared" si="300"/>
        <v>Cat 2</v>
      </c>
      <c r="G2694" s="8"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12">
        <f t="shared" si="294"/>
        <v>42088.292361111111</v>
      </c>
      <c r="M2694">
        <v>1424678460</v>
      </c>
      <c r="N2694" s="12">
        <f t="shared" si="295"/>
        <v>42058.334027777775</v>
      </c>
      <c r="O2694" s="16">
        <f t="shared" si="296"/>
        <v>2</v>
      </c>
      <c r="P2694" s="16">
        <f t="shared" si="299"/>
        <v>2015</v>
      </c>
      <c r="Q2694" t="b">
        <v>0</v>
      </c>
      <c r="R2694">
        <v>1</v>
      </c>
      <c r="S2694" t="b">
        <v>0</v>
      </c>
      <c r="T2694" t="s">
        <v>8282</v>
      </c>
      <c r="U2694" t="str">
        <f t="shared" si="297"/>
        <v>food/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20">
        <f t="shared" si="298"/>
        <v>5</v>
      </c>
      <c r="F2695" s="6" t="str">
        <f t="shared" si="300"/>
        <v>Cat 3</v>
      </c>
      <c r="G2695" s="8">
        <v>40</v>
      </c>
      <c r="H2695" t="s">
        <v>8220</v>
      </c>
      <c r="I2695" t="s">
        <v>8223</v>
      </c>
      <c r="J2695" t="s">
        <v>8245</v>
      </c>
      <c r="K2695">
        <v>1407899966</v>
      </c>
      <c r="L2695" s="12">
        <f t="shared" si="294"/>
        <v>41864.138495370367</v>
      </c>
      <c r="M2695">
        <v>1405307966</v>
      </c>
      <c r="N2695" s="12">
        <f t="shared" si="295"/>
        <v>41834.138495370367</v>
      </c>
      <c r="O2695" s="16">
        <f t="shared" si="296"/>
        <v>7</v>
      </c>
      <c r="P2695" s="16">
        <f t="shared" si="299"/>
        <v>2014</v>
      </c>
      <c r="Q2695" t="b">
        <v>0</v>
      </c>
      <c r="R2695">
        <v>3</v>
      </c>
      <c r="S2695" t="b">
        <v>0</v>
      </c>
      <c r="T2695" t="s">
        <v>8282</v>
      </c>
      <c r="U2695" t="str">
        <f t="shared" si="297"/>
        <v>food/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20">
        <f t="shared" si="298"/>
        <v>30</v>
      </c>
      <c r="F2696" s="6" t="str">
        <f t="shared" si="300"/>
        <v>Cat 8</v>
      </c>
      <c r="G2696" s="8"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12">
        <f t="shared" si="294"/>
        <v>41908.140497685185</v>
      </c>
      <c r="M2696">
        <v>1409109739</v>
      </c>
      <c r="N2696" s="12">
        <f t="shared" si="295"/>
        <v>41878.140497685185</v>
      </c>
      <c r="O2696" s="16">
        <f t="shared" si="296"/>
        <v>8</v>
      </c>
      <c r="P2696" s="16">
        <f t="shared" si="299"/>
        <v>2014</v>
      </c>
      <c r="Q2696" t="b">
        <v>0</v>
      </c>
      <c r="R2696">
        <v>1</v>
      </c>
      <c r="S2696" t="b">
        <v>0</v>
      </c>
      <c r="T2696" t="s">
        <v>8282</v>
      </c>
      <c r="U2696" t="str">
        <f t="shared" si="297"/>
        <v>food/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20">
        <f t="shared" si="298"/>
        <v>15</v>
      </c>
      <c r="F2697" s="6" t="str">
        <f t="shared" si="300"/>
        <v>Cat 5</v>
      </c>
      <c r="G2697" s="8">
        <v>71</v>
      </c>
      <c r="H2697" t="s">
        <v>8220</v>
      </c>
      <c r="I2697" t="s">
        <v>8223</v>
      </c>
      <c r="J2697" t="s">
        <v>8245</v>
      </c>
      <c r="K2697">
        <v>1428981718</v>
      </c>
      <c r="L2697" s="12">
        <f t="shared" si="294"/>
        <v>42108.14025462963</v>
      </c>
      <c r="M2697">
        <v>1423801318</v>
      </c>
      <c r="N2697" s="12">
        <f t="shared" si="295"/>
        <v>42048.181921296295</v>
      </c>
      <c r="O2697" s="16">
        <f t="shared" si="296"/>
        <v>2</v>
      </c>
      <c r="P2697" s="16">
        <f t="shared" si="299"/>
        <v>2015</v>
      </c>
      <c r="Q2697" t="b">
        <v>0</v>
      </c>
      <c r="R2697">
        <v>3</v>
      </c>
      <c r="S2697" t="b">
        <v>0</v>
      </c>
      <c r="T2697" t="s">
        <v>8282</v>
      </c>
      <c r="U2697" t="str">
        <f t="shared" si="297"/>
        <v>food/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20">
        <f t="shared" si="298"/>
        <v>60</v>
      </c>
      <c r="F2698" s="6" t="str">
        <f t="shared" si="300"/>
        <v>Cat 12</v>
      </c>
      <c r="G2698" s="8">
        <v>3390</v>
      </c>
      <c r="H2698" t="s">
        <v>8220</v>
      </c>
      <c r="I2698" t="s">
        <v>8223</v>
      </c>
      <c r="J2698" t="s">
        <v>8245</v>
      </c>
      <c r="K2698">
        <v>1419538560</v>
      </c>
      <c r="L2698" s="12">
        <f t="shared" si="294"/>
        <v>41998.844444444447</v>
      </c>
      <c r="M2698">
        <v>1416600960</v>
      </c>
      <c r="N2698" s="12">
        <f t="shared" si="295"/>
        <v>41964.844444444447</v>
      </c>
      <c r="O2698" s="16">
        <f t="shared" si="296"/>
        <v>11</v>
      </c>
      <c r="P2698" s="16">
        <f t="shared" si="299"/>
        <v>2014</v>
      </c>
      <c r="Q2698" t="b">
        <v>0</v>
      </c>
      <c r="R2698">
        <v>38</v>
      </c>
      <c r="S2698" t="b">
        <v>0</v>
      </c>
      <c r="T2698" t="s">
        <v>8282</v>
      </c>
      <c r="U2698" t="str">
        <f t="shared" si="297"/>
        <v>food/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20">
        <f t="shared" si="298"/>
        <v>23</v>
      </c>
      <c r="F2699" s="6" t="str">
        <f t="shared" si="300"/>
        <v>Cat 6</v>
      </c>
      <c r="G2699" s="8">
        <v>6061</v>
      </c>
      <c r="H2699" t="s">
        <v>8220</v>
      </c>
      <c r="I2699" t="s">
        <v>8223</v>
      </c>
      <c r="J2699" t="s">
        <v>8245</v>
      </c>
      <c r="K2699">
        <v>1438552800</v>
      </c>
      <c r="L2699" s="12">
        <f t="shared" si="294"/>
        <v>42218.916666666672</v>
      </c>
      <c r="M2699">
        <v>1435876423</v>
      </c>
      <c r="N2699" s="12">
        <f t="shared" si="295"/>
        <v>42187.940081018518</v>
      </c>
      <c r="O2699" s="16">
        <f t="shared" si="296"/>
        <v>7</v>
      </c>
      <c r="P2699" s="16">
        <f t="shared" si="299"/>
        <v>2015</v>
      </c>
      <c r="Q2699" t="b">
        <v>0</v>
      </c>
      <c r="R2699">
        <v>52</v>
      </c>
      <c r="S2699" t="b">
        <v>0</v>
      </c>
      <c r="T2699" t="s">
        <v>8282</v>
      </c>
      <c r="U2699" t="str">
        <f t="shared" si="297"/>
        <v>food/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20">
        <f t="shared" si="298"/>
        <v>8</v>
      </c>
      <c r="F2700" s="6" t="str">
        <f t="shared" si="300"/>
        <v>Cat 3</v>
      </c>
      <c r="G2700" s="8">
        <v>26.01</v>
      </c>
      <c r="H2700" t="s">
        <v>8220</v>
      </c>
      <c r="I2700" t="s">
        <v>8223</v>
      </c>
      <c r="J2700" t="s">
        <v>8245</v>
      </c>
      <c r="K2700">
        <v>1403904808</v>
      </c>
      <c r="L2700" s="12">
        <f t="shared" si="294"/>
        <v>41817.898240740738</v>
      </c>
      <c r="M2700">
        <v>1401312808</v>
      </c>
      <c r="N2700" s="12">
        <f t="shared" si="295"/>
        <v>41787.898240740738</v>
      </c>
      <c r="O2700" s="16">
        <f t="shared" si="296"/>
        <v>5</v>
      </c>
      <c r="P2700" s="16">
        <f t="shared" si="299"/>
        <v>2014</v>
      </c>
      <c r="Q2700" t="b">
        <v>0</v>
      </c>
      <c r="R2700">
        <v>2</v>
      </c>
      <c r="S2700" t="b">
        <v>0</v>
      </c>
      <c r="T2700" t="s">
        <v>8282</v>
      </c>
      <c r="U2700" t="str">
        <f t="shared" si="297"/>
        <v>food/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20">
        <f t="shared" si="298"/>
        <v>2E-3</v>
      </c>
      <c r="F2701" s="6" t="str">
        <f t="shared" si="300"/>
        <v>Cat 1</v>
      </c>
      <c r="G2701" s="8"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12">
        <f t="shared" si="294"/>
        <v>41859.896562499998</v>
      </c>
      <c r="M2701">
        <v>1404941463</v>
      </c>
      <c r="N2701" s="12">
        <f t="shared" si="295"/>
        <v>41829.896562499998</v>
      </c>
      <c r="O2701" s="16">
        <f t="shared" si="296"/>
        <v>7</v>
      </c>
      <c r="P2701" s="16">
        <f t="shared" si="299"/>
        <v>2014</v>
      </c>
      <c r="Q2701" t="b">
        <v>0</v>
      </c>
      <c r="R2701">
        <v>0</v>
      </c>
      <c r="S2701" t="b">
        <v>0</v>
      </c>
      <c r="T2701" t="s">
        <v>8282</v>
      </c>
      <c r="U2701" t="str">
        <f t="shared" si="297"/>
        <v>food/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20">
        <f t="shared" si="298"/>
        <v>9.9990000000000006</v>
      </c>
      <c r="F2702" s="6" t="str">
        <f t="shared" si="300"/>
        <v>Cat 3</v>
      </c>
      <c r="G2702" s="8">
        <v>70</v>
      </c>
      <c r="H2702" t="s">
        <v>8220</v>
      </c>
      <c r="I2702" t="s">
        <v>8223</v>
      </c>
      <c r="J2702" t="s">
        <v>8245</v>
      </c>
      <c r="K2702">
        <v>1411073972</v>
      </c>
      <c r="L2702" s="12">
        <f t="shared" si="294"/>
        <v>41900.87467592593</v>
      </c>
      <c r="M2702">
        <v>1408481972</v>
      </c>
      <c r="N2702" s="12">
        <f t="shared" si="295"/>
        <v>41870.87467592593</v>
      </c>
      <c r="O2702" s="16">
        <f t="shared" si="296"/>
        <v>8</v>
      </c>
      <c r="P2702" s="16">
        <f t="shared" si="299"/>
        <v>2014</v>
      </c>
      <c r="Q2702" t="b">
        <v>0</v>
      </c>
      <c r="R2702">
        <v>4</v>
      </c>
      <c r="S2702" t="b">
        <v>0</v>
      </c>
      <c r="T2702" t="s">
        <v>8282</v>
      </c>
      <c r="U2702" t="str">
        <f t="shared" si="297"/>
        <v>food/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20">
        <f t="shared" si="298"/>
        <v>3.4</v>
      </c>
      <c r="F2703" s="6" t="str">
        <f t="shared" si="300"/>
        <v>Cat 2</v>
      </c>
      <c r="G2703" s="8">
        <v>1570</v>
      </c>
      <c r="H2703" t="s">
        <v>8221</v>
      </c>
      <c r="I2703" t="s">
        <v>8240</v>
      </c>
      <c r="J2703" t="s">
        <v>8248</v>
      </c>
      <c r="K2703">
        <v>1491586534</v>
      </c>
      <c r="L2703" s="12">
        <f t="shared" si="294"/>
        <v>42832.733032407406</v>
      </c>
      <c r="M2703">
        <v>1488911734</v>
      </c>
      <c r="N2703" s="12">
        <f t="shared" si="295"/>
        <v>42801.774699074071</v>
      </c>
      <c r="O2703" s="16">
        <f t="shared" si="296"/>
        <v>3</v>
      </c>
      <c r="P2703" s="16">
        <f t="shared" si="299"/>
        <v>2017</v>
      </c>
      <c r="Q2703" t="b">
        <v>0</v>
      </c>
      <c r="R2703">
        <v>46</v>
      </c>
      <c r="S2703" t="b">
        <v>0</v>
      </c>
      <c r="T2703" t="s">
        <v>8301</v>
      </c>
      <c r="U2703" t="str">
        <f t="shared" si="297"/>
        <v>theat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20">
        <f t="shared" si="298"/>
        <v>10</v>
      </c>
      <c r="F2704" s="6" t="str">
        <f t="shared" si="300"/>
        <v>Cat 4</v>
      </c>
      <c r="G2704" s="8">
        <v>3441</v>
      </c>
      <c r="H2704" t="s">
        <v>8221</v>
      </c>
      <c r="I2704" t="s">
        <v>8223</v>
      </c>
      <c r="J2704" t="s">
        <v>8245</v>
      </c>
      <c r="K2704">
        <v>1491416077</v>
      </c>
      <c r="L2704" s="12">
        <f t="shared" si="294"/>
        <v>42830.760150462964</v>
      </c>
      <c r="M2704">
        <v>1488827677</v>
      </c>
      <c r="N2704" s="12">
        <f t="shared" si="295"/>
        <v>42800.801817129628</v>
      </c>
      <c r="O2704" s="16">
        <f t="shared" si="296"/>
        <v>3</v>
      </c>
      <c r="P2704" s="16">
        <f t="shared" si="299"/>
        <v>2017</v>
      </c>
      <c r="Q2704" t="b">
        <v>1</v>
      </c>
      <c r="R2704">
        <v>26</v>
      </c>
      <c r="S2704" t="b">
        <v>0</v>
      </c>
      <c r="T2704" t="s">
        <v>8301</v>
      </c>
      <c r="U2704" t="str">
        <f t="shared" si="297"/>
        <v>theat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20">
        <f t="shared" si="298"/>
        <v>40</v>
      </c>
      <c r="F2705" s="6" t="str">
        <f t="shared" si="300"/>
        <v>Cat 10</v>
      </c>
      <c r="G2705" s="8">
        <v>41500</v>
      </c>
      <c r="H2705" t="s">
        <v>8221</v>
      </c>
      <c r="I2705" t="s">
        <v>8237</v>
      </c>
      <c r="J2705" t="s">
        <v>8255</v>
      </c>
      <c r="K2705">
        <v>1490196830</v>
      </c>
      <c r="L2705" s="12">
        <f t="shared" si="294"/>
        <v>42816.648495370369</v>
      </c>
      <c r="M2705">
        <v>1485016430</v>
      </c>
      <c r="N2705" s="12">
        <f t="shared" si="295"/>
        <v>42756.690162037034</v>
      </c>
      <c r="O2705" s="16">
        <f t="shared" si="296"/>
        <v>1</v>
      </c>
      <c r="P2705" s="16">
        <f t="shared" si="299"/>
        <v>2017</v>
      </c>
      <c r="Q2705" t="b">
        <v>0</v>
      </c>
      <c r="R2705">
        <v>45</v>
      </c>
      <c r="S2705" t="b">
        <v>0</v>
      </c>
      <c r="T2705" t="s">
        <v>8301</v>
      </c>
      <c r="U2705" t="str">
        <f t="shared" si="297"/>
        <v>theat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20">
        <f t="shared" si="298"/>
        <v>19</v>
      </c>
      <c r="F2706" s="6" t="str">
        <f t="shared" si="300"/>
        <v>Cat 5</v>
      </c>
      <c r="G2706" s="8">
        <v>1145</v>
      </c>
      <c r="H2706" t="s">
        <v>8221</v>
      </c>
      <c r="I2706" t="s">
        <v>8223</v>
      </c>
      <c r="J2706" t="s">
        <v>8245</v>
      </c>
      <c r="K2706">
        <v>1491421314</v>
      </c>
      <c r="L2706" s="12">
        <f t="shared" si="294"/>
        <v>42830.820763888885</v>
      </c>
      <c r="M2706">
        <v>1487709714</v>
      </c>
      <c r="N2706" s="12">
        <f t="shared" si="295"/>
        <v>42787.862430555557</v>
      </c>
      <c r="O2706" s="16">
        <f t="shared" si="296"/>
        <v>2</v>
      </c>
      <c r="P2706" s="16">
        <f t="shared" si="299"/>
        <v>2017</v>
      </c>
      <c r="Q2706" t="b">
        <v>0</v>
      </c>
      <c r="R2706">
        <v>7</v>
      </c>
      <c r="S2706" t="b">
        <v>0</v>
      </c>
      <c r="T2706" t="s">
        <v>8301</v>
      </c>
      <c r="U2706" t="str">
        <f t="shared" si="297"/>
        <v>theat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20">
        <f t="shared" si="298"/>
        <v>16.5</v>
      </c>
      <c r="F2707" s="6" t="str">
        <f t="shared" si="300"/>
        <v>Cat 5</v>
      </c>
      <c r="G2707" s="8">
        <v>1739</v>
      </c>
      <c r="H2707" t="s">
        <v>8221</v>
      </c>
      <c r="I2707" t="s">
        <v>8223</v>
      </c>
      <c r="J2707" t="s">
        <v>8245</v>
      </c>
      <c r="K2707">
        <v>1490389158</v>
      </c>
      <c r="L2707" s="12">
        <f t="shared" si="294"/>
        <v>42818.874513888892</v>
      </c>
      <c r="M2707">
        <v>1486504758</v>
      </c>
      <c r="N2707" s="12">
        <f t="shared" si="295"/>
        <v>42773.916180555556</v>
      </c>
      <c r="O2707" s="16">
        <f t="shared" si="296"/>
        <v>2</v>
      </c>
      <c r="P2707" s="16">
        <f t="shared" si="299"/>
        <v>2017</v>
      </c>
      <c r="Q2707" t="b">
        <v>0</v>
      </c>
      <c r="R2707">
        <v>8</v>
      </c>
      <c r="S2707" t="b">
        <v>0</v>
      </c>
      <c r="T2707" t="s">
        <v>8301</v>
      </c>
      <c r="U2707" t="str">
        <f t="shared" si="297"/>
        <v>theat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20">
        <f t="shared" si="298"/>
        <v>35</v>
      </c>
      <c r="F2708" s="6" t="str">
        <f t="shared" si="300"/>
        <v>Cat 9</v>
      </c>
      <c r="G2708" s="8">
        <v>39304</v>
      </c>
      <c r="H2708" t="s">
        <v>8218</v>
      </c>
      <c r="I2708" t="s">
        <v>8223</v>
      </c>
      <c r="J2708" t="s">
        <v>8245</v>
      </c>
      <c r="K2708">
        <v>1413442740</v>
      </c>
      <c r="L2708" s="12">
        <f t="shared" si="294"/>
        <v>41928.290972222225</v>
      </c>
      <c r="M2708">
        <v>1410937483</v>
      </c>
      <c r="N2708" s="12">
        <f t="shared" si="295"/>
        <v>41899.294942129629</v>
      </c>
      <c r="O2708" s="16">
        <f t="shared" si="296"/>
        <v>9</v>
      </c>
      <c r="P2708" s="16">
        <f t="shared" si="299"/>
        <v>2014</v>
      </c>
      <c r="Q2708" t="b">
        <v>1</v>
      </c>
      <c r="R2708">
        <v>263</v>
      </c>
      <c r="S2708" t="b">
        <v>1</v>
      </c>
      <c r="T2708" t="s">
        <v>8301</v>
      </c>
      <c r="U2708" t="str">
        <f t="shared" si="297"/>
        <v>theat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20">
        <f t="shared" si="298"/>
        <v>8</v>
      </c>
      <c r="F2709" s="6" t="str">
        <f t="shared" si="300"/>
        <v>Cat 3</v>
      </c>
      <c r="G2709" s="8">
        <v>28067.57</v>
      </c>
      <c r="H2709" t="s">
        <v>8218</v>
      </c>
      <c r="I2709" t="s">
        <v>8223</v>
      </c>
      <c r="J2709" t="s">
        <v>8245</v>
      </c>
      <c r="K2709">
        <v>1369637940</v>
      </c>
      <c r="L2709" s="12">
        <f t="shared" si="294"/>
        <v>41421.290972222225</v>
      </c>
      <c r="M2709">
        <v>1367088443</v>
      </c>
      <c r="N2709" s="12">
        <f t="shared" si="295"/>
        <v>41391.782905092594</v>
      </c>
      <c r="O2709" s="16">
        <f t="shared" si="296"/>
        <v>4</v>
      </c>
      <c r="P2709" s="16">
        <f t="shared" si="299"/>
        <v>2013</v>
      </c>
      <c r="Q2709" t="b">
        <v>1</v>
      </c>
      <c r="R2709">
        <v>394</v>
      </c>
      <c r="S2709" t="b">
        <v>1</v>
      </c>
      <c r="T2709" t="s">
        <v>8301</v>
      </c>
      <c r="U2709" t="str">
        <f t="shared" si="297"/>
        <v>theat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20">
        <f t="shared" si="298"/>
        <v>20</v>
      </c>
      <c r="F2710" s="6" t="str">
        <f t="shared" si="300"/>
        <v>Cat 6</v>
      </c>
      <c r="G2710" s="8">
        <v>46643.07</v>
      </c>
      <c r="H2710" t="s">
        <v>8218</v>
      </c>
      <c r="I2710" t="s">
        <v>8224</v>
      </c>
      <c r="J2710" t="s">
        <v>8246</v>
      </c>
      <c r="K2710">
        <v>1469119526</v>
      </c>
      <c r="L2710" s="12">
        <f t="shared" si="294"/>
        <v>42572.698217592595</v>
      </c>
      <c r="M2710">
        <v>1463935526</v>
      </c>
      <c r="N2710" s="12">
        <f t="shared" si="295"/>
        <v>42512.698217592595</v>
      </c>
      <c r="O2710" s="16">
        <f t="shared" si="296"/>
        <v>5</v>
      </c>
      <c r="P2710" s="16">
        <f t="shared" si="299"/>
        <v>2016</v>
      </c>
      <c r="Q2710" t="b">
        <v>1</v>
      </c>
      <c r="R2710">
        <v>1049</v>
      </c>
      <c r="S2710" t="b">
        <v>1</v>
      </c>
      <c r="T2710" t="s">
        <v>8301</v>
      </c>
      <c r="U2710" t="str">
        <f t="shared" si="297"/>
        <v>theat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20">
        <f t="shared" si="298"/>
        <v>50</v>
      </c>
      <c r="F2711" s="6" t="str">
        <f t="shared" si="300"/>
        <v>Cat 12</v>
      </c>
      <c r="G2711" s="8">
        <v>50803</v>
      </c>
      <c r="H2711" t="s">
        <v>8218</v>
      </c>
      <c r="I2711" t="s">
        <v>8223</v>
      </c>
      <c r="J2711" t="s">
        <v>8245</v>
      </c>
      <c r="K2711">
        <v>1475553540</v>
      </c>
      <c r="L2711" s="12">
        <f t="shared" si="294"/>
        <v>42647.165972222225</v>
      </c>
      <c r="M2711">
        <v>1472528141</v>
      </c>
      <c r="N2711" s="12">
        <f t="shared" si="295"/>
        <v>42612.149780092594</v>
      </c>
      <c r="O2711" s="16">
        <f t="shared" si="296"/>
        <v>8</v>
      </c>
      <c r="P2711" s="16">
        <f t="shared" si="299"/>
        <v>2016</v>
      </c>
      <c r="Q2711" t="b">
        <v>1</v>
      </c>
      <c r="R2711">
        <v>308</v>
      </c>
      <c r="S2711" t="b">
        <v>1</v>
      </c>
      <c r="T2711" t="s">
        <v>8301</v>
      </c>
      <c r="U2711" t="str">
        <f t="shared" si="297"/>
        <v>theat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20">
        <f t="shared" si="298"/>
        <v>60</v>
      </c>
      <c r="F2712" s="6" t="str">
        <f t="shared" si="300"/>
        <v>Cat 12</v>
      </c>
      <c r="G2712" s="8">
        <v>92340.21</v>
      </c>
      <c r="H2712" t="s">
        <v>8218</v>
      </c>
      <c r="I2712" t="s">
        <v>8223</v>
      </c>
      <c r="J2712" t="s">
        <v>8245</v>
      </c>
      <c r="K2712">
        <v>1407549600</v>
      </c>
      <c r="L2712" s="12">
        <f t="shared" si="294"/>
        <v>41860.083333333336</v>
      </c>
      <c r="M2712">
        <v>1404797428</v>
      </c>
      <c r="N2712" s="12">
        <f t="shared" si="295"/>
        <v>41828.229490740741</v>
      </c>
      <c r="O2712" s="16">
        <f t="shared" si="296"/>
        <v>7</v>
      </c>
      <c r="P2712" s="16">
        <f t="shared" si="299"/>
        <v>2014</v>
      </c>
      <c r="Q2712" t="b">
        <v>1</v>
      </c>
      <c r="R2712">
        <v>1088</v>
      </c>
      <c r="S2712" t="b">
        <v>1</v>
      </c>
      <c r="T2712" t="s">
        <v>8301</v>
      </c>
      <c r="U2712" t="str">
        <f t="shared" si="297"/>
        <v>theat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20">
        <f t="shared" si="298"/>
        <v>3.91</v>
      </c>
      <c r="F2713" s="6" t="str">
        <f t="shared" si="300"/>
        <v>Cat 2</v>
      </c>
      <c r="G2713" s="8">
        <v>3938</v>
      </c>
      <c r="H2713" t="s">
        <v>8218</v>
      </c>
      <c r="I2713" t="s">
        <v>8224</v>
      </c>
      <c r="J2713" t="s">
        <v>8246</v>
      </c>
      <c r="K2713">
        <v>1403301660</v>
      </c>
      <c r="L2713" s="12">
        <f t="shared" si="294"/>
        <v>41810.917361111111</v>
      </c>
      <c r="M2713">
        <v>1400694790</v>
      </c>
      <c r="N2713" s="12">
        <f t="shared" si="295"/>
        <v>41780.745254629634</v>
      </c>
      <c r="O2713" s="16">
        <f t="shared" si="296"/>
        <v>5</v>
      </c>
      <c r="P2713" s="16">
        <f t="shared" si="299"/>
        <v>2014</v>
      </c>
      <c r="Q2713" t="b">
        <v>1</v>
      </c>
      <c r="R2713">
        <v>73</v>
      </c>
      <c r="S2713" t="b">
        <v>1</v>
      </c>
      <c r="T2713" t="s">
        <v>8301</v>
      </c>
      <c r="U2713" t="str">
        <f t="shared" si="297"/>
        <v>theat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20">
        <f t="shared" si="298"/>
        <v>5.5</v>
      </c>
      <c r="F2714" s="6" t="str">
        <f t="shared" si="300"/>
        <v>Cat 3</v>
      </c>
      <c r="G2714" s="8">
        <v>7226</v>
      </c>
      <c r="H2714" t="s">
        <v>8218</v>
      </c>
      <c r="I2714" t="s">
        <v>8223</v>
      </c>
      <c r="J2714" t="s">
        <v>8245</v>
      </c>
      <c r="K2714">
        <v>1373738400</v>
      </c>
      <c r="L2714" s="12">
        <f t="shared" si="294"/>
        <v>41468.75</v>
      </c>
      <c r="M2714">
        <v>1370568560</v>
      </c>
      <c r="N2714" s="12">
        <f t="shared" si="295"/>
        <v>41432.062037037038</v>
      </c>
      <c r="O2714" s="16">
        <f t="shared" si="296"/>
        <v>6</v>
      </c>
      <c r="P2714" s="16">
        <f t="shared" si="299"/>
        <v>2013</v>
      </c>
      <c r="Q2714" t="b">
        <v>1</v>
      </c>
      <c r="R2714">
        <v>143</v>
      </c>
      <c r="S2714" t="b">
        <v>1</v>
      </c>
      <c r="T2714" t="s">
        <v>8301</v>
      </c>
      <c r="U2714" t="str">
        <f t="shared" si="297"/>
        <v>theat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20">
        <f t="shared" si="298"/>
        <v>150</v>
      </c>
      <c r="F2715" s="6" t="str">
        <f t="shared" si="300"/>
        <v>Cat 12</v>
      </c>
      <c r="G2715" s="8">
        <v>153362</v>
      </c>
      <c r="H2715" t="s">
        <v>8218</v>
      </c>
      <c r="I2715" t="s">
        <v>8223</v>
      </c>
      <c r="J2715" t="s">
        <v>8245</v>
      </c>
      <c r="K2715">
        <v>1450971684</v>
      </c>
      <c r="L2715" s="12">
        <f t="shared" si="294"/>
        <v>42362.653749999998</v>
      </c>
      <c r="M2715">
        <v>1447515684</v>
      </c>
      <c r="N2715" s="12">
        <f t="shared" si="295"/>
        <v>42322.653749999998</v>
      </c>
      <c r="O2715" s="16">
        <f t="shared" si="296"/>
        <v>11</v>
      </c>
      <c r="P2715" s="16">
        <f t="shared" si="299"/>
        <v>2015</v>
      </c>
      <c r="Q2715" t="b">
        <v>1</v>
      </c>
      <c r="R2715">
        <v>1420</v>
      </c>
      <c r="S2715" t="b">
        <v>1</v>
      </c>
      <c r="T2715" t="s">
        <v>8301</v>
      </c>
      <c r="U2715" t="str">
        <f t="shared" si="297"/>
        <v>theat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20">
        <f t="shared" si="298"/>
        <v>25</v>
      </c>
      <c r="F2716" s="6" t="str">
        <f t="shared" si="300"/>
        <v>Cat 7</v>
      </c>
      <c r="G2716" s="8">
        <v>29089</v>
      </c>
      <c r="H2716" t="s">
        <v>8218</v>
      </c>
      <c r="I2716" t="s">
        <v>8223</v>
      </c>
      <c r="J2716" t="s">
        <v>8245</v>
      </c>
      <c r="K2716">
        <v>1476486000</v>
      </c>
      <c r="L2716" s="12">
        <f t="shared" si="294"/>
        <v>42657.958333333328</v>
      </c>
      <c r="M2716">
        <v>1474040596</v>
      </c>
      <c r="N2716" s="12">
        <f t="shared" si="295"/>
        <v>42629.655046296291</v>
      </c>
      <c r="O2716" s="16">
        <f t="shared" si="296"/>
        <v>9</v>
      </c>
      <c r="P2716" s="16">
        <f t="shared" si="299"/>
        <v>2016</v>
      </c>
      <c r="Q2716" t="b">
        <v>1</v>
      </c>
      <c r="R2716">
        <v>305</v>
      </c>
      <c r="S2716" t="b">
        <v>1</v>
      </c>
      <c r="T2716" t="s">
        <v>8301</v>
      </c>
      <c r="U2716" t="str">
        <f t="shared" si="297"/>
        <v>theat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20">
        <f t="shared" si="298"/>
        <v>12</v>
      </c>
      <c r="F2717" s="6" t="str">
        <f t="shared" si="300"/>
        <v>Cat 4</v>
      </c>
      <c r="G2717" s="8">
        <v>31754.69</v>
      </c>
      <c r="H2717" t="s">
        <v>8218</v>
      </c>
      <c r="I2717" t="s">
        <v>8223</v>
      </c>
      <c r="J2717" t="s">
        <v>8245</v>
      </c>
      <c r="K2717">
        <v>1456047228</v>
      </c>
      <c r="L2717" s="12">
        <f t="shared" si="294"/>
        <v>42421.398472222223</v>
      </c>
      <c r="M2717">
        <v>1453109628</v>
      </c>
      <c r="N2717" s="12">
        <f t="shared" si="295"/>
        <v>42387.398472222223</v>
      </c>
      <c r="O2717" s="16">
        <f t="shared" si="296"/>
        <v>1</v>
      </c>
      <c r="P2717" s="16">
        <f t="shared" si="299"/>
        <v>2016</v>
      </c>
      <c r="Q2717" t="b">
        <v>1</v>
      </c>
      <c r="R2717">
        <v>551</v>
      </c>
      <c r="S2717" t="b">
        <v>1</v>
      </c>
      <c r="T2717" t="s">
        <v>8301</v>
      </c>
      <c r="U2717" t="str">
        <f t="shared" si="297"/>
        <v>theat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20">
        <f t="shared" si="298"/>
        <v>10</v>
      </c>
      <c r="F2718" s="6" t="str">
        <f t="shared" si="300"/>
        <v>Cat 4</v>
      </c>
      <c r="G2718" s="8">
        <v>11998.01</v>
      </c>
      <c r="H2718" t="s">
        <v>8218</v>
      </c>
      <c r="I2718" t="s">
        <v>8235</v>
      </c>
      <c r="J2718" t="s">
        <v>8248</v>
      </c>
      <c r="K2718">
        <v>1444291193</v>
      </c>
      <c r="L2718" s="12">
        <f t="shared" si="294"/>
        <v>42285.333252314813</v>
      </c>
      <c r="M2718">
        <v>1441699193</v>
      </c>
      <c r="N2718" s="12">
        <f t="shared" si="295"/>
        <v>42255.333252314813</v>
      </c>
      <c r="O2718" s="16">
        <f t="shared" si="296"/>
        <v>9</v>
      </c>
      <c r="P2718" s="16">
        <f t="shared" si="299"/>
        <v>2015</v>
      </c>
      <c r="Q2718" t="b">
        <v>1</v>
      </c>
      <c r="R2718">
        <v>187</v>
      </c>
      <c r="S2718" t="b">
        <v>1</v>
      </c>
      <c r="T2718" t="s">
        <v>8301</v>
      </c>
      <c r="U2718" t="str">
        <f t="shared" si="297"/>
        <v>theat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20">
        <f t="shared" si="298"/>
        <v>25</v>
      </c>
      <c r="F2719" s="6" t="str">
        <f t="shared" si="300"/>
        <v>Cat 7</v>
      </c>
      <c r="G2719" s="8">
        <v>30026</v>
      </c>
      <c r="H2719" t="s">
        <v>8218</v>
      </c>
      <c r="I2719" t="s">
        <v>8223</v>
      </c>
      <c r="J2719" t="s">
        <v>8245</v>
      </c>
      <c r="K2719">
        <v>1417906649</v>
      </c>
      <c r="L2719" s="12">
        <f t="shared" si="294"/>
        <v>41979.956585648149</v>
      </c>
      <c r="M2719">
        <v>1414015049</v>
      </c>
      <c r="N2719" s="12">
        <f t="shared" si="295"/>
        <v>41934.914918981485</v>
      </c>
      <c r="O2719" s="16">
        <f t="shared" si="296"/>
        <v>10</v>
      </c>
      <c r="P2719" s="16">
        <f t="shared" si="299"/>
        <v>2014</v>
      </c>
      <c r="Q2719" t="b">
        <v>1</v>
      </c>
      <c r="R2719">
        <v>325</v>
      </c>
      <c r="S2719" t="b">
        <v>1</v>
      </c>
      <c r="T2719" t="s">
        <v>8301</v>
      </c>
      <c r="U2719" t="str">
        <f t="shared" si="297"/>
        <v>theat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20">
        <f t="shared" si="298"/>
        <v>18</v>
      </c>
      <c r="F2720" s="6" t="str">
        <f t="shared" si="300"/>
        <v>Cat 5</v>
      </c>
      <c r="G2720" s="8">
        <v>18645</v>
      </c>
      <c r="H2720" t="s">
        <v>8218</v>
      </c>
      <c r="I2720" t="s">
        <v>8223</v>
      </c>
      <c r="J2720" t="s">
        <v>8245</v>
      </c>
      <c r="K2720">
        <v>1462316400</v>
      </c>
      <c r="L2720" s="12">
        <f t="shared" si="294"/>
        <v>42493.958333333328</v>
      </c>
      <c r="M2720">
        <v>1459865945</v>
      </c>
      <c r="N2720" s="12">
        <f t="shared" si="295"/>
        <v>42465.596585648149</v>
      </c>
      <c r="O2720" s="16">
        <f t="shared" si="296"/>
        <v>4</v>
      </c>
      <c r="P2720" s="16">
        <f t="shared" si="299"/>
        <v>2016</v>
      </c>
      <c r="Q2720" t="b">
        <v>1</v>
      </c>
      <c r="R2720">
        <v>148</v>
      </c>
      <c r="S2720" t="b">
        <v>1</v>
      </c>
      <c r="T2720" t="s">
        <v>8301</v>
      </c>
      <c r="U2720" t="str">
        <f t="shared" si="297"/>
        <v>theat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20">
        <f t="shared" si="298"/>
        <v>6</v>
      </c>
      <c r="F2721" s="6" t="str">
        <f t="shared" si="300"/>
        <v>Cat 3</v>
      </c>
      <c r="G2721" s="8">
        <v>6530</v>
      </c>
      <c r="H2721" t="s">
        <v>8218</v>
      </c>
      <c r="I2721" t="s">
        <v>8223</v>
      </c>
      <c r="J2721" t="s">
        <v>8245</v>
      </c>
      <c r="K2721">
        <v>1460936694</v>
      </c>
      <c r="L2721" s="12">
        <f t="shared" si="294"/>
        <v>42477.989513888882</v>
      </c>
      <c r="M2721">
        <v>1455756294</v>
      </c>
      <c r="N2721" s="12">
        <f t="shared" si="295"/>
        <v>42418.031180555554</v>
      </c>
      <c r="O2721" s="16">
        <f t="shared" si="296"/>
        <v>2</v>
      </c>
      <c r="P2721" s="16">
        <f t="shared" si="299"/>
        <v>2016</v>
      </c>
      <c r="Q2721" t="b">
        <v>0</v>
      </c>
      <c r="R2721">
        <v>69</v>
      </c>
      <c r="S2721" t="b">
        <v>1</v>
      </c>
      <c r="T2721" t="s">
        <v>8301</v>
      </c>
      <c r="U2721" t="str">
        <f t="shared" si="297"/>
        <v>theat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20">
        <f t="shared" si="298"/>
        <v>25</v>
      </c>
      <c r="F2722" s="6" t="str">
        <f t="shared" si="300"/>
        <v>Cat 7</v>
      </c>
      <c r="G2722" s="8">
        <v>29531</v>
      </c>
      <c r="H2722" t="s">
        <v>8218</v>
      </c>
      <c r="I2722" t="s">
        <v>8223</v>
      </c>
      <c r="J2722" t="s">
        <v>8245</v>
      </c>
      <c r="K2722">
        <v>1478866253</v>
      </c>
      <c r="L2722" s="12">
        <f t="shared" si="294"/>
        <v>42685.507557870369</v>
      </c>
      <c r="M2722">
        <v>1476270653</v>
      </c>
      <c r="N2722" s="12">
        <f t="shared" si="295"/>
        <v>42655.465891203698</v>
      </c>
      <c r="O2722" s="16">
        <f t="shared" si="296"/>
        <v>10</v>
      </c>
      <c r="P2722" s="16">
        <f t="shared" si="299"/>
        <v>2016</v>
      </c>
      <c r="Q2722" t="b">
        <v>0</v>
      </c>
      <c r="R2722">
        <v>173</v>
      </c>
      <c r="S2722" t="b">
        <v>1</v>
      </c>
      <c r="T2722" t="s">
        <v>8301</v>
      </c>
      <c r="U2722" t="str">
        <f t="shared" si="297"/>
        <v>theat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20">
        <f t="shared" si="298"/>
        <v>0.75</v>
      </c>
      <c r="F2723" s="6" t="str">
        <f t="shared" si="300"/>
        <v>Cat 1</v>
      </c>
      <c r="G2723" s="8">
        <v>10965</v>
      </c>
      <c r="H2723" t="s">
        <v>8218</v>
      </c>
      <c r="I2723" t="s">
        <v>8224</v>
      </c>
      <c r="J2723" t="s">
        <v>8246</v>
      </c>
      <c r="K2723">
        <v>1378494000</v>
      </c>
      <c r="L2723" s="12">
        <f t="shared" si="294"/>
        <v>41523.791666666664</v>
      </c>
      <c r="M2723">
        <v>1375880598</v>
      </c>
      <c r="N2723" s="12">
        <f t="shared" si="295"/>
        <v>41493.543958333335</v>
      </c>
      <c r="O2723" s="16">
        <f t="shared" si="296"/>
        <v>8</v>
      </c>
      <c r="P2723" s="16">
        <f t="shared" si="299"/>
        <v>2013</v>
      </c>
      <c r="Q2723" t="b">
        <v>0</v>
      </c>
      <c r="R2723">
        <v>269</v>
      </c>
      <c r="S2723" t="b">
        <v>1</v>
      </c>
      <c r="T2723" t="s">
        <v>8293</v>
      </c>
      <c r="U2723" t="str">
        <f t="shared" si="297"/>
        <v>techn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20">
        <f t="shared" si="298"/>
        <v>5</v>
      </c>
      <c r="F2724" s="6" t="str">
        <f t="shared" si="300"/>
        <v>Cat 3</v>
      </c>
      <c r="G2724" s="8">
        <v>12627</v>
      </c>
      <c r="H2724" t="s">
        <v>8218</v>
      </c>
      <c r="I2724" t="s">
        <v>8223</v>
      </c>
      <c r="J2724" t="s">
        <v>8245</v>
      </c>
      <c r="K2724">
        <v>1485722053</v>
      </c>
      <c r="L2724" s="12">
        <f t="shared" si="294"/>
        <v>42764.857094907406</v>
      </c>
      <c r="M2724">
        <v>1480538053</v>
      </c>
      <c r="N2724" s="12">
        <f t="shared" si="295"/>
        <v>42704.857094907406</v>
      </c>
      <c r="O2724" s="16">
        <f t="shared" si="296"/>
        <v>11</v>
      </c>
      <c r="P2724" s="16">
        <f t="shared" si="299"/>
        <v>2016</v>
      </c>
      <c r="Q2724" t="b">
        <v>0</v>
      </c>
      <c r="R2724">
        <v>185</v>
      </c>
      <c r="S2724" t="b">
        <v>1</v>
      </c>
      <c r="T2724" t="s">
        <v>8293</v>
      </c>
      <c r="U2724" t="str">
        <f t="shared" si="297"/>
        <v>techn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20">
        <f t="shared" si="298"/>
        <v>12</v>
      </c>
      <c r="F2725" s="6" t="str">
        <f t="shared" si="300"/>
        <v>Cat 4</v>
      </c>
      <c r="G2725" s="8">
        <v>16806</v>
      </c>
      <c r="H2725" t="s">
        <v>8218</v>
      </c>
      <c r="I2725" t="s">
        <v>8223</v>
      </c>
      <c r="J2725" t="s">
        <v>8245</v>
      </c>
      <c r="K2725">
        <v>1420060088</v>
      </c>
      <c r="L2725" s="12">
        <f t="shared" si="294"/>
        <v>42004.880648148144</v>
      </c>
      <c r="M2725">
        <v>1414872488</v>
      </c>
      <c r="N2725" s="12">
        <f t="shared" si="295"/>
        <v>41944.83898148148</v>
      </c>
      <c r="O2725" s="16">
        <f t="shared" si="296"/>
        <v>11</v>
      </c>
      <c r="P2725" s="16">
        <f t="shared" si="299"/>
        <v>2014</v>
      </c>
      <c r="Q2725" t="b">
        <v>0</v>
      </c>
      <c r="R2725">
        <v>176</v>
      </c>
      <c r="S2725" t="b">
        <v>1</v>
      </c>
      <c r="T2725" t="s">
        <v>8293</v>
      </c>
      <c r="U2725" t="str">
        <f t="shared" si="297"/>
        <v>techn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20">
        <f t="shared" si="298"/>
        <v>2.468</v>
      </c>
      <c r="F2726" s="6" t="str">
        <f t="shared" si="300"/>
        <v>Cat 2</v>
      </c>
      <c r="G2726" s="8">
        <v>7326.88</v>
      </c>
      <c r="H2726" t="s">
        <v>8218</v>
      </c>
      <c r="I2726" t="s">
        <v>8224</v>
      </c>
      <c r="J2726" t="s">
        <v>8246</v>
      </c>
      <c r="K2726">
        <v>1439625059</v>
      </c>
      <c r="L2726" s="12">
        <f t="shared" si="294"/>
        <v>42231.32707175926</v>
      </c>
      <c r="M2726">
        <v>1436860259</v>
      </c>
      <c r="N2726" s="12">
        <f t="shared" si="295"/>
        <v>42199.32707175926</v>
      </c>
      <c r="O2726" s="16">
        <f t="shared" si="296"/>
        <v>7</v>
      </c>
      <c r="P2726" s="16">
        <f t="shared" si="299"/>
        <v>2015</v>
      </c>
      <c r="Q2726" t="b">
        <v>0</v>
      </c>
      <c r="R2726">
        <v>1019</v>
      </c>
      <c r="S2726" t="b">
        <v>1</v>
      </c>
      <c r="T2726" t="s">
        <v>8293</v>
      </c>
      <c r="U2726" t="str">
        <f t="shared" si="297"/>
        <v>techn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20">
        <f t="shared" si="298"/>
        <v>40</v>
      </c>
      <c r="F2727" s="6" t="str">
        <f t="shared" si="300"/>
        <v>Cat 10</v>
      </c>
      <c r="G2727" s="8">
        <v>57817</v>
      </c>
      <c r="H2727" t="s">
        <v>8218</v>
      </c>
      <c r="I2727" t="s">
        <v>8228</v>
      </c>
      <c r="J2727" t="s">
        <v>8250</v>
      </c>
      <c r="K2727">
        <v>1488390735</v>
      </c>
      <c r="L2727" s="12">
        <f t="shared" si="294"/>
        <v>42795.744618055556</v>
      </c>
      <c r="M2727">
        <v>1484070735</v>
      </c>
      <c r="N2727" s="12">
        <f t="shared" si="295"/>
        <v>42745.744618055556</v>
      </c>
      <c r="O2727" s="16">
        <f t="shared" si="296"/>
        <v>1</v>
      </c>
      <c r="P2727" s="16">
        <f t="shared" si="299"/>
        <v>2017</v>
      </c>
      <c r="Q2727" t="b">
        <v>0</v>
      </c>
      <c r="R2727">
        <v>113</v>
      </c>
      <c r="S2727" t="b">
        <v>1</v>
      </c>
      <c r="T2727" t="s">
        <v>8293</v>
      </c>
      <c r="U2727" t="str">
        <f t="shared" si="297"/>
        <v>techn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20">
        <f t="shared" si="298"/>
        <v>100</v>
      </c>
      <c r="F2728" s="6" t="str">
        <f t="shared" si="300"/>
        <v>Cat 12</v>
      </c>
      <c r="G2728" s="8">
        <v>105745</v>
      </c>
      <c r="H2728" t="s">
        <v>8218</v>
      </c>
      <c r="I2728" t="s">
        <v>8223</v>
      </c>
      <c r="J2728" t="s">
        <v>8245</v>
      </c>
      <c r="K2728">
        <v>1461333311</v>
      </c>
      <c r="L2728" s="12">
        <f t="shared" si="294"/>
        <v>42482.579988425925</v>
      </c>
      <c r="M2728">
        <v>1458741311</v>
      </c>
      <c r="N2728" s="12">
        <f t="shared" si="295"/>
        <v>42452.579988425925</v>
      </c>
      <c r="O2728" s="16">
        <f t="shared" si="296"/>
        <v>3</v>
      </c>
      <c r="P2728" s="16">
        <f t="shared" si="299"/>
        <v>2016</v>
      </c>
      <c r="Q2728" t="b">
        <v>0</v>
      </c>
      <c r="R2728">
        <v>404</v>
      </c>
      <c r="S2728" t="b">
        <v>1</v>
      </c>
      <c r="T2728" t="s">
        <v>8293</v>
      </c>
      <c r="U2728" t="str">
        <f t="shared" si="297"/>
        <v>techn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20">
        <f t="shared" si="298"/>
        <v>10</v>
      </c>
      <c r="F2729" s="6" t="str">
        <f t="shared" si="300"/>
        <v>Cat 4</v>
      </c>
      <c r="G2729" s="8">
        <v>49321</v>
      </c>
      <c r="H2729" t="s">
        <v>8218</v>
      </c>
      <c r="I2729" t="s">
        <v>8223</v>
      </c>
      <c r="J2729" t="s">
        <v>8245</v>
      </c>
      <c r="K2729">
        <v>1438964063</v>
      </c>
      <c r="L2729" s="12">
        <f t="shared" si="294"/>
        <v>42223.676655092597</v>
      </c>
      <c r="M2729">
        <v>1436804063</v>
      </c>
      <c r="N2729" s="12">
        <f t="shared" si="295"/>
        <v>42198.676655092597</v>
      </c>
      <c r="O2729" s="16">
        <f t="shared" si="296"/>
        <v>7</v>
      </c>
      <c r="P2729" s="16">
        <f t="shared" si="299"/>
        <v>2015</v>
      </c>
      <c r="Q2729" t="b">
        <v>0</v>
      </c>
      <c r="R2729">
        <v>707</v>
      </c>
      <c r="S2729" t="b">
        <v>1</v>
      </c>
      <c r="T2729" t="s">
        <v>8293</v>
      </c>
      <c r="U2729" t="str">
        <f t="shared" si="297"/>
        <v>techn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20">
        <f t="shared" si="298"/>
        <v>15</v>
      </c>
      <c r="F2730" s="6" t="str">
        <f t="shared" si="300"/>
        <v>Cat 5</v>
      </c>
      <c r="G2730" s="8">
        <v>30274</v>
      </c>
      <c r="H2730" t="s">
        <v>8218</v>
      </c>
      <c r="I2730" t="s">
        <v>8223</v>
      </c>
      <c r="J2730" t="s">
        <v>8245</v>
      </c>
      <c r="K2730">
        <v>1451485434</v>
      </c>
      <c r="L2730" s="12">
        <f t="shared" si="294"/>
        <v>42368.59993055556</v>
      </c>
      <c r="M2730">
        <v>1448461434</v>
      </c>
      <c r="N2730" s="12">
        <f t="shared" si="295"/>
        <v>42333.59993055556</v>
      </c>
      <c r="O2730" s="16">
        <f t="shared" si="296"/>
        <v>11</v>
      </c>
      <c r="P2730" s="16">
        <f t="shared" si="299"/>
        <v>2015</v>
      </c>
      <c r="Q2730" t="b">
        <v>0</v>
      </c>
      <c r="R2730">
        <v>392</v>
      </c>
      <c r="S2730" t="b">
        <v>1</v>
      </c>
      <c r="T2730" t="s">
        <v>8293</v>
      </c>
      <c r="U2730" t="str">
        <f t="shared" si="297"/>
        <v>techn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20">
        <f t="shared" si="298"/>
        <v>7.5</v>
      </c>
      <c r="F2731" s="6" t="str">
        <f t="shared" si="300"/>
        <v>Cat 3</v>
      </c>
      <c r="G2731" s="8">
        <v>7833</v>
      </c>
      <c r="H2731" t="s">
        <v>8218</v>
      </c>
      <c r="I2731" t="s">
        <v>8223</v>
      </c>
      <c r="J2731" t="s">
        <v>8245</v>
      </c>
      <c r="K2731">
        <v>1430459197</v>
      </c>
      <c r="L2731" s="12">
        <f t="shared" si="294"/>
        <v>42125.240706018521</v>
      </c>
      <c r="M2731">
        <v>1427867197</v>
      </c>
      <c r="N2731" s="12">
        <f t="shared" si="295"/>
        <v>42095.240706018521</v>
      </c>
      <c r="O2731" s="16">
        <f t="shared" si="296"/>
        <v>4</v>
      </c>
      <c r="P2731" s="16">
        <f t="shared" si="299"/>
        <v>2015</v>
      </c>
      <c r="Q2731" t="b">
        <v>0</v>
      </c>
      <c r="R2731">
        <v>23</v>
      </c>
      <c r="S2731" t="b">
        <v>1</v>
      </c>
      <c r="T2731" t="s">
        <v>8293</v>
      </c>
      <c r="U2731" t="str">
        <f t="shared" si="297"/>
        <v>techn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20">
        <f t="shared" si="298"/>
        <v>27</v>
      </c>
      <c r="F2732" s="6" t="str">
        <f t="shared" si="300"/>
        <v>Cat 7</v>
      </c>
      <c r="G2732" s="8">
        <v>45979.01</v>
      </c>
      <c r="H2732" t="s">
        <v>8218</v>
      </c>
      <c r="I2732" t="s">
        <v>8223</v>
      </c>
      <c r="J2732" t="s">
        <v>8245</v>
      </c>
      <c r="K2732">
        <v>1366635575</v>
      </c>
      <c r="L2732" s="12">
        <f t="shared" si="294"/>
        <v>41386.541377314818</v>
      </c>
      <c r="M2732">
        <v>1363611575</v>
      </c>
      <c r="N2732" s="12">
        <f t="shared" si="295"/>
        <v>41351.541377314818</v>
      </c>
      <c r="O2732" s="16">
        <f t="shared" si="296"/>
        <v>3</v>
      </c>
      <c r="P2732" s="16">
        <f t="shared" si="299"/>
        <v>2013</v>
      </c>
      <c r="Q2732" t="b">
        <v>0</v>
      </c>
      <c r="R2732">
        <v>682</v>
      </c>
      <c r="S2732" t="b">
        <v>1</v>
      </c>
      <c r="T2732" t="s">
        <v>8293</v>
      </c>
      <c r="U2732" t="str">
        <f t="shared" si="297"/>
        <v>techn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20">
        <f t="shared" si="298"/>
        <v>30</v>
      </c>
      <c r="F2733" s="6" t="str">
        <f t="shared" si="300"/>
        <v>Cat 8</v>
      </c>
      <c r="G2733" s="8">
        <v>31291</v>
      </c>
      <c r="H2733" t="s">
        <v>8218</v>
      </c>
      <c r="I2733" t="s">
        <v>8223</v>
      </c>
      <c r="J2733" t="s">
        <v>8245</v>
      </c>
      <c r="K2733">
        <v>1413604800</v>
      </c>
      <c r="L2733" s="12">
        <f t="shared" si="294"/>
        <v>41930.166666666664</v>
      </c>
      <c r="M2733">
        <v>1408624622</v>
      </c>
      <c r="N2733" s="12">
        <f t="shared" si="295"/>
        <v>41872.525717592594</v>
      </c>
      <c r="O2733" s="16">
        <f t="shared" si="296"/>
        <v>8</v>
      </c>
      <c r="P2733" s="16">
        <f t="shared" si="299"/>
        <v>2014</v>
      </c>
      <c r="Q2733" t="b">
        <v>0</v>
      </c>
      <c r="R2733">
        <v>37</v>
      </c>
      <c r="S2733" t="b">
        <v>1</v>
      </c>
      <c r="T2733" t="s">
        <v>8293</v>
      </c>
      <c r="U2733" t="str">
        <f t="shared" si="297"/>
        <v>techn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20">
        <f t="shared" si="298"/>
        <v>12</v>
      </c>
      <c r="F2734" s="6" t="str">
        <f t="shared" si="300"/>
        <v>Cat 4</v>
      </c>
      <c r="G2734" s="8">
        <v>14190</v>
      </c>
      <c r="H2734" t="s">
        <v>8218</v>
      </c>
      <c r="I2734" t="s">
        <v>8223</v>
      </c>
      <c r="J2734" t="s">
        <v>8245</v>
      </c>
      <c r="K2734">
        <v>1369699200</v>
      </c>
      <c r="L2734" s="12">
        <f t="shared" si="294"/>
        <v>41422</v>
      </c>
      <c r="M2734">
        <v>1366917828</v>
      </c>
      <c r="N2734" s="12">
        <f t="shared" si="295"/>
        <v>41389.808194444442</v>
      </c>
      <c r="O2734" s="16">
        <f t="shared" si="296"/>
        <v>4</v>
      </c>
      <c r="P2734" s="16">
        <f t="shared" si="299"/>
        <v>2013</v>
      </c>
      <c r="Q2734" t="b">
        <v>0</v>
      </c>
      <c r="R2734">
        <v>146</v>
      </c>
      <c r="S2734" t="b">
        <v>1</v>
      </c>
      <c r="T2734" t="s">
        <v>8293</v>
      </c>
      <c r="U2734" t="str">
        <f t="shared" si="297"/>
        <v>techn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20">
        <f t="shared" si="298"/>
        <v>50</v>
      </c>
      <c r="F2735" s="6" t="str">
        <f t="shared" si="300"/>
        <v>Cat 12</v>
      </c>
      <c r="G2735" s="8">
        <v>53769</v>
      </c>
      <c r="H2735" t="s">
        <v>8218</v>
      </c>
      <c r="I2735" t="s">
        <v>8223</v>
      </c>
      <c r="J2735" t="s">
        <v>8245</v>
      </c>
      <c r="K2735">
        <v>1428643974</v>
      </c>
      <c r="L2735" s="12">
        <f t="shared" si="294"/>
        <v>42104.231180555551</v>
      </c>
      <c r="M2735">
        <v>1423463574</v>
      </c>
      <c r="N2735" s="12">
        <f t="shared" si="295"/>
        <v>42044.272847222222</v>
      </c>
      <c r="O2735" s="16">
        <f t="shared" si="296"/>
        <v>2</v>
      </c>
      <c r="P2735" s="16">
        <f t="shared" si="299"/>
        <v>2015</v>
      </c>
      <c r="Q2735" t="b">
        <v>0</v>
      </c>
      <c r="R2735">
        <v>119</v>
      </c>
      <c r="S2735" t="b">
        <v>1</v>
      </c>
      <c r="T2735" t="s">
        <v>8293</v>
      </c>
      <c r="U2735" t="str">
        <f t="shared" si="297"/>
        <v>techn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20">
        <f t="shared" si="298"/>
        <v>1E-3</v>
      </c>
      <c r="F2736" s="6" t="str">
        <f t="shared" si="300"/>
        <v>Cat 1</v>
      </c>
      <c r="G2736" s="8">
        <v>22603</v>
      </c>
      <c r="H2736" t="s">
        <v>8218</v>
      </c>
      <c r="I2736" t="s">
        <v>8223</v>
      </c>
      <c r="J2736" t="s">
        <v>8245</v>
      </c>
      <c r="K2736">
        <v>1476395940</v>
      </c>
      <c r="L2736" s="12">
        <f t="shared" si="294"/>
        <v>42656.915972222225</v>
      </c>
      <c r="M2736">
        <v>1473782592</v>
      </c>
      <c r="N2736" s="12">
        <f t="shared" si="295"/>
        <v>42626.668888888889</v>
      </c>
      <c r="O2736" s="16">
        <f t="shared" si="296"/>
        <v>9</v>
      </c>
      <c r="P2736" s="16">
        <f t="shared" si="299"/>
        <v>2016</v>
      </c>
      <c r="Q2736" t="b">
        <v>0</v>
      </c>
      <c r="R2736">
        <v>163</v>
      </c>
      <c r="S2736" t="b">
        <v>1</v>
      </c>
      <c r="T2736" t="s">
        <v>8293</v>
      </c>
      <c r="U2736" t="str">
        <f t="shared" si="297"/>
        <v>techn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20">
        <f t="shared" si="298"/>
        <v>0.75</v>
      </c>
      <c r="F2737" s="6" t="str">
        <f t="shared" si="300"/>
        <v>Cat 1</v>
      </c>
      <c r="G2737" s="8">
        <v>7336.01</v>
      </c>
      <c r="H2737" t="s">
        <v>8218</v>
      </c>
      <c r="I2737" t="s">
        <v>8224</v>
      </c>
      <c r="J2737" t="s">
        <v>8246</v>
      </c>
      <c r="K2737">
        <v>1363204800</v>
      </c>
      <c r="L2737" s="12">
        <f t="shared" si="294"/>
        <v>41346.833333333336</v>
      </c>
      <c r="M2737">
        <v>1360551250</v>
      </c>
      <c r="N2737" s="12">
        <f t="shared" si="295"/>
        <v>41316.120949074073</v>
      </c>
      <c r="O2737" s="16">
        <f t="shared" si="296"/>
        <v>2</v>
      </c>
      <c r="P2737" s="16">
        <f t="shared" si="299"/>
        <v>2013</v>
      </c>
      <c r="Q2737" t="b">
        <v>0</v>
      </c>
      <c r="R2737">
        <v>339</v>
      </c>
      <c r="S2737" t="b">
        <v>1</v>
      </c>
      <c r="T2737" t="s">
        <v>8293</v>
      </c>
      <c r="U2737" t="str">
        <f t="shared" si="297"/>
        <v>techn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20">
        <f t="shared" si="298"/>
        <v>8</v>
      </c>
      <c r="F2738" s="6" t="str">
        <f t="shared" si="300"/>
        <v>Cat 3</v>
      </c>
      <c r="G2738" s="8">
        <v>9832</v>
      </c>
      <c r="H2738" t="s">
        <v>8218</v>
      </c>
      <c r="I2738" t="s">
        <v>8228</v>
      </c>
      <c r="J2738" t="s">
        <v>8250</v>
      </c>
      <c r="K2738">
        <v>1398268773</v>
      </c>
      <c r="L2738" s="12">
        <f t="shared" si="294"/>
        <v>41752.666354166664</v>
      </c>
      <c r="M2738">
        <v>1395676773</v>
      </c>
      <c r="N2738" s="12">
        <f t="shared" si="295"/>
        <v>41722.666354166664</v>
      </c>
      <c r="O2738" s="16">
        <f t="shared" si="296"/>
        <v>3</v>
      </c>
      <c r="P2738" s="16">
        <f t="shared" si="299"/>
        <v>2014</v>
      </c>
      <c r="Q2738" t="b">
        <v>0</v>
      </c>
      <c r="R2738">
        <v>58</v>
      </c>
      <c r="S2738" t="b">
        <v>1</v>
      </c>
      <c r="T2738" t="s">
        <v>8293</v>
      </c>
      <c r="U2738" t="str">
        <f t="shared" si="297"/>
        <v>techn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20">
        <f t="shared" si="298"/>
        <v>30</v>
      </c>
      <c r="F2739" s="6" t="str">
        <f t="shared" si="300"/>
        <v>Cat 8</v>
      </c>
      <c r="G2739" s="8">
        <v>73818.240000000005</v>
      </c>
      <c r="H2739" t="s">
        <v>8218</v>
      </c>
      <c r="I2739" t="s">
        <v>8223</v>
      </c>
      <c r="J2739" t="s">
        <v>8245</v>
      </c>
      <c r="K2739">
        <v>1389812400</v>
      </c>
      <c r="L2739" s="12">
        <f t="shared" si="294"/>
        <v>41654.791666666664</v>
      </c>
      <c r="M2739">
        <v>1386108087</v>
      </c>
      <c r="N2739" s="12">
        <f t="shared" si="295"/>
        <v>41611.917673611111</v>
      </c>
      <c r="O2739" s="16">
        <f t="shared" si="296"/>
        <v>12</v>
      </c>
      <c r="P2739" s="16">
        <f t="shared" si="299"/>
        <v>2013</v>
      </c>
      <c r="Q2739" t="b">
        <v>0</v>
      </c>
      <c r="R2739">
        <v>456</v>
      </c>
      <c r="S2739" t="b">
        <v>1</v>
      </c>
      <c r="T2739" t="s">
        <v>8293</v>
      </c>
      <c r="U2739" t="str">
        <f t="shared" si="297"/>
        <v>techn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20">
        <f t="shared" si="298"/>
        <v>5</v>
      </c>
      <c r="F2740" s="6" t="str">
        <f t="shared" si="300"/>
        <v>Cat 3</v>
      </c>
      <c r="G2740" s="8">
        <v>7397</v>
      </c>
      <c r="H2740" t="s">
        <v>8218</v>
      </c>
      <c r="I2740" t="s">
        <v>8223</v>
      </c>
      <c r="J2740" t="s">
        <v>8245</v>
      </c>
      <c r="K2740">
        <v>1478402804</v>
      </c>
      <c r="L2740" s="12">
        <f t="shared" si="294"/>
        <v>42680.143564814818</v>
      </c>
      <c r="M2740">
        <v>1473218804</v>
      </c>
      <c r="N2740" s="12">
        <f t="shared" si="295"/>
        <v>42620.143564814818</v>
      </c>
      <c r="O2740" s="16">
        <f t="shared" si="296"/>
        <v>9</v>
      </c>
      <c r="P2740" s="16">
        <f t="shared" si="299"/>
        <v>2016</v>
      </c>
      <c r="Q2740" t="b">
        <v>0</v>
      </c>
      <c r="R2740">
        <v>15</v>
      </c>
      <c r="S2740" t="b">
        <v>1</v>
      </c>
      <c r="T2740" t="s">
        <v>8293</v>
      </c>
      <c r="U2740" t="str">
        <f t="shared" si="297"/>
        <v>techn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20">
        <f t="shared" si="298"/>
        <v>1.1000000000000001</v>
      </c>
      <c r="F2741" s="6" t="str">
        <f t="shared" si="300"/>
        <v>Cat 2</v>
      </c>
      <c r="G2741" s="8">
        <v>4225</v>
      </c>
      <c r="H2741" t="s">
        <v>8218</v>
      </c>
      <c r="I2741" t="s">
        <v>8224</v>
      </c>
      <c r="J2741" t="s">
        <v>8246</v>
      </c>
      <c r="K2741">
        <v>1399324717</v>
      </c>
      <c r="L2741" s="12">
        <f t="shared" si="294"/>
        <v>41764.887928240743</v>
      </c>
      <c r="M2741">
        <v>1395436717</v>
      </c>
      <c r="N2741" s="12">
        <f t="shared" si="295"/>
        <v>41719.887928240743</v>
      </c>
      <c r="O2741" s="16">
        <f t="shared" si="296"/>
        <v>3</v>
      </c>
      <c r="P2741" s="16">
        <f t="shared" si="299"/>
        <v>2014</v>
      </c>
      <c r="Q2741" t="b">
        <v>0</v>
      </c>
      <c r="R2741">
        <v>191</v>
      </c>
      <c r="S2741" t="b">
        <v>1</v>
      </c>
      <c r="T2741" t="s">
        <v>8293</v>
      </c>
      <c r="U2741" t="str">
        <f t="shared" si="297"/>
        <v>techn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20">
        <f t="shared" si="298"/>
        <v>0.3</v>
      </c>
      <c r="F2742" s="6" t="str">
        <f t="shared" si="300"/>
        <v>Cat 1</v>
      </c>
      <c r="G2742" s="8">
        <v>310</v>
      </c>
      <c r="H2742" t="s">
        <v>8218</v>
      </c>
      <c r="I2742" t="s">
        <v>8223</v>
      </c>
      <c r="J2742" t="s">
        <v>8245</v>
      </c>
      <c r="K2742">
        <v>1426117552</v>
      </c>
      <c r="L2742" s="12">
        <f t="shared" si="294"/>
        <v>42074.99018518519</v>
      </c>
      <c r="M2742">
        <v>1423529152</v>
      </c>
      <c r="N2742" s="12">
        <f t="shared" si="295"/>
        <v>42045.031851851847</v>
      </c>
      <c r="O2742" s="16">
        <f t="shared" si="296"/>
        <v>2</v>
      </c>
      <c r="P2742" s="16">
        <f t="shared" si="299"/>
        <v>2015</v>
      </c>
      <c r="Q2742" t="b">
        <v>0</v>
      </c>
      <c r="R2742">
        <v>17</v>
      </c>
      <c r="S2742" t="b">
        <v>1</v>
      </c>
      <c r="T2742" t="s">
        <v>8293</v>
      </c>
      <c r="U2742" t="str">
        <f t="shared" si="297"/>
        <v>techn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20">
        <f t="shared" si="298"/>
        <v>8</v>
      </c>
      <c r="F2743" s="6" t="str">
        <f t="shared" si="300"/>
        <v>Cat 3</v>
      </c>
      <c r="G2743" s="8">
        <v>35</v>
      </c>
      <c r="H2743" t="s">
        <v>8220</v>
      </c>
      <c r="I2743" t="s">
        <v>8223</v>
      </c>
      <c r="J2743" t="s">
        <v>8245</v>
      </c>
      <c r="K2743">
        <v>1413770820</v>
      </c>
      <c r="L2743" s="12">
        <f t="shared" si="294"/>
        <v>41932.088194444441</v>
      </c>
      <c r="M2743">
        <v>1412005602</v>
      </c>
      <c r="N2743" s="12">
        <f t="shared" si="295"/>
        <v>41911.657430555555</v>
      </c>
      <c r="O2743" s="16">
        <f t="shared" si="296"/>
        <v>9</v>
      </c>
      <c r="P2743" s="16">
        <f t="shared" si="299"/>
        <v>2014</v>
      </c>
      <c r="Q2743" t="b">
        <v>0</v>
      </c>
      <c r="R2743">
        <v>4</v>
      </c>
      <c r="S2743" t="b">
        <v>0</v>
      </c>
      <c r="T2743" t="s">
        <v>8302</v>
      </c>
      <c r="U2743" t="str">
        <f t="shared" si="297"/>
        <v>publi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20">
        <f t="shared" si="298"/>
        <v>2.5</v>
      </c>
      <c r="F2744" s="6" t="str">
        <f t="shared" si="300"/>
        <v>Cat 2</v>
      </c>
      <c r="G2744" s="8">
        <v>731</v>
      </c>
      <c r="H2744" t="s">
        <v>8220</v>
      </c>
      <c r="I2744" t="s">
        <v>8223</v>
      </c>
      <c r="J2744" t="s">
        <v>8245</v>
      </c>
      <c r="K2744">
        <v>1337102187</v>
      </c>
      <c r="L2744" s="12">
        <f t="shared" si="294"/>
        <v>41044.719756944447</v>
      </c>
      <c r="M2744">
        <v>1335892587</v>
      </c>
      <c r="N2744" s="12">
        <f t="shared" si="295"/>
        <v>41030.719756944447</v>
      </c>
      <c r="O2744" s="16">
        <f t="shared" si="296"/>
        <v>5</v>
      </c>
      <c r="P2744" s="16">
        <f t="shared" si="299"/>
        <v>2012</v>
      </c>
      <c r="Q2744" t="b">
        <v>0</v>
      </c>
      <c r="R2744">
        <v>18</v>
      </c>
      <c r="S2744" t="b">
        <v>0</v>
      </c>
      <c r="T2744" t="s">
        <v>8302</v>
      </c>
      <c r="U2744" t="str">
        <f t="shared" si="297"/>
        <v>publi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20">
        <f t="shared" si="298"/>
        <v>5.9989999999999997</v>
      </c>
      <c r="F2745" s="6" t="str">
        <f t="shared" si="300"/>
        <v>Cat 3</v>
      </c>
      <c r="G2745" s="8"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12">
        <f t="shared" si="294"/>
        <v>42662.328784722224</v>
      </c>
      <c r="M2745">
        <v>1474271607</v>
      </c>
      <c r="N2745" s="12">
        <f t="shared" si="295"/>
        <v>42632.328784722224</v>
      </c>
      <c r="O2745" s="16">
        <f t="shared" si="296"/>
        <v>9</v>
      </c>
      <c r="P2745" s="16">
        <f t="shared" si="299"/>
        <v>2016</v>
      </c>
      <c r="Q2745" t="b">
        <v>0</v>
      </c>
      <c r="R2745">
        <v>0</v>
      </c>
      <c r="S2745" t="b">
        <v>0</v>
      </c>
      <c r="T2745" t="s">
        <v>8302</v>
      </c>
      <c r="U2745" t="str">
        <f t="shared" si="297"/>
        <v>publi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20">
        <f t="shared" si="298"/>
        <v>16</v>
      </c>
      <c r="F2746" s="6" t="str">
        <f t="shared" si="300"/>
        <v>Cat 5</v>
      </c>
      <c r="G2746" s="8">
        <v>835</v>
      </c>
      <c r="H2746" t="s">
        <v>8220</v>
      </c>
      <c r="I2746" t="s">
        <v>8223</v>
      </c>
      <c r="J2746" t="s">
        <v>8245</v>
      </c>
      <c r="K2746">
        <v>1330478998</v>
      </c>
      <c r="L2746" s="12">
        <f t="shared" si="294"/>
        <v>40968.062476851854</v>
      </c>
      <c r="M2746">
        <v>1327886998</v>
      </c>
      <c r="N2746" s="12">
        <f t="shared" si="295"/>
        <v>40938.062476851854</v>
      </c>
      <c r="O2746" s="16">
        <f t="shared" si="296"/>
        <v>1</v>
      </c>
      <c r="P2746" s="16">
        <f t="shared" si="299"/>
        <v>2012</v>
      </c>
      <c r="Q2746" t="b">
        <v>0</v>
      </c>
      <c r="R2746">
        <v>22</v>
      </c>
      <c r="S2746" t="b">
        <v>0</v>
      </c>
      <c r="T2746" t="s">
        <v>8302</v>
      </c>
      <c r="U2746" t="str">
        <f t="shared" si="297"/>
        <v>publi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20">
        <f t="shared" si="298"/>
        <v>8</v>
      </c>
      <c r="F2747" s="6" t="str">
        <f t="shared" si="300"/>
        <v>Cat 3</v>
      </c>
      <c r="G2747" s="8">
        <v>1751</v>
      </c>
      <c r="H2747" t="s">
        <v>8220</v>
      </c>
      <c r="I2747" t="s">
        <v>8223</v>
      </c>
      <c r="J2747" t="s">
        <v>8245</v>
      </c>
      <c r="K2747">
        <v>1342309368</v>
      </c>
      <c r="L2747" s="12">
        <f t="shared" si="294"/>
        <v>41104.988055555557</v>
      </c>
      <c r="M2747">
        <v>1337125368</v>
      </c>
      <c r="N2747" s="12">
        <f t="shared" si="295"/>
        <v>41044.988055555557</v>
      </c>
      <c r="O2747" s="16">
        <f t="shared" si="296"/>
        <v>5</v>
      </c>
      <c r="P2747" s="16">
        <f t="shared" si="299"/>
        <v>2012</v>
      </c>
      <c r="Q2747" t="b">
        <v>0</v>
      </c>
      <c r="R2747">
        <v>49</v>
      </c>
      <c r="S2747" t="b">
        <v>0</v>
      </c>
      <c r="T2747" t="s">
        <v>8302</v>
      </c>
      <c r="U2747" t="str">
        <f t="shared" si="297"/>
        <v>publi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20">
        <f t="shared" si="298"/>
        <v>3</v>
      </c>
      <c r="F2748" s="6" t="str">
        <f t="shared" si="300"/>
        <v>Cat 2</v>
      </c>
      <c r="G2748" s="8">
        <v>801</v>
      </c>
      <c r="H2748" t="s">
        <v>8220</v>
      </c>
      <c r="I2748" t="s">
        <v>8223</v>
      </c>
      <c r="J2748" t="s">
        <v>8245</v>
      </c>
      <c r="K2748">
        <v>1409337911</v>
      </c>
      <c r="L2748" s="12">
        <f t="shared" si="294"/>
        <v>41880.781377314815</v>
      </c>
      <c r="M2748">
        <v>1406745911</v>
      </c>
      <c r="N2748" s="12">
        <f t="shared" si="295"/>
        <v>41850.781377314815</v>
      </c>
      <c r="O2748" s="16">
        <f t="shared" si="296"/>
        <v>7</v>
      </c>
      <c r="P2748" s="16">
        <f t="shared" si="299"/>
        <v>2014</v>
      </c>
      <c r="Q2748" t="b">
        <v>0</v>
      </c>
      <c r="R2748">
        <v>19</v>
      </c>
      <c r="S2748" t="b">
        <v>0</v>
      </c>
      <c r="T2748" t="s">
        <v>8302</v>
      </c>
      <c r="U2748" t="str">
        <f t="shared" si="297"/>
        <v>publi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20">
        <f t="shared" si="298"/>
        <v>0.5</v>
      </c>
      <c r="F2749" s="6" t="str">
        <f t="shared" si="300"/>
        <v>Cat 1</v>
      </c>
      <c r="G2749" s="8">
        <v>140</v>
      </c>
      <c r="H2749" t="s">
        <v>8220</v>
      </c>
      <c r="I2749" t="s">
        <v>8223</v>
      </c>
      <c r="J2749" t="s">
        <v>8245</v>
      </c>
      <c r="K2749">
        <v>1339816200</v>
      </c>
      <c r="L2749" s="12">
        <f t="shared" si="294"/>
        <v>41076.131944444445</v>
      </c>
      <c r="M2749">
        <v>1337095997</v>
      </c>
      <c r="N2749" s="12">
        <f t="shared" si="295"/>
        <v>41044.64811342593</v>
      </c>
      <c r="O2749" s="16">
        <f t="shared" si="296"/>
        <v>5</v>
      </c>
      <c r="P2749" s="16">
        <f t="shared" si="299"/>
        <v>2012</v>
      </c>
      <c r="Q2749" t="b">
        <v>0</v>
      </c>
      <c r="R2749">
        <v>4</v>
      </c>
      <c r="S2749" t="b">
        <v>0</v>
      </c>
      <c r="T2749" t="s">
        <v>8302</v>
      </c>
      <c r="U2749" t="str">
        <f t="shared" si="297"/>
        <v>publi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20">
        <f t="shared" si="298"/>
        <v>5</v>
      </c>
      <c r="F2750" s="6" t="str">
        <f t="shared" si="300"/>
        <v>Cat 3</v>
      </c>
      <c r="G2750" s="8">
        <v>53</v>
      </c>
      <c r="H2750" t="s">
        <v>8220</v>
      </c>
      <c r="I2750" t="s">
        <v>8223</v>
      </c>
      <c r="J2750" t="s">
        <v>8245</v>
      </c>
      <c r="K2750">
        <v>1472835802</v>
      </c>
      <c r="L2750" s="12">
        <f t="shared" si="294"/>
        <v>42615.7106712963</v>
      </c>
      <c r="M2750">
        <v>1470243802</v>
      </c>
      <c r="N2750" s="12">
        <f t="shared" si="295"/>
        <v>42585.7106712963</v>
      </c>
      <c r="O2750" s="16">
        <f t="shared" si="296"/>
        <v>8</v>
      </c>
      <c r="P2750" s="16">
        <f t="shared" si="299"/>
        <v>2016</v>
      </c>
      <c r="Q2750" t="b">
        <v>0</v>
      </c>
      <c r="R2750">
        <v>4</v>
      </c>
      <c r="S2750" t="b">
        <v>0</v>
      </c>
      <c r="T2750" t="s">
        <v>8302</v>
      </c>
      <c r="U2750" t="str">
        <f t="shared" si="297"/>
        <v>publi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20">
        <f t="shared" si="298"/>
        <v>10</v>
      </c>
      <c r="F2751" s="6" t="str">
        <f t="shared" si="300"/>
        <v>Cat 4</v>
      </c>
      <c r="G2751" s="8">
        <v>110</v>
      </c>
      <c r="H2751" t="s">
        <v>8220</v>
      </c>
      <c r="I2751" t="s">
        <v>8223</v>
      </c>
      <c r="J2751" t="s">
        <v>8245</v>
      </c>
      <c r="K2751">
        <v>1428171037</v>
      </c>
      <c r="L2751" s="12">
        <f t="shared" si="294"/>
        <v>42098.757372685184</v>
      </c>
      <c r="M2751">
        <v>1425582637</v>
      </c>
      <c r="N2751" s="12">
        <f t="shared" si="295"/>
        <v>42068.799039351856</v>
      </c>
      <c r="O2751" s="16">
        <f t="shared" si="296"/>
        <v>3</v>
      </c>
      <c r="P2751" s="16">
        <f t="shared" si="299"/>
        <v>2015</v>
      </c>
      <c r="Q2751" t="b">
        <v>0</v>
      </c>
      <c r="R2751">
        <v>2</v>
      </c>
      <c r="S2751" t="b">
        <v>0</v>
      </c>
      <c r="T2751" t="s">
        <v>8302</v>
      </c>
      <c r="U2751" t="str">
        <f t="shared" si="297"/>
        <v>publi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20">
        <f t="shared" si="298"/>
        <v>1.9990000000000001</v>
      </c>
      <c r="F2752" s="6" t="str">
        <f t="shared" si="300"/>
        <v>Cat 2</v>
      </c>
      <c r="G2752" s="8"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12">
        <f t="shared" si="294"/>
        <v>41090.833333333336</v>
      </c>
      <c r="M2752">
        <v>1340055345</v>
      </c>
      <c r="N2752" s="12">
        <f t="shared" si="295"/>
        <v>41078.899826388886</v>
      </c>
      <c r="O2752" s="16">
        <f t="shared" si="296"/>
        <v>6</v>
      </c>
      <c r="P2752" s="16">
        <f t="shared" si="299"/>
        <v>2012</v>
      </c>
      <c r="Q2752" t="b">
        <v>0</v>
      </c>
      <c r="R2752">
        <v>0</v>
      </c>
      <c r="S2752" t="b">
        <v>0</v>
      </c>
      <c r="T2752" t="s">
        <v>8302</v>
      </c>
      <c r="U2752" t="str">
        <f t="shared" si="297"/>
        <v>publi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20">
        <f t="shared" si="298"/>
        <v>3.274</v>
      </c>
      <c r="F2753" s="6" t="str">
        <f t="shared" si="300"/>
        <v>Cat 2</v>
      </c>
      <c r="G2753" s="8"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12">
        <f t="shared" si="294"/>
        <v>41807.887060185189</v>
      </c>
      <c r="M2753">
        <v>1397855842</v>
      </c>
      <c r="N2753" s="12">
        <f t="shared" si="295"/>
        <v>41747.887060185189</v>
      </c>
      <c r="O2753" s="16">
        <f t="shared" si="296"/>
        <v>4</v>
      </c>
      <c r="P2753" s="16">
        <f t="shared" si="299"/>
        <v>2014</v>
      </c>
      <c r="Q2753" t="b">
        <v>0</v>
      </c>
      <c r="R2753">
        <v>0</v>
      </c>
      <c r="S2753" t="b">
        <v>0</v>
      </c>
      <c r="T2753" t="s">
        <v>8302</v>
      </c>
      <c r="U2753" t="str">
        <f t="shared" si="297"/>
        <v>publi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20">
        <f t="shared" si="298"/>
        <v>4.8</v>
      </c>
      <c r="F2754" s="6" t="str">
        <f t="shared" si="300"/>
        <v>Cat 2</v>
      </c>
      <c r="G2754" s="8">
        <v>550</v>
      </c>
      <c r="H2754" t="s">
        <v>8220</v>
      </c>
      <c r="I2754" t="s">
        <v>8223</v>
      </c>
      <c r="J2754" t="s">
        <v>8245</v>
      </c>
      <c r="K2754">
        <v>1324232504</v>
      </c>
      <c r="L2754" s="12">
        <f t="shared" si="294"/>
        <v>40895.765092592592</v>
      </c>
      <c r="M2754">
        <v>1320776504</v>
      </c>
      <c r="N2754" s="12">
        <f t="shared" si="295"/>
        <v>40855.765092592592</v>
      </c>
      <c r="O2754" s="16">
        <f t="shared" si="296"/>
        <v>11</v>
      </c>
      <c r="P2754" s="16">
        <f t="shared" si="299"/>
        <v>2011</v>
      </c>
      <c r="Q2754" t="b">
        <v>0</v>
      </c>
      <c r="R2754">
        <v>14</v>
      </c>
      <c r="S2754" t="b">
        <v>0</v>
      </c>
      <c r="T2754" t="s">
        <v>8302</v>
      </c>
      <c r="U2754" t="str">
        <f t="shared" si="297"/>
        <v>publi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20">
        <f t="shared" si="298"/>
        <v>2</v>
      </c>
      <c r="F2755" s="6" t="str">
        <f t="shared" si="300"/>
        <v>Cat 2</v>
      </c>
      <c r="G2755" s="8">
        <v>380</v>
      </c>
      <c r="H2755" t="s">
        <v>8220</v>
      </c>
      <c r="I2755" t="s">
        <v>8223</v>
      </c>
      <c r="J2755" t="s">
        <v>8245</v>
      </c>
      <c r="K2755">
        <v>1346017023</v>
      </c>
      <c r="L2755" s="12">
        <f t="shared" ref="L2755:L2818" si="301">(((K2755/60)/60)/24)+DATE(1970,1,1)</f>
        <v>41147.900729166664</v>
      </c>
      <c r="M2755">
        <v>1343425023</v>
      </c>
      <c r="N2755" s="12">
        <f t="shared" ref="N2755:N2818" si="302">(((M2755/60)/60)/24)+DATE(1970,1,1)</f>
        <v>41117.900729166664</v>
      </c>
      <c r="O2755" s="16">
        <f t="shared" ref="O2755:O2818" si="303">MONTH(N2755)</f>
        <v>7</v>
      </c>
      <c r="P2755" s="16">
        <f t="shared" si="299"/>
        <v>2012</v>
      </c>
      <c r="Q2755" t="b">
        <v>0</v>
      </c>
      <c r="R2755">
        <v>8</v>
      </c>
      <c r="S2755" t="b">
        <v>0</v>
      </c>
      <c r="T2755" t="s">
        <v>8302</v>
      </c>
      <c r="U2755" t="str">
        <f t="shared" ref="U2755:U2818" si="304">LEFT(T2755,5)</f>
        <v>publi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20">
        <f t="shared" ref="E2756:E2819" si="305">D2756/1000</f>
        <v>10</v>
      </c>
      <c r="F2756" s="6" t="str">
        <f t="shared" si="300"/>
        <v>Cat 4</v>
      </c>
      <c r="G2756" s="8"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12">
        <f t="shared" si="301"/>
        <v>41893.636006944449</v>
      </c>
      <c r="M2756">
        <v>1407856551</v>
      </c>
      <c r="N2756" s="12">
        <f t="shared" si="302"/>
        <v>41863.636006944449</v>
      </c>
      <c r="O2756" s="16">
        <f t="shared" si="303"/>
        <v>8</v>
      </c>
      <c r="P2756" s="16">
        <f t="shared" ref="P2756:P2819" si="306">YEAR(N2756)</f>
        <v>2014</v>
      </c>
      <c r="Q2756" t="b">
        <v>0</v>
      </c>
      <c r="R2756">
        <v>0</v>
      </c>
      <c r="S2756" t="b">
        <v>0</v>
      </c>
      <c r="T2756" t="s">
        <v>8302</v>
      </c>
      <c r="U2756" t="str">
        <f t="shared" si="304"/>
        <v>publi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20">
        <f t="shared" si="305"/>
        <v>0.5</v>
      </c>
      <c r="F2757" s="6" t="str">
        <f t="shared" ref="F2757:F2820" si="307">IF(E2757&lt;1,"Cat 1",IF(E2757&lt;5,"Cat 2",IF(E2757&lt;10,"Cat 3",IF(E2757&lt;15,"Cat 4",IF(E2757&lt;20,"Cat 5",IF(E2757&lt;25,"Cat 6",IF(E2757&lt;30,"Cat 7",IF(E2757&lt;35,"Cat 8",IF(E2757&lt;40,"Cat 9",IF(E2757&lt;45,"Cat 10",IF(E2757&lt;50,"Cat 11","Cat 12")))))))))))</f>
        <v>Cat 1</v>
      </c>
      <c r="G2757" s="8">
        <v>260</v>
      </c>
      <c r="H2757" t="s">
        <v>8220</v>
      </c>
      <c r="I2757" t="s">
        <v>8240</v>
      </c>
      <c r="J2757" t="s">
        <v>8248</v>
      </c>
      <c r="K2757">
        <v>1428519527</v>
      </c>
      <c r="L2757" s="12">
        <f t="shared" si="301"/>
        <v>42102.790821759263</v>
      </c>
      <c r="M2757">
        <v>1425927527</v>
      </c>
      <c r="N2757" s="12">
        <f t="shared" si="302"/>
        <v>42072.790821759263</v>
      </c>
      <c r="O2757" s="16">
        <f t="shared" si="303"/>
        <v>3</v>
      </c>
      <c r="P2757" s="16">
        <f t="shared" si="306"/>
        <v>2015</v>
      </c>
      <c r="Q2757" t="b">
        <v>0</v>
      </c>
      <c r="R2757">
        <v>15</v>
      </c>
      <c r="S2757" t="b">
        <v>0</v>
      </c>
      <c r="T2757" t="s">
        <v>8302</v>
      </c>
      <c r="U2757" t="str">
        <f t="shared" si="304"/>
        <v>publi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20">
        <f t="shared" si="305"/>
        <v>10</v>
      </c>
      <c r="F2758" s="6" t="str">
        <f t="shared" si="307"/>
        <v>Cat 4</v>
      </c>
      <c r="G2758" s="8">
        <v>1048</v>
      </c>
      <c r="H2758" t="s">
        <v>8220</v>
      </c>
      <c r="I2758" t="s">
        <v>8223</v>
      </c>
      <c r="J2758" t="s">
        <v>8245</v>
      </c>
      <c r="K2758">
        <v>1389476201</v>
      </c>
      <c r="L2758" s="12">
        <f t="shared" si="301"/>
        <v>41650.90047453704</v>
      </c>
      <c r="M2758">
        <v>1386884201</v>
      </c>
      <c r="N2758" s="12">
        <f t="shared" si="302"/>
        <v>41620.90047453704</v>
      </c>
      <c r="O2758" s="16">
        <f t="shared" si="303"/>
        <v>12</v>
      </c>
      <c r="P2758" s="16">
        <f t="shared" si="306"/>
        <v>2013</v>
      </c>
      <c r="Q2758" t="b">
        <v>0</v>
      </c>
      <c r="R2758">
        <v>33</v>
      </c>
      <c r="S2758" t="b">
        <v>0</v>
      </c>
      <c r="T2758" t="s">
        <v>8302</v>
      </c>
      <c r="U2758" t="str">
        <f t="shared" si="304"/>
        <v>publi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20">
        <f t="shared" si="305"/>
        <v>1.5</v>
      </c>
      <c r="F2759" s="6" t="str">
        <f t="shared" si="307"/>
        <v>Cat 2</v>
      </c>
      <c r="G2759" s="8">
        <v>10</v>
      </c>
      <c r="H2759" t="s">
        <v>8220</v>
      </c>
      <c r="I2759" t="s">
        <v>8223</v>
      </c>
      <c r="J2759" t="s">
        <v>8245</v>
      </c>
      <c r="K2759">
        <v>1470498332</v>
      </c>
      <c r="L2759" s="12">
        <f t="shared" si="301"/>
        <v>42588.65662037037</v>
      </c>
      <c r="M2759">
        <v>1469202332</v>
      </c>
      <c r="N2759" s="12">
        <f t="shared" si="302"/>
        <v>42573.65662037037</v>
      </c>
      <c r="O2759" s="16">
        <f t="shared" si="303"/>
        <v>7</v>
      </c>
      <c r="P2759" s="16">
        <f t="shared" si="306"/>
        <v>2016</v>
      </c>
      <c r="Q2759" t="b">
        <v>0</v>
      </c>
      <c r="R2759">
        <v>2</v>
      </c>
      <c r="S2759" t="b">
        <v>0</v>
      </c>
      <c r="T2759" t="s">
        <v>8302</v>
      </c>
      <c r="U2759" t="str">
        <f t="shared" si="304"/>
        <v>publi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20">
        <f t="shared" si="305"/>
        <v>2</v>
      </c>
      <c r="F2760" s="6" t="str">
        <f t="shared" si="307"/>
        <v>Cat 2</v>
      </c>
      <c r="G2760" s="8">
        <v>234</v>
      </c>
      <c r="H2760" t="s">
        <v>8220</v>
      </c>
      <c r="I2760" t="s">
        <v>8225</v>
      </c>
      <c r="J2760" t="s">
        <v>8247</v>
      </c>
      <c r="K2760">
        <v>1476095783</v>
      </c>
      <c r="L2760" s="12">
        <f t="shared" si="301"/>
        <v>42653.441932870366</v>
      </c>
      <c r="M2760">
        <v>1474886183</v>
      </c>
      <c r="N2760" s="12">
        <f t="shared" si="302"/>
        <v>42639.441932870366</v>
      </c>
      <c r="O2760" s="16">
        <f t="shared" si="303"/>
        <v>9</v>
      </c>
      <c r="P2760" s="16">
        <f t="shared" si="306"/>
        <v>2016</v>
      </c>
      <c r="Q2760" t="b">
        <v>0</v>
      </c>
      <c r="R2760">
        <v>6</v>
      </c>
      <c r="S2760" t="b">
        <v>0</v>
      </c>
      <c r="T2760" t="s">
        <v>8302</v>
      </c>
      <c r="U2760" t="str">
        <f t="shared" si="304"/>
        <v>publi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20">
        <f t="shared" si="305"/>
        <v>1</v>
      </c>
      <c r="F2761" s="6" t="str">
        <f t="shared" si="307"/>
        <v>Cat 2</v>
      </c>
      <c r="G2761" s="8">
        <v>105</v>
      </c>
      <c r="H2761" t="s">
        <v>8220</v>
      </c>
      <c r="I2761" t="s">
        <v>8225</v>
      </c>
      <c r="J2761" t="s">
        <v>8247</v>
      </c>
      <c r="K2761">
        <v>1468658866</v>
      </c>
      <c r="L2761" s="12">
        <f t="shared" si="301"/>
        <v>42567.36650462963</v>
      </c>
      <c r="M2761">
        <v>1464943666</v>
      </c>
      <c r="N2761" s="12">
        <f t="shared" si="302"/>
        <v>42524.36650462963</v>
      </c>
      <c r="O2761" s="16">
        <f t="shared" si="303"/>
        <v>6</v>
      </c>
      <c r="P2761" s="16">
        <f t="shared" si="306"/>
        <v>2016</v>
      </c>
      <c r="Q2761" t="b">
        <v>0</v>
      </c>
      <c r="R2761">
        <v>2</v>
      </c>
      <c r="S2761" t="b">
        <v>0</v>
      </c>
      <c r="T2761" t="s">
        <v>8302</v>
      </c>
      <c r="U2761" t="str">
        <f t="shared" si="304"/>
        <v>publi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20">
        <f t="shared" si="305"/>
        <v>5</v>
      </c>
      <c r="F2762" s="6" t="str">
        <f t="shared" si="307"/>
        <v>Cat 3</v>
      </c>
      <c r="G2762" s="8"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12">
        <f t="shared" si="301"/>
        <v>41445.461319444446</v>
      </c>
      <c r="M2762">
        <v>1369134258</v>
      </c>
      <c r="N2762" s="12">
        <f t="shared" si="302"/>
        <v>41415.461319444446</v>
      </c>
      <c r="O2762" s="16">
        <f t="shared" si="303"/>
        <v>5</v>
      </c>
      <c r="P2762" s="16">
        <f t="shared" si="306"/>
        <v>2013</v>
      </c>
      <c r="Q2762" t="b">
        <v>0</v>
      </c>
      <c r="R2762">
        <v>0</v>
      </c>
      <c r="S2762" t="b">
        <v>0</v>
      </c>
      <c r="T2762" t="s">
        <v>8302</v>
      </c>
      <c r="U2762" t="str">
        <f t="shared" si="304"/>
        <v>publi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20">
        <f t="shared" si="305"/>
        <v>5</v>
      </c>
      <c r="F2763" s="6" t="str">
        <f t="shared" si="307"/>
        <v>Cat 3</v>
      </c>
      <c r="G2763" s="8">
        <v>36</v>
      </c>
      <c r="H2763" t="s">
        <v>8220</v>
      </c>
      <c r="I2763" t="s">
        <v>8223</v>
      </c>
      <c r="J2763" t="s">
        <v>8245</v>
      </c>
      <c r="K2763">
        <v>1357176693</v>
      </c>
      <c r="L2763" s="12">
        <f t="shared" si="301"/>
        <v>41277.063576388886</v>
      </c>
      <c r="M2763">
        <v>1354584693</v>
      </c>
      <c r="N2763" s="12">
        <f t="shared" si="302"/>
        <v>41247.063576388886</v>
      </c>
      <c r="O2763" s="16">
        <f t="shared" si="303"/>
        <v>12</v>
      </c>
      <c r="P2763" s="16">
        <f t="shared" si="306"/>
        <v>2012</v>
      </c>
      <c r="Q2763" t="b">
        <v>0</v>
      </c>
      <c r="R2763">
        <v>4</v>
      </c>
      <c r="S2763" t="b">
        <v>0</v>
      </c>
      <c r="T2763" t="s">
        <v>8302</v>
      </c>
      <c r="U2763" t="str">
        <f t="shared" si="304"/>
        <v>publi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20">
        <f t="shared" si="305"/>
        <v>3.25</v>
      </c>
      <c r="F2764" s="6" t="str">
        <f t="shared" si="307"/>
        <v>Cat 2</v>
      </c>
      <c r="G2764" s="8"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12">
        <f t="shared" si="301"/>
        <v>40986.995312500003</v>
      </c>
      <c r="M2764">
        <v>1326934395</v>
      </c>
      <c r="N2764" s="12">
        <f t="shared" si="302"/>
        <v>40927.036979166667</v>
      </c>
      <c r="O2764" s="16">
        <f t="shared" si="303"/>
        <v>1</v>
      </c>
      <c r="P2764" s="16">
        <f t="shared" si="306"/>
        <v>2012</v>
      </c>
      <c r="Q2764" t="b">
        <v>0</v>
      </c>
      <c r="R2764">
        <v>1</v>
      </c>
      <c r="S2764" t="b">
        <v>0</v>
      </c>
      <c r="T2764" t="s">
        <v>8302</v>
      </c>
      <c r="U2764" t="str">
        <f t="shared" si="304"/>
        <v>publi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20">
        <f t="shared" si="305"/>
        <v>39.4</v>
      </c>
      <c r="F2765" s="6" t="str">
        <f t="shared" si="307"/>
        <v>Cat 9</v>
      </c>
      <c r="G2765" s="8">
        <v>90</v>
      </c>
      <c r="H2765" t="s">
        <v>8220</v>
      </c>
      <c r="I2765" t="s">
        <v>8223</v>
      </c>
      <c r="J2765" t="s">
        <v>8245</v>
      </c>
      <c r="K2765">
        <v>1369403684</v>
      </c>
      <c r="L2765" s="12">
        <f t="shared" si="301"/>
        <v>41418.579675925925</v>
      </c>
      <c r="M2765">
        <v>1365515684</v>
      </c>
      <c r="N2765" s="12">
        <f t="shared" si="302"/>
        <v>41373.579675925925</v>
      </c>
      <c r="O2765" s="16">
        <f t="shared" si="303"/>
        <v>4</v>
      </c>
      <c r="P2765" s="16">
        <f t="shared" si="306"/>
        <v>2013</v>
      </c>
      <c r="Q2765" t="b">
        <v>0</v>
      </c>
      <c r="R2765">
        <v>3</v>
      </c>
      <c r="S2765" t="b">
        <v>0</v>
      </c>
      <c r="T2765" t="s">
        <v>8302</v>
      </c>
      <c r="U2765" t="str">
        <f t="shared" si="304"/>
        <v>publi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20">
        <f t="shared" si="305"/>
        <v>4</v>
      </c>
      <c r="F2766" s="6" t="str">
        <f t="shared" si="307"/>
        <v>Cat 2</v>
      </c>
      <c r="G2766" s="8">
        <v>45</v>
      </c>
      <c r="H2766" t="s">
        <v>8220</v>
      </c>
      <c r="I2766" t="s">
        <v>8223</v>
      </c>
      <c r="J2766" t="s">
        <v>8245</v>
      </c>
      <c r="K2766">
        <v>1338404400</v>
      </c>
      <c r="L2766" s="12">
        <f t="shared" si="301"/>
        <v>41059.791666666664</v>
      </c>
      <c r="M2766">
        <v>1335855631</v>
      </c>
      <c r="N2766" s="12">
        <f t="shared" si="302"/>
        <v>41030.292025462964</v>
      </c>
      <c r="O2766" s="16">
        <f t="shared" si="303"/>
        <v>5</v>
      </c>
      <c r="P2766" s="16">
        <f t="shared" si="306"/>
        <v>2012</v>
      </c>
      <c r="Q2766" t="b">
        <v>0</v>
      </c>
      <c r="R2766">
        <v>4</v>
      </c>
      <c r="S2766" t="b">
        <v>0</v>
      </c>
      <c r="T2766" t="s">
        <v>8302</v>
      </c>
      <c r="U2766" t="str">
        <f t="shared" si="304"/>
        <v>publi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20">
        <f t="shared" si="305"/>
        <v>4</v>
      </c>
      <c r="F2767" s="6" t="str">
        <f t="shared" si="307"/>
        <v>Cat 2</v>
      </c>
      <c r="G2767" s="8"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12">
        <f t="shared" si="301"/>
        <v>41210.579027777778</v>
      </c>
      <c r="M2767">
        <v>1350050028</v>
      </c>
      <c r="N2767" s="12">
        <f t="shared" si="302"/>
        <v>41194.579027777778</v>
      </c>
      <c r="O2767" s="16">
        <f t="shared" si="303"/>
        <v>10</v>
      </c>
      <c r="P2767" s="16">
        <f t="shared" si="306"/>
        <v>2012</v>
      </c>
      <c r="Q2767" t="b">
        <v>0</v>
      </c>
      <c r="R2767">
        <v>0</v>
      </c>
      <c r="S2767" t="b">
        <v>0</v>
      </c>
      <c r="T2767" t="s">
        <v>8302</v>
      </c>
      <c r="U2767" t="str">
        <f t="shared" si="304"/>
        <v>publi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20">
        <f t="shared" si="305"/>
        <v>5</v>
      </c>
      <c r="F2768" s="6" t="str">
        <f t="shared" si="307"/>
        <v>Cat 3</v>
      </c>
      <c r="G2768" s="8">
        <v>100</v>
      </c>
      <c r="H2768" t="s">
        <v>8220</v>
      </c>
      <c r="I2768" t="s">
        <v>8223</v>
      </c>
      <c r="J2768" t="s">
        <v>8245</v>
      </c>
      <c r="K2768">
        <v>1313078518</v>
      </c>
      <c r="L2768" s="12">
        <f t="shared" si="301"/>
        <v>40766.668032407404</v>
      </c>
      <c r="M2768">
        <v>1310486518</v>
      </c>
      <c r="N2768" s="12">
        <f t="shared" si="302"/>
        <v>40736.668032407404</v>
      </c>
      <c r="O2768" s="16">
        <f t="shared" si="303"/>
        <v>7</v>
      </c>
      <c r="P2768" s="16">
        <f t="shared" si="306"/>
        <v>2011</v>
      </c>
      <c r="Q2768" t="b">
        <v>0</v>
      </c>
      <c r="R2768">
        <v>4</v>
      </c>
      <c r="S2768" t="b">
        <v>0</v>
      </c>
      <c r="T2768" t="s">
        <v>8302</v>
      </c>
      <c r="U2768" t="str">
        <f t="shared" si="304"/>
        <v>publi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20">
        <f t="shared" si="305"/>
        <v>4</v>
      </c>
      <c r="F2769" s="6" t="str">
        <f t="shared" si="307"/>
        <v>Cat 2</v>
      </c>
      <c r="G2769" s="8">
        <v>34</v>
      </c>
      <c r="H2769" t="s">
        <v>8220</v>
      </c>
      <c r="I2769" t="s">
        <v>8228</v>
      </c>
      <c r="J2769" t="s">
        <v>8250</v>
      </c>
      <c r="K2769">
        <v>1439766050</v>
      </c>
      <c r="L2769" s="12">
        <f t="shared" si="301"/>
        <v>42232.958912037036</v>
      </c>
      <c r="M2769">
        <v>1434582050</v>
      </c>
      <c r="N2769" s="12">
        <f t="shared" si="302"/>
        <v>42172.958912037036</v>
      </c>
      <c r="O2769" s="16">
        <f t="shared" si="303"/>
        <v>6</v>
      </c>
      <c r="P2769" s="16">
        <f t="shared" si="306"/>
        <v>2015</v>
      </c>
      <c r="Q2769" t="b">
        <v>0</v>
      </c>
      <c r="R2769">
        <v>3</v>
      </c>
      <c r="S2769" t="b">
        <v>0</v>
      </c>
      <c r="T2769" t="s">
        <v>8302</v>
      </c>
      <c r="U2769" t="str">
        <f t="shared" si="304"/>
        <v>publi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20">
        <f t="shared" si="305"/>
        <v>7</v>
      </c>
      <c r="F2770" s="6" t="str">
        <f t="shared" si="307"/>
        <v>Cat 3</v>
      </c>
      <c r="G2770" s="8">
        <v>1002</v>
      </c>
      <c r="H2770" t="s">
        <v>8220</v>
      </c>
      <c r="I2770" t="s">
        <v>8223</v>
      </c>
      <c r="J2770" t="s">
        <v>8245</v>
      </c>
      <c r="K2770">
        <v>1333028723</v>
      </c>
      <c r="L2770" s="12">
        <f t="shared" si="301"/>
        <v>40997.573182870372</v>
      </c>
      <c r="M2770">
        <v>1330440323</v>
      </c>
      <c r="N2770" s="12">
        <f t="shared" si="302"/>
        <v>40967.614849537036</v>
      </c>
      <c r="O2770" s="16">
        <f t="shared" si="303"/>
        <v>2</v>
      </c>
      <c r="P2770" s="16">
        <f t="shared" si="306"/>
        <v>2012</v>
      </c>
      <c r="Q2770" t="b">
        <v>0</v>
      </c>
      <c r="R2770">
        <v>34</v>
      </c>
      <c r="S2770" t="b">
        <v>0</v>
      </c>
      <c r="T2770" t="s">
        <v>8302</v>
      </c>
      <c r="U2770" t="str">
        <f t="shared" si="304"/>
        <v>publi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20">
        <f t="shared" si="305"/>
        <v>0.8</v>
      </c>
      <c r="F2771" s="6" t="str">
        <f t="shared" si="307"/>
        <v>Cat 1</v>
      </c>
      <c r="G2771" s="8">
        <v>2</v>
      </c>
      <c r="H2771" t="s">
        <v>8220</v>
      </c>
      <c r="I2771" t="s">
        <v>8224</v>
      </c>
      <c r="J2771" t="s">
        <v>8246</v>
      </c>
      <c r="K2771">
        <v>1401997790</v>
      </c>
      <c r="L2771" s="12">
        <f t="shared" si="301"/>
        <v>41795.826273148145</v>
      </c>
      <c r="M2771">
        <v>1397677790</v>
      </c>
      <c r="N2771" s="12">
        <f t="shared" si="302"/>
        <v>41745.826273148145</v>
      </c>
      <c r="O2771" s="16">
        <f t="shared" si="303"/>
        <v>4</v>
      </c>
      <c r="P2771" s="16">
        <f t="shared" si="306"/>
        <v>2014</v>
      </c>
      <c r="Q2771" t="b">
        <v>0</v>
      </c>
      <c r="R2771">
        <v>2</v>
      </c>
      <c r="S2771" t="b">
        <v>0</v>
      </c>
      <c r="T2771" t="s">
        <v>8302</v>
      </c>
      <c r="U2771" t="str">
        <f t="shared" si="304"/>
        <v>publi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20">
        <f t="shared" si="305"/>
        <v>20</v>
      </c>
      <c r="F2772" s="6" t="str">
        <f t="shared" si="307"/>
        <v>Cat 6</v>
      </c>
      <c r="G2772" s="8">
        <v>2082.25</v>
      </c>
      <c r="H2772" t="s">
        <v>8220</v>
      </c>
      <c r="I2772" t="s">
        <v>8223</v>
      </c>
      <c r="J2772" t="s">
        <v>8245</v>
      </c>
      <c r="K2772">
        <v>1395158130</v>
      </c>
      <c r="L2772" s="12">
        <f t="shared" si="301"/>
        <v>41716.663541666669</v>
      </c>
      <c r="M2772">
        <v>1392569730</v>
      </c>
      <c r="N2772" s="12">
        <f t="shared" si="302"/>
        <v>41686.705208333333</v>
      </c>
      <c r="O2772" s="16">
        <f t="shared" si="303"/>
        <v>2</v>
      </c>
      <c r="P2772" s="16">
        <f t="shared" si="306"/>
        <v>2014</v>
      </c>
      <c r="Q2772" t="b">
        <v>0</v>
      </c>
      <c r="R2772">
        <v>33</v>
      </c>
      <c r="S2772" t="b">
        <v>0</v>
      </c>
      <c r="T2772" t="s">
        <v>8302</v>
      </c>
      <c r="U2772" t="str">
        <f t="shared" si="304"/>
        <v>publi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20">
        <f t="shared" si="305"/>
        <v>19.98</v>
      </c>
      <c r="F2773" s="6" t="str">
        <f t="shared" si="307"/>
        <v>Cat 5</v>
      </c>
      <c r="G2773" s="8"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12">
        <f t="shared" si="301"/>
        <v>41306.708333333336</v>
      </c>
      <c r="M2773">
        <v>1355489140</v>
      </c>
      <c r="N2773" s="12">
        <f t="shared" si="302"/>
        <v>41257.531712962962</v>
      </c>
      <c r="O2773" s="16">
        <f t="shared" si="303"/>
        <v>12</v>
      </c>
      <c r="P2773" s="16">
        <f t="shared" si="306"/>
        <v>2012</v>
      </c>
      <c r="Q2773" t="b">
        <v>0</v>
      </c>
      <c r="R2773">
        <v>0</v>
      </c>
      <c r="S2773" t="b">
        <v>0</v>
      </c>
      <c r="T2773" t="s">
        <v>8302</v>
      </c>
      <c r="U2773" t="str">
        <f t="shared" si="304"/>
        <v>publi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20">
        <f t="shared" si="305"/>
        <v>8</v>
      </c>
      <c r="F2774" s="6" t="str">
        <f t="shared" si="307"/>
        <v>Cat 3</v>
      </c>
      <c r="G2774" s="8"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12">
        <f t="shared" si="301"/>
        <v>41552.869143518517</v>
      </c>
      <c r="M2774">
        <v>1379710294</v>
      </c>
      <c r="N2774" s="12">
        <f t="shared" si="302"/>
        <v>41537.869143518517</v>
      </c>
      <c r="O2774" s="16">
        <f t="shared" si="303"/>
        <v>9</v>
      </c>
      <c r="P2774" s="16">
        <f t="shared" si="306"/>
        <v>2013</v>
      </c>
      <c r="Q2774" t="b">
        <v>0</v>
      </c>
      <c r="R2774">
        <v>0</v>
      </c>
      <c r="S2774" t="b">
        <v>0</v>
      </c>
      <c r="T2774" t="s">
        <v>8302</v>
      </c>
      <c r="U2774" t="str">
        <f t="shared" si="304"/>
        <v>publi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20">
        <f t="shared" si="305"/>
        <v>0.53</v>
      </c>
      <c r="F2775" s="6" t="str">
        <f t="shared" si="307"/>
        <v>Cat 1</v>
      </c>
      <c r="G2775" s="8"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12">
        <f t="shared" si="301"/>
        <v>42484.86482638889</v>
      </c>
      <c r="M2775">
        <v>1460666721</v>
      </c>
      <c r="N2775" s="12">
        <f t="shared" si="302"/>
        <v>42474.86482638889</v>
      </c>
      <c r="O2775" s="16">
        <f t="shared" si="303"/>
        <v>4</v>
      </c>
      <c r="P2775" s="16">
        <f t="shared" si="306"/>
        <v>2016</v>
      </c>
      <c r="Q2775" t="b">
        <v>0</v>
      </c>
      <c r="R2775">
        <v>1</v>
      </c>
      <c r="S2775" t="b">
        <v>0</v>
      </c>
      <c r="T2775" t="s">
        <v>8302</v>
      </c>
      <c r="U2775" t="str">
        <f t="shared" si="304"/>
        <v>publi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20">
        <f t="shared" si="305"/>
        <v>4</v>
      </c>
      <c r="F2776" s="6" t="str">
        <f t="shared" si="307"/>
        <v>Cat 2</v>
      </c>
      <c r="G2776" s="8">
        <v>570</v>
      </c>
      <c r="H2776" t="s">
        <v>8220</v>
      </c>
      <c r="I2776" t="s">
        <v>8223</v>
      </c>
      <c r="J2776" t="s">
        <v>8245</v>
      </c>
      <c r="K2776">
        <v>1362711728</v>
      </c>
      <c r="L2776" s="12">
        <f t="shared" si="301"/>
        <v>41341.126481481479</v>
      </c>
      <c r="M2776">
        <v>1360119728</v>
      </c>
      <c r="N2776" s="12">
        <f t="shared" si="302"/>
        <v>41311.126481481479</v>
      </c>
      <c r="O2776" s="16">
        <f t="shared" si="303"/>
        <v>2</v>
      </c>
      <c r="P2776" s="16">
        <f t="shared" si="306"/>
        <v>2013</v>
      </c>
      <c r="Q2776" t="b">
        <v>0</v>
      </c>
      <c r="R2776">
        <v>13</v>
      </c>
      <c r="S2776" t="b">
        <v>0</v>
      </c>
      <c r="T2776" t="s">
        <v>8302</v>
      </c>
      <c r="U2776" t="str">
        <f t="shared" si="304"/>
        <v>publi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20">
        <f t="shared" si="305"/>
        <v>5</v>
      </c>
      <c r="F2777" s="6" t="str">
        <f t="shared" si="307"/>
        <v>Cat 3</v>
      </c>
      <c r="G2777" s="8">
        <v>150</v>
      </c>
      <c r="H2777" t="s">
        <v>8220</v>
      </c>
      <c r="I2777" t="s">
        <v>8223</v>
      </c>
      <c r="J2777" t="s">
        <v>8245</v>
      </c>
      <c r="K2777">
        <v>1323994754</v>
      </c>
      <c r="L2777" s="12">
        <f t="shared" si="301"/>
        <v>40893.013356481482</v>
      </c>
      <c r="M2777">
        <v>1321402754</v>
      </c>
      <c r="N2777" s="12">
        <f t="shared" si="302"/>
        <v>40863.013356481482</v>
      </c>
      <c r="O2777" s="16">
        <f t="shared" si="303"/>
        <v>11</v>
      </c>
      <c r="P2777" s="16">
        <f t="shared" si="306"/>
        <v>2011</v>
      </c>
      <c r="Q2777" t="b">
        <v>0</v>
      </c>
      <c r="R2777">
        <v>2</v>
      </c>
      <c r="S2777" t="b">
        <v>0</v>
      </c>
      <c r="T2777" t="s">
        <v>8302</v>
      </c>
      <c r="U2777" t="str">
        <f t="shared" si="304"/>
        <v>publi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20">
        <f t="shared" si="305"/>
        <v>21</v>
      </c>
      <c r="F2778" s="6" t="str">
        <f t="shared" si="307"/>
        <v>Cat 6</v>
      </c>
      <c r="G2778" s="8">
        <v>1655</v>
      </c>
      <c r="H2778" t="s">
        <v>8220</v>
      </c>
      <c r="I2778" t="s">
        <v>8223</v>
      </c>
      <c r="J2778" t="s">
        <v>8245</v>
      </c>
      <c r="K2778">
        <v>1434092876</v>
      </c>
      <c r="L2778" s="12">
        <f t="shared" si="301"/>
        <v>42167.297175925924</v>
      </c>
      <c r="M2778">
        <v>1431414476</v>
      </c>
      <c r="N2778" s="12">
        <f t="shared" si="302"/>
        <v>42136.297175925924</v>
      </c>
      <c r="O2778" s="16">
        <f t="shared" si="303"/>
        <v>5</v>
      </c>
      <c r="P2778" s="16">
        <f t="shared" si="306"/>
        <v>2015</v>
      </c>
      <c r="Q2778" t="b">
        <v>0</v>
      </c>
      <c r="R2778">
        <v>36</v>
      </c>
      <c r="S2778" t="b">
        <v>0</v>
      </c>
      <c r="T2778" t="s">
        <v>8302</v>
      </c>
      <c r="U2778" t="str">
        <f t="shared" si="304"/>
        <v>publi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20">
        <f t="shared" si="305"/>
        <v>3</v>
      </c>
      <c r="F2779" s="6" t="str">
        <f t="shared" si="307"/>
        <v>Cat 2</v>
      </c>
      <c r="G2779" s="8"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12">
        <f t="shared" si="301"/>
        <v>42202.669027777782</v>
      </c>
      <c r="M2779">
        <v>1434557004</v>
      </c>
      <c r="N2779" s="12">
        <f t="shared" si="302"/>
        <v>42172.669027777782</v>
      </c>
      <c r="O2779" s="16">
        <f t="shared" si="303"/>
        <v>6</v>
      </c>
      <c r="P2779" s="16">
        <f t="shared" si="306"/>
        <v>2015</v>
      </c>
      <c r="Q2779" t="b">
        <v>0</v>
      </c>
      <c r="R2779">
        <v>1</v>
      </c>
      <c r="S2779" t="b">
        <v>0</v>
      </c>
      <c r="T2779" t="s">
        <v>8302</v>
      </c>
      <c r="U2779" t="str">
        <f t="shared" si="304"/>
        <v>publi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20">
        <f t="shared" si="305"/>
        <v>5.5</v>
      </c>
      <c r="F2780" s="6" t="str">
        <f t="shared" si="307"/>
        <v>Cat 3</v>
      </c>
      <c r="G2780" s="8">
        <v>1405</v>
      </c>
      <c r="H2780" t="s">
        <v>8220</v>
      </c>
      <c r="I2780" t="s">
        <v>8223</v>
      </c>
      <c r="J2780" t="s">
        <v>8245</v>
      </c>
      <c r="K2780">
        <v>1409009306</v>
      </c>
      <c r="L2780" s="12">
        <f t="shared" si="301"/>
        <v>41876.978078703702</v>
      </c>
      <c r="M2780">
        <v>1406417306</v>
      </c>
      <c r="N2780" s="12">
        <f t="shared" si="302"/>
        <v>41846.978078703702</v>
      </c>
      <c r="O2780" s="16">
        <f t="shared" si="303"/>
        <v>7</v>
      </c>
      <c r="P2780" s="16">
        <f t="shared" si="306"/>
        <v>2014</v>
      </c>
      <c r="Q2780" t="b">
        <v>0</v>
      </c>
      <c r="R2780">
        <v>15</v>
      </c>
      <c r="S2780" t="b">
        <v>0</v>
      </c>
      <c r="T2780" t="s">
        <v>8302</v>
      </c>
      <c r="U2780" t="str">
        <f t="shared" si="304"/>
        <v>publi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20">
        <f t="shared" si="305"/>
        <v>2.5</v>
      </c>
      <c r="F2781" s="6" t="str">
        <f t="shared" si="307"/>
        <v>Cat 2</v>
      </c>
      <c r="G2781" s="8"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12">
        <f t="shared" si="301"/>
        <v>42330.627557870372</v>
      </c>
      <c r="M2781">
        <v>1445609021</v>
      </c>
      <c r="N2781" s="12">
        <f t="shared" si="302"/>
        <v>42300.585891203707</v>
      </c>
      <c r="O2781" s="16">
        <f t="shared" si="303"/>
        <v>10</v>
      </c>
      <c r="P2781" s="16">
        <f t="shared" si="306"/>
        <v>2015</v>
      </c>
      <c r="Q2781" t="b">
        <v>0</v>
      </c>
      <c r="R2781">
        <v>1</v>
      </c>
      <c r="S2781" t="b">
        <v>0</v>
      </c>
      <c r="T2781" t="s">
        <v>8302</v>
      </c>
      <c r="U2781" t="str">
        <f t="shared" si="304"/>
        <v>publi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20">
        <f t="shared" si="305"/>
        <v>100</v>
      </c>
      <c r="F2782" s="6" t="str">
        <f t="shared" si="307"/>
        <v>Cat 12</v>
      </c>
      <c r="G2782" s="8"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12">
        <f t="shared" si="301"/>
        <v>42804.447777777779</v>
      </c>
      <c r="M2782">
        <v>1486550688</v>
      </c>
      <c r="N2782" s="12">
        <f t="shared" si="302"/>
        <v>42774.447777777779</v>
      </c>
      <c r="O2782" s="16">
        <f t="shared" si="303"/>
        <v>2</v>
      </c>
      <c r="P2782" s="16">
        <f t="shared" si="306"/>
        <v>2017</v>
      </c>
      <c r="Q2782" t="b">
        <v>0</v>
      </c>
      <c r="R2782">
        <v>0</v>
      </c>
      <c r="S2782" t="b">
        <v>0</v>
      </c>
      <c r="T2782" t="s">
        <v>8302</v>
      </c>
      <c r="U2782" t="str">
        <f t="shared" si="304"/>
        <v>publi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20">
        <f t="shared" si="305"/>
        <v>1.25</v>
      </c>
      <c r="F2783" s="6" t="str">
        <f t="shared" si="307"/>
        <v>Cat 2</v>
      </c>
      <c r="G2783" s="8">
        <v>1316</v>
      </c>
      <c r="H2783" t="s">
        <v>8218</v>
      </c>
      <c r="I2783" t="s">
        <v>8223</v>
      </c>
      <c r="J2783" t="s">
        <v>8245</v>
      </c>
      <c r="K2783">
        <v>1423724400</v>
      </c>
      <c r="L2783" s="12">
        <f t="shared" si="301"/>
        <v>42047.291666666672</v>
      </c>
      <c r="M2783">
        <v>1421274954</v>
      </c>
      <c r="N2783" s="12">
        <f t="shared" si="302"/>
        <v>42018.94159722222</v>
      </c>
      <c r="O2783" s="16">
        <f t="shared" si="303"/>
        <v>1</v>
      </c>
      <c r="P2783" s="16">
        <f t="shared" si="306"/>
        <v>2015</v>
      </c>
      <c r="Q2783" t="b">
        <v>0</v>
      </c>
      <c r="R2783">
        <v>28</v>
      </c>
      <c r="S2783" t="b">
        <v>1</v>
      </c>
      <c r="T2783" t="s">
        <v>8269</v>
      </c>
      <c r="U2783" t="str">
        <f t="shared" si="304"/>
        <v>theat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20">
        <f t="shared" si="305"/>
        <v>1</v>
      </c>
      <c r="F2784" s="6" t="str">
        <f t="shared" si="307"/>
        <v>Cat 2</v>
      </c>
      <c r="G2784" s="8">
        <v>1200</v>
      </c>
      <c r="H2784" t="s">
        <v>8218</v>
      </c>
      <c r="I2784" t="s">
        <v>8223</v>
      </c>
      <c r="J2784" t="s">
        <v>8245</v>
      </c>
      <c r="K2784">
        <v>1424149140</v>
      </c>
      <c r="L2784" s="12">
        <f t="shared" si="301"/>
        <v>42052.207638888889</v>
      </c>
      <c r="M2784">
        <v>1421964718</v>
      </c>
      <c r="N2784" s="12">
        <f t="shared" si="302"/>
        <v>42026.924976851849</v>
      </c>
      <c r="O2784" s="16">
        <f t="shared" si="303"/>
        <v>1</v>
      </c>
      <c r="P2784" s="16">
        <f t="shared" si="306"/>
        <v>2015</v>
      </c>
      <c r="Q2784" t="b">
        <v>0</v>
      </c>
      <c r="R2784">
        <v>18</v>
      </c>
      <c r="S2784" t="b">
        <v>1</v>
      </c>
      <c r="T2784" t="s">
        <v>8269</v>
      </c>
      <c r="U2784" t="str">
        <f t="shared" si="304"/>
        <v>theat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20">
        <f t="shared" si="305"/>
        <v>1</v>
      </c>
      <c r="F2785" s="6" t="str">
        <f t="shared" si="307"/>
        <v>Cat 2</v>
      </c>
      <c r="G2785" s="8">
        <v>1145</v>
      </c>
      <c r="H2785" t="s">
        <v>8218</v>
      </c>
      <c r="I2785" t="s">
        <v>8224</v>
      </c>
      <c r="J2785" t="s">
        <v>8246</v>
      </c>
      <c r="K2785">
        <v>1429793446</v>
      </c>
      <c r="L2785" s="12">
        <f t="shared" si="301"/>
        <v>42117.535254629634</v>
      </c>
      <c r="M2785">
        <v>1428583846</v>
      </c>
      <c r="N2785" s="12">
        <f t="shared" si="302"/>
        <v>42103.535254629634</v>
      </c>
      <c r="O2785" s="16">
        <f t="shared" si="303"/>
        <v>4</v>
      </c>
      <c r="P2785" s="16">
        <f t="shared" si="306"/>
        <v>2015</v>
      </c>
      <c r="Q2785" t="b">
        <v>0</v>
      </c>
      <c r="R2785">
        <v>61</v>
      </c>
      <c r="S2785" t="b">
        <v>1</v>
      </c>
      <c r="T2785" t="s">
        <v>8269</v>
      </c>
      <c r="U2785" t="str">
        <f t="shared" si="304"/>
        <v>theat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20">
        <f t="shared" si="305"/>
        <v>6</v>
      </c>
      <c r="F2786" s="6" t="str">
        <f t="shared" si="307"/>
        <v>Cat 3</v>
      </c>
      <c r="G2786" s="8">
        <v>7140</v>
      </c>
      <c r="H2786" t="s">
        <v>8218</v>
      </c>
      <c r="I2786" t="s">
        <v>8223</v>
      </c>
      <c r="J2786" t="s">
        <v>8245</v>
      </c>
      <c r="K2786">
        <v>1414608843</v>
      </c>
      <c r="L2786" s="12">
        <f t="shared" si="301"/>
        <v>41941.787534722222</v>
      </c>
      <c r="M2786">
        <v>1412794443</v>
      </c>
      <c r="N2786" s="12">
        <f t="shared" si="302"/>
        <v>41920.787534722222</v>
      </c>
      <c r="O2786" s="16">
        <f t="shared" si="303"/>
        <v>10</v>
      </c>
      <c r="P2786" s="16">
        <f t="shared" si="306"/>
        <v>2014</v>
      </c>
      <c r="Q2786" t="b">
        <v>0</v>
      </c>
      <c r="R2786">
        <v>108</v>
      </c>
      <c r="S2786" t="b">
        <v>1</v>
      </c>
      <c r="T2786" t="s">
        <v>8269</v>
      </c>
      <c r="U2786" t="str">
        <f t="shared" si="304"/>
        <v>theat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20">
        <f t="shared" si="305"/>
        <v>5</v>
      </c>
      <c r="F2787" s="6" t="str">
        <f t="shared" si="307"/>
        <v>Cat 3</v>
      </c>
      <c r="G2787" s="8">
        <v>5234</v>
      </c>
      <c r="H2787" t="s">
        <v>8218</v>
      </c>
      <c r="I2787" t="s">
        <v>8223</v>
      </c>
      <c r="J2787" t="s">
        <v>8245</v>
      </c>
      <c r="K2787">
        <v>1470430800</v>
      </c>
      <c r="L2787" s="12">
        <f t="shared" si="301"/>
        <v>42587.875</v>
      </c>
      <c r="M2787">
        <v>1467865967</v>
      </c>
      <c r="N2787" s="12">
        <f t="shared" si="302"/>
        <v>42558.189432870371</v>
      </c>
      <c r="O2787" s="16">
        <f t="shared" si="303"/>
        <v>7</v>
      </c>
      <c r="P2787" s="16">
        <f t="shared" si="306"/>
        <v>2016</v>
      </c>
      <c r="Q2787" t="b">
        <v>0</v>
      </c>
      <c r="R2787">
        <v>142</v>
      </c>
      <c r="S2787" t="b">
        <v>1</v>
      </c>
      <c r="T2787" t="s">
        <v>8269</v>
      </c>
      <c r="U2787" t="str">
        <f t="shared" si="304"/>
        <v>theat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20">
        <f t="shared" si="305"/>
        <v>2.5</v>
      </c>
      <c r="F2788" s="6" t="str">
        <f t="shared" si="307"/>
        <v>Cat 2</v>
      </c>
      <c r="G2788" s="8">
        <v>2946</v>
      </c>
      <c r="H2788" t="s">
        <v>8218</v>
      </c>
      <c r="I2788" t="s">
        <v>8224</v>
      </c>
      <c r="J2788" t="s">
        <v>8246</v>
      </c>
      <c r="K2788">
        <v>1404913180</v>
      </c>
      <c r="L2788" s="12">
        <f t="shared" si="301"/>
        <v>41829.569212962961</v>
      </c>
      <c r="M2788">
        <v>1403703580</v>
      </c>
      <c r="N2788" s="12">
        <f t="shared" si="302"/>
        <v>41815.569212962961</v>
      </c>
      <c r="O2788" s="16">
        <f t="shared" si="303"/>
        <v>6</v>
      </c>
      <c r="P2788" s="16">
        <f t="shared" si="306"/>
        <v>2014</v>
      </c>
      <c r="Q2788" t="b">
        <v>0</v>
      </c>
      <c r="R2788">
        <v>74</v>
      </c>
      <c r="S2788" t="b">
        <v>1</v>
      </c>
      <c r="T2788" t="s">
        <v>8269</v>
      </c>
      <c r="U2788" t="str">
        <f t="shared" si="304"/>
        <v>theat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20">
        <f t="shared" si="305"/>
        <v>1</v>
      </c>
      <c r="F2789" s="6" t="str">
        <f t="shared" si="307"/>
        <v>Cat 2</v>
      </c>
      <c r="G2789" s="8">
        <v>1197</v>
      </c>
      <c r="H2789" t="s">
        <v>8218</v>
      </c>
      <c r="I2789" t="s">
        <v>8223</v>
      </c>
      <c r="J2789" t="s">
        <v>8245</v>
      </c>
      <c r="K2789">
        <v>1405658752</v>
      </c>
      <c r="L2789" s="12">
        <f t="shared" si="301"/>
        <v>41838.198518518519</v>
      </c>
      <c r="M2789">
        <v>1403066752</v>
      </c>
      <c r="N2789" s="12">
        <f t="shared" si="302"/>
        <v>41808.198518518519</v>
      </c>
      <c r="O2789" s="16">
        <f t="shared" si="303"/>
        <v>6</v>
      </c>
      <c r="P2789" s="16">
        <f t="shared" si="306"/>
        <v>2014</v>
      </c>
      <c r="Q2789" t="b">
        <v>0</v>
      </c>
      <c r="R2789">
        <v>38</v>
      </c>
      <c r="S2789" t="b">
        <v>1</v>
      </c>
      <c r="T2789" t="s">
        <v>8269</v>
      </c>
      <c r="U2789" t="str">
        <f t="shared" si="304"/>
        <v>theat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20">
        <f t="shared" si="305"/>
        <v>2</v>
      </c>
      <c r="F2790" s="6" t="str">
        <f t="shared" si="307"/>
        <v>Cat 2</v>
      </c>
      <c r="G2790" s="8">
        <v>2050</v>
      </c>
      <c r="H2790" t="s">
        <v>8218</v>
      </c>
      <c r="I2790" t="s">
        <v>8223</v>
      </c>
      <c r="J2790" t="s">
        <v>8245</v>
      </c>
      <c r="K2790">
        <v>1469811043</v>
      </c>
      <c r="L2790" s="12">
        <f t="shared" si="301"/>
        <v>42580.701886574068</v>
      </c>
      <c r="M2790">
        <v>1467219043</v>
      </c>
      <c r="N2790" s="12">
        <f t="shared" si="302"/>
        <v>42550.701886574068</v>
      </c>
      <c r="O2790" s="16">
        <f t="shared" si="303"/>
        <v>6</v>
      </c>
      <c r="P2790" s="16">
        <f t="shared" si="306"/>
        <v>2016</v>
      </c>
      <c r="Q2790" t="b">
        <v>0</v>
      </c>
      <c r="R2790">
        <v>20</v>
      </c>
      <c r="S2790" t="b">
        <v>1</v>
      </c>
      <c r="T2790" t="s">
        <v>8269</v>
      </c>
      <c r="U2790" t="str">
        <f t="shared" si="304"/>
        <v>theat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20">
        <f t="shared" si="305"/>
        <v>3</v>
      </c>
      <c r="F2791" s="6" t="str">
        <f t="shared" si="307"/>
        <v>Cat 2</v>
      </c>
      <c r="G2791" s="8">
        <v>3035</v>
      </c>
      <c r="H2791" t="s">
        <v>8218</v>
      </c>
      <c r="I2791" t="s">
        <v>8223</v>
      </c>
      <c r="J2791" t="s">
        <v>8245</v>
      </c>
      <c r="K2791">
        <v>1426132800</v>
      </c>
      <c r="L2791" s="12">
        <f t="shared" si="301"/>
        <v>42075.166666666672</v>
      </c>
      <c r="M2791">
        <v>1424477934</v>
      </c>
      <c r="N2791" s="12">
        <f t="shared" si="302"/>
        <v>42056.013124999998</v>
      </c>
      <c r="O2791" s="16">
        <f t="shared" si="303"/>
        <v>2</v>
      </c>
      <c r="P2791" s="16">
        <f t="shared" si="306"/>
        <v>2015</v>
      </c>
      <c r="Q2791" t="b">
        <v>0</v>
      </c>
      <c r="R2791">
        <v>24</v>
      </c>
      <c r="S2791" t="b">
        <v>1</v>
      </c>
      <c r="T2791" t="s">
        <v>8269</v>
      </c>
      <c r="U2791" t="str">
        <f t="shared" si="304"/>
        <v>theat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20">
        <f t="shared" si="305"/>
        <v>3</v>
      </c>
      <c r="F2792" s="6" t="str">
        <f t="shared" si="307"/>
        <v>Cat 2</v>
      </c>
      <c r="G2792" s="8">
        <v>3160</v>
      </c>
      <c r="H2792" t="s">
        <v>8218</v>
      </c>
      <c r="I2792" t="s">
        <v>8223</v>
      </c>
      <c r="J2792" t="s">
        <v>8245</v>
      </c>
      <c r="K2792">
        <v>1423693903</v>
      </c>
      <c r="L2792" s="12">
        <f t="shared" si="301"/>
        <v>42046.938692129625</v>
      </c>
      <c r="M2792">
        <v>1421101903</v>
      </c>
      <c r="N2792" s="12">
        <f t="shared" si="302"/>
        <v>42016.938692129625</v>
      </c>
      <c r="O2792" s="16">
        <f t="shared" si="303"/>
        <v>1</v>
      </c>
      <c r="P2792" s="16">
        <f t="shared" si="306"/>
        <v>2015</v>
      </c>
      <c r="Q2792" t="b">
        <v>0</v>
      </c>
      <c r="R2792">
        <v>66</v>
      </c>
      <c r="S2792" t="b">
        <v>1</v>
      </c>
      <c r="T2792" t="s">
        <v>8269</v>
      </c>
      <c r="U2792" t="str">
        <f t="shared" si="304"/>
        <v>theat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20">
        <f t="shared" si="305"/>
        <v>2</v>
      </c>
      <c r="F2793" s="6" t="str">
        <f t="shared" si="307"/>
        <v>Cat 2</v>
      </c>
      <c r="G2793" s="8">
        <v>2050</v>
      </c>
      <c r="H2793" t="s">
        <v>8218</v>
      </c>
      <c r="I2793" t="s">
        <v>8223</v>
      </c>
      <c r="J2793" t="s">
        <v>8245</v>
      </c>
      <c r="K2793">
        <v>1473393600</v>
      </c>
      <c r="L2793" s="12">
        <f t="shared" si="301"/>
        <v>42622.166666666672</v>
      </c>
      <c r="M2793">
        <v>1470778559</v>
      </c>
      <c r="N2793" s="12">
        <f t="shared" si="302"/>
        <v>42591.899988425925</v>
      </c>
      <c r="O2793" s="16">
        <f t="shared" si="303"/>
        <v>8</v>
      </c>
      <c r="P2793" s="16">
        <f t="shared" si="306"/>
        <v>2016</v>
      </c>
      <c r="Q2793" t="b">
        <v>0</v>
      </c>
      <c r="R2793">
        <v>28</v>
      </c>
      <c r="S2793" t="b">
        <v>1</v>
      </c>
      <c r="T2793" t="s">
        <v>8269</v>
      </c>
      <c r="U2793" t="str">
        <f t="shared" si="304"/>
        <v>theat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20">
        <f t="shared" si="305"/>
        <v>2</v>
      </c>
      <c r="F2794" s="6" t="str">
        <f t="shared" si="307"/>
        <v>Cat 2</v>
      </c>
      <c r="G2794" s="8">
        <v>2152</v>
      </c>
      <c r="H2794" t="s">
        <v>8218</v>
      </c>
      <c r="I2794" t="s">
        <v>8223</v>
      </c>
      <c r="J2794" t="s">
        <v>8245</v>
      </c>
      <c r="K2794">
        <v>1439357559</v>
      </c>
      <c r="L2794" s="12">
        <f t="shared" si="301"/>
        <v>42228.231006944443</v>
      </c>
      <c r="M2794">
        <v>1435469559</v>
      </c>
      <c r="N2794" s="12">
        <f t="shared" si="302"/>
        <v>42183.231006944443</v>
      </c>
      <c r="O2794" s="16">
        <f t="shared" si="303"/>
        <v>6</v>
      </c>
      <c r="P2794" s="16">
        <f t="shared" si="306"/>
        <v>2015</v>
      </c>
      <c r="Q2794" t="b">
        <v>0</v>
      </c>
      <c r="R2794">
        <v>24</v>
      </c>
      <c r="S2794" t="b">
        <v>1</v>
      </c>
      <c r="T2794" t="s">
        <v>8269</v>
      </c>
      <c r="U2794" t="str">
        <f t="shared" si="304"/>
        <v>theat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20">
        <f t="shared" si="305"/>
        <v>10</v>
      </c>
      <c r="F2795" s="6" t="str">
        <f t="shared" si="307"/>
        <v>Cat 4</v>
      </c>
      <c r="G2795" s="8">
        <v>11056.75</v>
      </c>
      <c r="H2795" t="s">
        <v>8218</v>
      </c>
      <c r="I2795" t="s">
        <v>8225</v>
      </c>
      <c r="J2795" t="s">
        <v>8247</v>
      </c>
      <c r="K2795">
        <v>1437473005</v>
      </c>
      <c r="L2795" s="12">
        <f t="shared" si="301"/>
        <v>42206.419039351851</v>
      </c>
      <c r="M2795">
        <v>1434881005</v>
      </c>
      <c r="N2795" s="12">
        <f t="shared" si="302"/>
        <v>42176.419039351851</v>
      </c>
      <c r="O2795" s="16">
        <f t="shared" si="303"/>
        <v>6</v>
      </c>
      <c r="P2795" s="16">
        <f t="shared" si="306"/>
        <v>2015</v>
      </c>
      <c r="Q2795" t="b">
        <v>0</v>
      </c>
      <c r="R2795">
        <v>73</v>
      </c>
      <c r="S2795" t="b">
        <v>1</v>
      </c>
      <c r="T2795" t="s">
        <v>8269</v>
      </c>
      <c r="U2795" t="str">
        <f t="shared" si="304"/>
        <v>theat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20">
        <f t="shared" si="305"/>
        <v>0.05</v>
      </c>
      <c r="F2796" s="6" t="str">
        <f t="shared" si="307"/>
        <v>Cat 1</v>
      </c>
      <c r="G2796" s="8">
        <v>75</v>
      </c>
      <c r="H2796" t="s">
        <v>8218</v>
      </c>
      <c r="I2796" t="s">
        <v>8224</v>
      </c>
      <c r="J2796" t="s">
        <v>8246</v>
      </c>
      <c r="K2796">
        <v>1457031600</v>
      </c>
      <c r="L2796" s="12">
        <f t="shared" si="301"/>
        <v>42432.791666666672</v>
      </c>
      <c r="M2796">
        <v>1455640559</v>
      </c>
      <c r="N2796" s="12">
        <f t="shared" si="302"/>
        <v>42416.691655092596</v>
      </c>
      <c r="O2796" s="16">
        <f t="shared" si="303"/>
        <v>2</v>
      </c>
      <c r="P2796" s="16">
        <f t="shared" si="306"/>
        <v>2016</v>
      </c>
      <c r="Q2796" t="b">
        <v>0</v>
      </c>
      <c r="R2796">
        <v>3</v>
      </c>
      <c r="S2796" t="b">
        <v>1</v>
      </c>
      <c r="T2796" t="s">
        <v>8269</v>
      </c>
      <c r="U2796" t="str">
        <f t="shared" si="304"/>
        <v>theat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20">
        <f t="shared" si="305"/>
        <v>0.7</v>
      </c>
      <c r="F2797" s="6" t="str">
        <f t="shared" si="307"/>
        <v>Cat 1</v>
      </c>
      <c r="G2797" s="8">
        <v>730</v>
      </c>
      <c r="H2797" t="s">
        <v>8218</v>
      </c>
      <c r="I2797" t="s">
        <v>8223</v>
      </c>
      <c r="J2797" t="s">
        <v>8245</v>
      </c>
      <c r="K2797">
        <v>1402095600</v>
      </c>
      <c r="L2797" s="12">
        <f t="shared" si="301"/>
        <v>41796.958333333336</v>
      </c>
      <c r="M2797">
        <v>1400675841</v>
      </c>
      <c r="N2797" s="12">
        <f t="shared" si="302"/>
        <v>41780.525937500002</v>
      </c>
      <c r="O2797" s="16">
        <f t="shared" si="303"/>
        <v>5</v>
      </c>
      <c r="P2797" s="16">
        <f t="shared" si="306"/>
        <v>2014</v>
      </c>
      <c r="Q2797" t="b">
        <v>0</v>
      </c>
      <c r="R2797">
        <v>20</v>
      </c>
      <c r="S2797" t="b">
        <v>1</v>
      </c>
      <c r="T2797" t="s">
        <v>8269</v>
      </c>
      <c r="U2797" t="str">
        <f t="shared" si="304"/>
        <v>theat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20">
        <f t="shared" si="305"/>
        <v>0.8</v>
      </c>
      <c r="F2798" s="6" t="str">
        <f t="shared" si="307"/>
        <v>Cat 1</v>
      </c>
      <c r="G2798" s="8">
        <v>924</v>
      </c>
      <c r="H2798" t="s">
        <v>8218</v>
      </c>
      <c r="I2798" t="s">
        <v>8224</v>
      </c>
      <c r="J2798" t="s">
        <v>8246</v>
      </c>
      <c r="K2798">
        <v>1404564028</v>
      </c>
      <c r="L2798" s="12">
        <f t="shared" si="301"/>
        <v>41825.528101851851</v>
      </c>
      <c r="M2798">
        <v>1401972028</v>
      </c>
      <c r="N2798" s="12">
        <f t="shared" si="302"/>
        <v>41795.528101851851</v>
      </c>
      <c r="O2798" s="16">
        <f t="shared" si="303"/>
        <v>6</v>
      </c>
      <c r="P2798" s="16">
        <f t="shared" si="306"/>
        <v>2014</v>
      </c>
      <c r="Q2798" t="b">
        <v>0</v>
      </c>
      <c r="R2798">
        <v>21</v>
      </c>
      <c r="S2798" t="b">
        <v>1</v>
      </c>
      <c r="T2798" t="s">
        <v>8269</v>
      </c>
      <c r="U2798" t="str">
        <f t="shared" si="304"/>
        <v>theat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20">
        <f t="shared" si="305"/>
        <v>8</v>
      </c>
      <c r="F2799" s="6" t="str">
        <f t="shared" si="307"/>
        <v>Cat 3</v>
      </c>
      <c r="G2799" s="8">
        <v>8211.61</v>
      </c>
      <c r="H2799" t="s">
        <v>8218</v>
      </c>
      <c r="I2799" t="s">
        <v>8224</v>
      </c>
      <c r="J2799" t="s">
        <v>8246</v>
      </c>
      <c r="K2799">
        <v>1404858840</v>
      </c>
      <c r="L2799" s="12">
        <f t="shared" si="301"/>
        <v>41828.94027777778</v>
      </c>
      <c r="M2799">
        <v>1402266840</v>
      </c>
      <c r="N2799" s="12">
        <f t="shared" si="302"/>
        <v>41798.94027777778</v>
      </c>
      <c r="O2799" s="16">
        <f t="shared" si="303"/>
        <v>6</v>
      </c>
      <c r="P2799" s="16">
        <f t="shared" si="306"/>
        <v>2014</v>
      </c>
      <c r="Q2799" t="b">
        <v>0</v>
      </c>
      <c r="R2799">
        <v>94</v>
      </c>
      <c r="S2799" t="b">
        <v>1</v>
      </c>
      <c r="T2799" t="s">
        <v>8269</v>
      </c>
      <c r="U2799" t="str">
        <f t="shared" si="304"/>
        <v>theat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20">
        <f t="shared" si="305"/>
        <v>5</v>
      </c>
      <c r="F2800" s="6" t="str">
        <f t="shared" si="307"/>
        <v>Cat 3</v>
      </c>
      <c r="G2800" s="8">
        <v>5070</v>
      </c>
      <c r="H2800" t="s">
        <v>8218</v>
      </c>
      <c r="I2800" t="s">
        <v>8224</v>
      </c>
      <c r="J2800" t="s">
        <v>8246</v>
      </c>
      <c r="K2800">
        <v>1438358400</v>
      </c>
      <c r="L2800" s="12">
        <f t="shared" si="301"/>
        <v>42216.666666666672</v>
      </c>
      <c r="M2800">
        <v>1437063121</v>
      </c>
      <c r="N2800" s="12">
        <f t="shared" si="302"/>
        <v>42201.675011574072</v>
      </c>
      <c r="O2800" s="16">
        <f t="shared" si="303"/>
        <v>7</v>
      </c>
      <c r="P2800" s="16">
        <f t="shared" si="306"/>
        <v>2015</v>
      </c>
      <c r="Q2800" t="b">
        <v>0</v>
      </c>
      <c r="R2800">
        <v>139</v>
      </c>
      <c r="S2800" t="b">
        <v>1</v>
      </c>
      <c r="T2800" t="s">
        <v>8269</v>
      </c>
      <c r="U2800" t="str">
        <f t="shared" si="304"/>
        <v>theat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20">
        <f t="shared" si="305"/>
        <v>5</v>
      </c>
      <c r="F2801" s="6" t="str">
        <f t="shared" si="307"/>
        <v>Cat 3</v>
      </c>
      <c r="G2801" s="8">
        <v>5831.74</v>
      </c>
      <c r="H2801" t="s">
        <v>8218</v>
      </c>
      <c r="I2801" t="s">
        <v>8224</v>
      </c>
      <c r="J2801" t="s">
        <v>8246</v>
      </c>
      <c r="K2801">
        <v>1466179200</v>
      </c>
      <c r="L2801" s="12">
        <f t="shared" si="301"/>
        <v>42538.666666666672</v>
      </c>
      <c r="M2801">
        <v>1463466070</v>
      </c>
      <c r="N2801" s="12">
        <f t="shared" si="302"/>
        <v>42507.264699074076</v>
      </c>
      <c r="O2801" s="16">
        <f t="shared" si="303"/>
        <v>5</v>
      </c>
      <c r="P2801" s="16">
        <f t="shared" si="306"/>
        <v>2016</v>
      </c>
      <c r="Q2801" t="b">
        <v>0</v>
      </c>
      <c r="R2801">
        <v>130</v>
      </c>
      <c r="S2801" t="b">
        <v>1</v>
      </c>
      <c r="T2801" t="s">
        <v>8269</v>
      </c>
      <c r="U2801" t="str">
        <f t="shared" si="304"/>
        <v>theat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20">
        <f t="shared" si="305"/>
        <v>1</v>
      </c>
      <c r="F2802" s="6" t="str">
        <f t="shared" si="307"/>
        <v>Cat 2</v>
      </c>
      <c r="G2802" s="8">
        <v>1330</v>
      </c>
      <c r="H2802" t="s">
        <v>8218</v>
      </c>
      <c r="I2802" t="s">
        <v>8224</v>
      </c>
      <c r="J2802" t="s">
        <v>8246</v>
      </c>
      <c r="K2802">
        <v>1420377366</v>
      </c>
      <c r="L2802" s="12">
        <f t="shared" si="301"/>
        <v>42008.552847222221</v>
      </c>
      <c r="M2802">
        <v>1415193366</v>
      </c>
      <c r="N2802" s="12">
        <f t="shared" si="302"/>
        <v>41948.552847222221</v>
      </c>
      <c r="O2802" s="16">
        <f t="shared" si="303"/>
        <v>11</v>
      </c>
      <c r="P2802" s="16">
        <f t="shared" si="306"/>
        <v>2014</v>
      </c>
      <c r="Q2802" t="b">
        <v>0</v>
      </c>
      <c r="R2802">
        <v>31</v>
      </c>
      <c r="S2802" t="b">
        <v>1</v>
      </c>
      <c r="T2802" t="s">
        <v>8269</v>
      </c>
      <c r="U2802" t="str">
        <f t="shared" si="304"/>
        <v>theat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20">
        <f t="shared" si="305"/>
        <v>0.5</v>
      </c>
      <c r="F2803" s="6" t="str">
        <f t="shared" si="307"/>
        <v>Cat 1</v>
      </c>
      <c r="G2803" s="8">
        <v>666</v>
      </c>
      <c r="H2803" t="s">
        <v>8218</v>
      </c>
      <c r="I2803" t="s">
        <v>8225</v>
      </c>
      <c r="J2803" t="s">
        <v>8247</v>
      </c>
      <c r="K2803">
        <v>1412938800</v>
      </c>
      <c r="L2803" s="12">
        <f t="shared" si="301"/>
        <v>41922.458333333336</v>
      </c>
      <c r="M2803">
        <v>1411019409</v>
      </c>
      <c r="N2803" s="12">
        <f t="shared" si="302"/>
        <v>41900.243159722224</v>
      </c>
      <c r="O2803" s="16">
        <f t="shared" si="303"/>
        <v>9</v>
      </c>
      <c r="P2803" s="16">
        <f t="shared" si="306"/>
        <v>2014</v>
      </c>
      <c r="Q2803" t="b">
        <v>0</v>
      </c>
      <c r="R2803">
        <v>13</v>
      </c>
      <c r="S2803" t="b">
        <v>1</v>
      </c>
      <c r="T2803" t="s">
        <v>8269</v>
      </c>
      <c r="U2803" t="str">
        <f t="shared" si="304"/>
        <v>theat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20">
        <f t="shared" si="305"/>
        <v>3</v>
      </c>
      <c r="F2804" s="6" t="str">
        <f t="shared" si="307"/>
        <v>Cat 2</v>
      </c>
      <c r="G2804" s="8">
        <v>3055</v>
      </c>
      <c r="H2804" t="s">
        <v>8218</v>
      </c>
      <c r="I2804" t="s">
        <v>8224</v>
      </c>
      <c r="J2804" t="s">
        <v>8246</v>
      </c>
      <c r="K2804">
        <v>1438875107</v>
      </c>
      <c r="L2804" s="12">
        <f t="shared" si="301"/>
        <v>42222.64707175926</v>
      </c>
      <c r="M2804">
        <v>1436283107</v>
      </c>
      <c r="N2804" s="12">
        <f t="shared" si="302"/>
        <v>42192.64707175926</v>
      </c>
      <c r="O2804" s="16">
        <f t="shared" si="303"/>
        <v>7</v>
      </c>
      <c r="P2804" s="16">
        <f t="shared" si="306"/>
        <v>2015</v>
      </c>
      <c r="Q2804" t="b">
        <v>0</v>
      </c>
      <c r="R2804">
        <v>90</v>
      </c>
      <c r="S2804" t="b">
        <v>1</v>
      </c>
      <c r="T2804" t="s">
        <v>8269</v>
      </c>
      <c r="U2804" t="str">
        <f t="shared" si="304"/>
        <v>theat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20">
        <f t="shared" si="305"/>
        <v>10</v>
      </c>
      <c r="F2805" s="6" t="str">
        <f t="shared" si="307"/>
        <v>Cat 4</v>
      </c>
      <c r="G2805" s="8">
        <v>12795</v>
      </c>
      <c r="H2805" t="s">
        <v>8218</v>
      </c>
      <c r="I2805" t="s">
        <v>8223</v>
      </c>
      <c r="J2805" t="s">
        <v>8245</v>
      </c>
      <c r="K2805">
        <v>1437004800</v>
      </c>
      <c r="L2805" s="12">
        <f t="shared" si="301"/>
        <v>42201</v>
      </c>
      <c r="M2805">
        <v>1433295276</v>
      </c>
      <c r="N2805" s="12">
        <f t="shared" si="302"/>
        <v>42158.065694444449</v>
      </c>
      <c r="O2805" s="16">
        <f t="shared" si="303"/>
        <v>6</v>
      </c>
      <c r="P2805" s="16">
        <f t="shared" si="306"/>
        <v>2015</v>
      </c>
      <c r="Q2805" t="b">
        <v>0</v>
      </c>
      <c r="R2805">
        <v>141</v>
      </c>
      <c r="S2805" t="b">
        <v>1</v>
      </c>
      <c r="T2805" t="s">
        <v>8269</v>
      </c>
      <c r="U2805" t="str">
        <f t="shared" si="304"/>
        <v>theat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20">
        <f t="shared" si="305"/>
        <v>1</v>
      </c>
      <c r="F2806" s="6" t="str">
        <f t="shared" si="307"/>
        <v>Cat 2</v>
      </c>
      <c r="G2806" s="8">
        <v>1150</v>
      </c>
      <c r="H2806" t="s">
        <v>8218</v>
      </c>
      <c r="I2806" t="s">
        <v>8224</v>
      </c>
      <c r="J2806" t="s">
        <v>8246</v>
      </c>
      <c r="K2806">
        <v>1411987990</v>
      </c>
      <c r="L2806" s="12">
        <f t="shared" si="301"/>
        <v>41911.453587962962</v>
      </c>
      <c r="M2806">
        <v>1409395990</v>
      </c>
      <c r="N2806" s="12">
        <f t="shared" si="302"/>
        <v>41881.453587962962</v>
      </c>
      <c r="O2806" s="16">
        <f t="shared" si="303"/>
        <v>8</v>
      </c>
      <c r="P2806" s="16">
        <f t="shared" si="306"/>
        <v>2014</v>
      </c>
      <c r="Q2806" t="b">
        <v>0</v>
      </c>
      <c r="R2806">
        <v>23</v>
      </c>
      <c r="S2806" t="b">
        <v>1</v>
      </c>
      <c r="T2806" t="s">
        <v>8269</v>
      </c>
      <c r="U2806" t="str">
        <f t="shared" si="304"/>
        <v>theat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20">
        <f t="shared" si="305"/>
        <v>0.4</v>
      </c>
      <c r="F2807" s="6" t="str">
        <f t="shared" si="307"/>
        <v>Cat 1</v>
      </c>
      <c r="G2807" s="8">
        <v>440</v>
      </c>
      <c r="H2807" t="s">
        <v>8218</v>
      </c>
      <c r="I2807" t="s">
        <v>8224</v>
      </c>
      <c r="J2807" t="s">
        <v>8246</v>
      </c>
      <c r="K2807">
        <v>1440245273</v>
      </c>
      <c r="L2807" s="12">
        <f t="shared" si="301"/>
        <v>42238.505474537036</v>
      </c>
      <c r="M2807">
        <v>1438085273</v>
      </c>
      <c r="N2807" s="12">
        <f t="shared" si="302"/>
        <v>42213.505474537036</v>
      </c>
      <c r="O2807" s="16">
        <f t="shared" si="303"/>
        <v>7</v>
      </c>
      <c r="P2807" s="16">
        <f t="shared" si="306"/>
        <v>2015</v>
      </c>
      <c r="Q2807" t="b">
        <v>0</v>
      </c>
      <c r="R2807">
        <v>18</v>
      </c>
      <c r="S2807" t="b">
        <v>1</v>
      </c>
      <c r="T2807" t="s">
        <v>8269</v>
      </c>
      <c r="U2807" t="str">
        <f t="shared" si="304"/>
        <v>theat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20">
        <f t="shared" si="305"/>
        <v>3</v>
      </c>
      <c r="F2808" s="6" t="str">
        <f t="shared" si="307"/>
        <v>Cat 2</v>
      </c>
      <c r="G2808" s="8">
        <v>3363</v>
      </c>
      <c r="H2808" t="s">
        <v>8218</v>
      </c>
      <c r="I2808" t="s">
        <v>8224</v>
      </c>
      <c r="J2808" t="s">
        <v>8246</v>
      </c>
      <c r="K2808">
        <v>1438772400</v>
      </c>
      <c r="L2808" s="12">
        <f t="shared" si="301"/>
        <v>42221.458333333328</v>
      </c>
      <c r="M2808">
        <v>1435645490</v>
      </c>
      <c r="N2808" s="12">
        <f t="shared" si="302"/>
        <v>42185.267245370371</v>
      </c>
      <c r="O2808" s="16">
        <f t="shared" si="303"/>
        <v>6</v>
      </c>
      <c r="P2808" s="16">
        <f t="shared" si="306"/>
        <v>2015</v>
      </c>
      <c r="Q2808" t="b">
        <v>0</v>
      </c>
      <c r="R2808">
        <v>76</v>
      </c>
      <c r="S2808" t="b">
        <v>1</v>
      </c>
      <c r="T2808" t="s">
        <v>8269</v>
      </c>
      <c r="U2808" t="str">
        <f t="shared" si="304"/>
        <v>theat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20">
        <f t="shared" si="305"/>
        <v>5</v>
      </c>
      <c r="F2809" s="6" t="str">
        <f t="shared" si="307"/>
        <v>Cat 3</v>
      </c>
      <c r="G2809" s="8">
        <v>6300</v>
      </c>
      <c r="H2809" t="s">
        <v>8218</v>
      </c>
      <c r="I2809" t="s">
        <v>8223</v>
      </c>
      <c r="J2809" t="s">
        <v>8245</v>
      </c>
      <c r="K2809">
        <v>1435611438</v>
      </c>
      <c r="L2809" s="12">
        <f t="shared" si="301"/>
        <v>42184.873124999998</v>
      </c>
      <c r="M2809">
        <v>1433019438</v>
      </c>
      <c r="N2809" s="12">
        <f t="shared" si="302"/>
        <v>42154.873124999998</v>
      </c>
      <c r="O2809" s="16">
        <f t="shared" si="303"/>
        <v>5</v>
      </c>
      <c r="P2809" s="16">
        <f t="shared" si="306"/>
        <v>2015</v>
      </c>
      <c r="Q2809" t="b">
        <v>0</v>
      </c>
      <c r="R2809">
        <v>93</v>
      </c>
      <c r="S2809" t="b">
        <v>1</v>
      </c>
      <c r="T2809" t="s">
        <v>8269</v>
      </c>
      <c r="U2809" t="str">
        <f t="shared" si="304"/>
        <v>theat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20">
        <f t="shared" si="305"/>
        <v>4.5</v>
      </c>
      <c r="F2810" s="6" t="str">
        <f t="shared" si="307"/>
        <v>Cat 2</v>
      </c>
      <c r="G2810" s="8">
        <v>4511</v>
      </c>
      <c r="H2810" t="s">
        <v>8218</v>
      </c>
      <c r="I2810" t="s">
        <v>8223</v>
      </c>
      <c r="J2810" t="s">
        <v>8245</v>
      </c>
      <c r="K2810">
        <v>1440274735</v>
      </c>
      <c r="L2810" s="12">
        <f t="shared" si="301"/>
        <v>42238.84646990741</v>
      </c>
      <c r="M2810">
        <v>1437682735</v>
      </c>
      <c r="N2810" s="12">
        <f t="shared" si="302"/>
        <v>42208.84646990741</v>
      </c>
      <c r="O2810" s="16">
        <f t="shared" si="303"/>
        <v>7</v>
      </c>
      <c r="P2810" s="16">
        <f t="shared" si="306"/>
        <v>2015</v>
      </c>
      <c r="Q2810" t="b">
        <v>0</v>
      </c>
      <c r="R2810">
        <v>69</v>
      </c>
      <c r="S2810" t="b">
        <v>1</v>
      </c>
      <c r="T2810" t="s">
        <v>8269</v>
      </c>
      <c r="U2810" t="str">
        <f t="shared" si="304"/>
        <v>theat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20">
        <f t="shared" si="305"/>
        <v>2.5</v>
      </c>
      <c r="F2811" s="6" t="str">
        <f t="shared" si="307"/>
        <v>Cat 2</v>
      </c>
      <c r="G2811" s="8">
        <v>2560</v>
      </c>
      <c r="H2811" t="s">
        <v>8218</v>
      </c>
      <c r="I2811" t="s">
        <v>8223</v>
      </c>
      <c r="J2811" t="s">
        <v>8245</v>
      </c>
      <c r="K2811">
        <v>1459348740</v>
      </c>
      <c r="L2811" s="12">
        <f t="shared" si="301"/>
        <v>42459.610416666663</v>
      </c>
      <c r="M2811">
        <v>1458647725</v>
      </c>
      <c r="N2811" s="12">
        <f t="shared" si="302"/>
        <v>42451.496817129635</v>
      </c>
      <c r="O2811" s="16">
        <f t="shared" si="303"/>
        <v>3</v>
      </c>
      <c r="P2811" s="16">
        <f t="shared" si="306"/>
        <v>2016</v>
      </c>
      <c r="Q2811" t="b">
        <v>0</v>
      </c>
      <c r="R2811">
        <v>21</v>
      </c>
      <c r="S2811" t="b">
        <v>1</v>
      </c>
      <c r="T2811" t="s">
        <v>8269</v>
      </c>
      <c r="U2811" t="str">
        <f t="shared" si="304"/>
        <v>theat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20">
        <f t="shared" si="305"/>
        <v>2.5</v>
      </c>
      <c r="F2812" s="6" t="str">
        <f t="shared" si="307"/>
        <v>Cat 2</v>
      </c>
      <c r="G2812" s="8">
        <v>2705</v>
      </c>
      <c r="H2812" t="s">
        <v>8218</v>
      </c>
      <c r="I2812" t="s">
        <v>8223</v>
      </c>
      <c r="J2812" t="s">
        <v>8245</v>
      </c>
      <c r="K2812">
        <v>1401595140</v>
      </c>
      <c r="L2812" s="12">
        <f t="shared" si="301"/>
        <v>41791.165972222225</v>
      </c>
      <c r="M2812">
        <v>1398828064</v>
      </c>
      <c r="N2812" s="12">
        <f t="shared" si="302"/>
        <v>41759.13962962963</v>
      </c>
      <c r="O2812" s="16">
        <f t="shared" si="303"/>
        <v>4</v>
      </c>
      <c r="P2812" s="16">
        <f t="shared" si="306"/>
        <v>2014</v>
      </c>
      <c r="Q2812" t="b">
        <v>0</v>
      </c>
      <c r="R2812">
        <v>57</v>
      </c>
      <c r="S2812" t="b">
        <v>1</v>
      </c>
      <c r="T2812" t="s">
        <v>8269</v>
      </c>
      <c r="U2812" t="str">
        <f t="shared" si="304"/>
        <v>theat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20">
        <f t="shared" si="305"/>
        <v>10</v>
      </c>
      <c r="F2813" s="6" t="str">
        <f t="shared" si="307"/>
        <v>Cat 4</v>
      </c>
      <c r="G2813" s="8">
        <v>10027</v>
      </c>
      <c r="H2813" t="s">
        <v>8218</v>
      </c>
      <c r="I2813" t="s">
        <v>8224</v>
      </c>
      <c r="J2813" t="s">
        <v>8246</v>
      </c>
      <c r="K2813">
        <v>1424692503</v>
      </c>
      <c r="L2813" s="12">
        <f t="shared" si="301"/>
        <v>42058.496562500004</v>
      </c>
      <c r="M2813">
        <v>1422100503</v>
      </c>
      <c r="N2813" s="12">
        <f t="shared" si="302"/>
        <v>42028.496562500004</v>
      </c>
      <c r="O2813" s="16">
        <f t="shared" si="303"/>
        <v>1</v>
      </c>
      <c r="P2813" s="16">
        <f t="shared" si="306"/>
        <v>2015</v>
      </c>
      <c r="Q2813" t="b">
        <v>0</v>
      </c>
      <c r="R2813">
        <v>108</v>
      </c>
      <c r="S2813" t="b">
        <v>1</v>
      </c>
      <c r="T2813" t="s">
        <v>8269</v>
      </c>
      <c r="U2813" t="str">
        <f t="shared" si="304"/>
        <v>theat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20">
        <f t="shared" si="305"/>
        <v>5</v>
      </c>
      <c r="F2814" s="6" t="str">
        <f t="shared" si="307"/>
        <v>Cat 3</v>
      </c>
      <c r="G2814" s="8">
        <v>5665</v>
      </c>
      <c r="H2814" t="s">
        <v>8218</v>
      </c>
      <c r="I2814" t="s">
        <v>8228</v>
      </c>
      <c r="J2814" t="s">
        <v>8250</v>
      </c>
      <c r="K2814">
        <v>1428292800</v>
      </c>
      <c r="L2814" s="12">
        <f t="shared" si="301"/>
        <v>42100.166666666672</v>
      </c>
      <c r="M2814">
        <v>1424368298</v>
      </c>
      <c r="N2814" s="12">
        <f t="shared" si="302"/>
        <v>42054.74418981481</v>
      </c>
      <c r="O2814" s="16">
        <f t="shared" si="303"/>
        <v>2</v>
      </c>
      <c r="P2814" s="16">
        <f t="shared" si="306"/>
        <v>2015</v>
      </c>
      <c r="Q2814" t="b">
        <v>0</v>
      </c>
      <c r="R2814">
        <v>83</v>
      </c>
      <c r="S2814" t="b">
        <v>1</v>
      </c>
      <c r="T2814" t="s">
        <v>8269</v>
      </c>
      <c r="U2814" t="str">
        <f t="shared" si="304"/>
        <v>theat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20">
        <f t="shared" si="305"/>
        <v>2.8</v>
      </c>
      <c r="F2815" s="6" t="str">
        <f t="shared" si="307"/>
        <v>Cat 2</v>
      </c>
      <c r="G2815" s="8">
        <v>3572.12</v>
      </c>
      <c r="H2815" t="s">
        <v>8218</v>
      </c>
      <c r="I2815" t="s">
        <v>8223</v>
      </c>
      <c r="J2815" t="s">
        <v>8245</v>
      </c>
      <c r="K2815">
        <v>1481737761</v>
      </c>
      <c r="L2815" s="12">
        <f t="shared" si="301"/>
        <v>42718.742604166662</v>
      </c>
      <c r="M2815">
        <v>1479577761</v>
      </c>
      <c r="N2815" s="12">
        <f t="shared" si="302"/>
        <v>42693.742604166662</v>
      </c>
      <c r="O2815" s="16">
        <f t="shared" si="303"/>
        <v>11</v>
      </c>
      <c r="P2815" s="16">
        <f t="shared" si="306"/>
        <v>2016</v>
      </c>
      <c r="Q2815" t="b">
        <v>0</v>
      </c>
      <c r="R2815">
        <v>96</v>
      </c>
      <c r="S2815" t="b">
        <v>1</v>
      </c>
      <c r="T2815" t="s">
        <v>8269</v>
      </c>
      <c r="U2815" t="str">
        <f t="shared" si="304"/>
        <v>theat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20">
        <f t="shared" si="305"/>
        <v>1.5</v>
      </c>
      <c r="F2816" s="6" t="str">
        <f t="shared" si="307"/>
        <v>Cat 2</v>
      </c>
      <c r="G2816" s="8">
        <v>1616</v>
      </c>
      <c r="H2816" t="s">
        <v>8218</v>
      </c>
      <c r="I2816" t="s">
        <v>8224</v>
      </c>
      <c r="J2816" t="s">
        <v>8246</v>
      </c>
      <c r="K2816">
        <v>1431164115</v>
      </c>
      <c r="L2816" s="12">
        <f t="shared" si="301"/>
        <v>42133.399479166663</v>
      </c>
      <c r="M2816">
        <v>1428572115</v>
      </c>
      <c r="N2816" s="12">
        <f t="shared" si="302"/>
        <v>42103.399479166663</v>
      </c>
      <c r="O2816" s="16">
        <f t="shared" si="303"/>
        <v>4</v>
      </c>
      <c r="P2816" s="16">
        <f t="shared" si="306"/>
        <v>2015</v>
      </c>
      <c r="Q2816" t="b">
        <v>0</v>
      </c>
      <c r="R2816">
        <v>64</v>
      </c>
      <c r="S2816" t="b">
        <v>1</v>
      </c>
      <c r="T2816" t="s">
        <v>8269</v>
      </c>
      <c r="U2816" t="str">
        <f t="shared" si="304"/>
        <v>theat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20">
        <f t="shared" si="305"/>
        <v>0.25</v>
      </c>
      <c r="F2817" s="6" t="str">
        <f t="shared" si="307"/>
        <v>Cat 1</v>
      </c>
      <c r="G2817" s="8">
        <v>605</v>
      </c>
      <c r="H2817" t="s">
        <v>8218</v>
      </c>
      <c r="I2817" t="s">
        <v>8228</v>
      </c>
      <c r="J2817" t="s">
        <v>8250</v>
      </c>
      <c r="K2817">
        <v>1470595109</v>
      </c>
      <c r="L2817" s="12">
        <f t="shared" si="301"/>
        <v>42589.776724537034</v>
      </c>
      <c r="M2817">
        <v>1468003109</v>
      </c>
      <c r="N2817" s="12">
        <f t="shared" si="302"/>
        <v>42559.776724537034</v>
      </c>
      <c r="O2817" s="16">
        <f t="shared" si="303"/>
        <v>7</v>
      </c>
      <c r="P2817" s="16">
        <f t="shared" si="306"/>
        <v>2016</v>
      </c>
      <c r="Q2817" t="b">
        <v>0</v>
      </c>
      <c r="R2817">
        <v>14</v>
      </c>
      <c r="S2817" t="b">
        <v>1</v>
      </c>
      <c r="T2817" t="s">
        <v>8269</v>
      </c>
      <c r="U2817" t="str">
        <f t="shared" si="304"/>
        <v>theat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20">
        <f t="shared" si="305"/>
        <v>3</v>
      </c>
      <c r="F2818" s="6" t="str">
        <f t="shared" si="307"/>
        <v>Cat 2</v>
      </c>
      <c r="G2818" s="8">
        <v>4247</v>
      </c>
      <c r="H2818" t="s">
        <v>8218</v>
      </c>
      <c r="I2818" t="s">
        <v>8224</v>
      </c>
      <c r="J2818" t="s">
        <v>8246</v>
      </c>
      <c r="K2818">
        <v>1438531200</v>
      </c>
      <c r="L2818" s="12">
        <f t="shared" si="301"/>
        <v>42218.666666666672</v>
      </c>
      <c r="M2818">
        <v>1435921992</v>
      </c>
      <c r="N2818" s="12">
        <f t="shared" si="302"/>
        <v>42188.467499999999</v>
      </c>
      <c r="O2818" s="16">
        <f t="shared" si="303"/>
        <v>7</v>
      </c>
      <c r="P2818" s="16">
        <f t="shared" si="306"/>
        <v>2015</v>
      </c>
      <c r="Q2818" t="b">
        <v>0</v>
      </c>
      <c r="R2818">
        <v>169</v>
      </c>
      <c r="S2818" t="b">
        <v>1</v>
      </c>
      <c r="T2818" t="s">
        <v>8269</v>
      </c>
      <c r="U2818" t="str">
        <f t="shared" si="304"/>
        <v>theat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20">
        <f t="shared" si="305"/>
        <v>0.6</v>
      </c>
      <c r="F2819" s="6" t="str">
        <f t="shared" si="307"/>
        <v>Cat 1</v>
      </c>
      <c r="G2819" s="8">
        <v>780</v>
      </c>
      <c r="H2819" t="s">
        <v>8218</v>
      </c>
      <c r="I2819" t="s">
        <v>8224</v>
      </c>
      <c r="J2819" t="s">
        <v>8246</v>
      </c>
      <c r="K2819">
        <v>1425136462</v>
      </c>
      <c r="L2819" s="12">
        <f t="shared" ref="L2819:L2882" si="308">(((K2819/60)/60)/24)+DATE(1970,1,1)</f>
        <v>42063.634976851856</v>
      </c>
      <c r="M2819">
        <v>1421680462</v>
      </c>
      <c r="N2819" s="12">
        <f t="shared" ref="N2819:N2882" si="309">(((M2819/60)/60)/24)+DATE(1970,1,1)</f>
        <v>42023.634976851856</v>
      </c>
      <c r="O2819" s="16">
        <f t="shared" ref="O2819:O2882" si="310">MONTH(N2819)</f>
        <v>1</v>
      </c>
      <c r="P2819" s="16">
        <f t="shared" si="306"/>
        <v>2015</v>
      </c>
      <c r="Q2819" t="b">
        <v>0</v>
      </c>
      <c r="R2819">
        <v>33</v>
      </c>
      <c r="S2819" t="b">
        <v>1</v>
      </c>
      <c r="T2819" t="s">
        <v>8269</v>
      </c>
      <c r="U2819" t="str">
        <f t="shared" ref="U2819:U2882" si="311">LEFT(T2819,5)</f>
        <v>theat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20">
        <f t="shared" ref="E2820:E2883" si="312">D2820/1000</f>
        <v>10</v>
      </c>
      <c r="F2820" s="6" t="str">
        <f t="shared" si="307"/>
        <v>Cat 4</v>
      </c>
      <c r="G2820" s="8">
        <v>10603</v>
      </c>
      <c r="H2820" t="s">
        <v>8218</v>
      </c>
      <c r="I2820" t="s">
        <v>8223</v>
      </c>
      <c r="J2820" t="s">
        <v>8245</v>
      </c>
      <c r="K2820">
        <v>1443018086</v>
      </c>
      <c r="L2820" s="12">
        <f t="shared" si="308"/>
        <v>42270.598217592589</v>
      </c>
      <c r="M2820">
        <v>1441290086</v>
      </c>
      <c r="N2820" s="12">
        <f t="shared" si="309"/>
        <v>42250.598217592589</v>
      </c>
      <c r="O2820" s="16">
        <f t="shared" si="310"/>
        <v>9</v>
      </c>
      <c r="P2820" s="16">
        <f t="shared" ref="P2820:P2883" si="313">YEAR(N2820)</f>
        <v>2015</v>
      </c>
      <c r="Q2820" t="b">
        <v>0</v>
      </c>
      <c r="R2820">
        <v>102</v>
      </c>
      <c r="S2820" t="b">
        <v>1</v>
      </c>
      <c r="T2820" t="s">
        <v>8269</v>
      </c>
      <c r="U2820" t="str">
        <f t="shared" si="311"/>
        <v>theat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20">
        <f t="shared" si="312"/>
        <v>5</v>
      </c>
      <c r="F2821" s="6" t="str">
        <f t="shared" ref="F2821:F2884" si="314">IF(E2821&lt;1,"Cat 1",IF(E2821&lt;5,"Cat 2",IF(E2821&lt;10,"Cat 3",IF(E2821&lt;15,"Cat 4",IF(E2821&lt;20,"Cat 5",IF(E2821&lt;25,"Cat 6",IF(E2821&lt;30,"Cat 7",IF(E2821&lt;35,"Cat 8",IF(E2821&lt;40,"Cat 9",IF(E2821&lt;45,"Cat 10",IF(E2821&lt;50,"Cat 11","Cat 12")))))))))))</f>
        <v>Cat 3</v>
      </c>
      <c r="G2821" s="8">
        <v>5240</v>
      </c>
      <c r="H2821" t="s">
        <v>8218</v>
      </c>
      <c r="I2821" t="s">
        <v>8224</v>
      </c>
      <c r="J2821" t="s">
        <v>8246</v>
      </c>
      <c r="K2821">
        <v>1434285409</v>
      </c>
      <c r="L2821" s="12">
        <f t="shared" si="308"/>
        <v>42169.525567129633</v>
      </c>
      <c r="M2821">
        <v>1431693409</v>
      </c>
      <c r="N2821" s="12">
        <f t="shared" si="309"/>
        <v>42139.525567129633</v>
      </c>
      <c r="O2821" s="16">
        <f t="shared" si="310"/>
        <v>5</v>
      </c>
      <c r="P2821" s="16">
        <f t="shared" si="313"/>
        <v>2015</v>
      </c>
      <c r="Q2821" t="b">
        <v>0</v>
      </c>
      <c r="R2821">
        <v>104</v>
      </c>
      <c r="S2821" t="b">
        <v>1</v>
      </c>
      <c r="T2821" t="s">
        <v>8269</v>
      </c>
      <c r="U2821" t="str">
        <f t="shared" si="311"/>
        <v>theat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20">
        <f t="shared" si="312"/>
        <v>0.2</v>
      </c>
      <c r="F2822" s="6" t="str">
        <f t="shared" si="314"/>
        <v>Cat 1</v>
      </c>
      <c r="G2822" s="8">
        <v>272</v>
      </c>
      <c r="H2822" t="s">
        <v>8218</v>
      </c>
      <c r="I2822" t="s">
        <v>8224</v>
      </c>
      <c r="J2822" t="s">
        <v>8246</v>
      </c>
      <c r="K2822">
        <v>1456444800</v>
      </c>
      <c r="L2822" s="12">
        <f t="shared" si="308"/>
        <v>42426</v>
      </c>
      <c r="M2822">
        <v>1454337589</v>
      </c>
      <c r="N2822" s="12">
        <f t="shared" si="309"/>
        <v>42401.610983796301</v>
      </c>
      <c r="O2822" s="16">
        <f t="shared" si="310"/>
        <v>2</v>
      </c>
      <c r="P2822" s="16">
        <f t="shared" si="313"/>
        <v>2016</v>
      </c>
      <c r="Q2822" t="b">
        <v>0</v>
      </c>
      <c r="R2822">
        <v>20</v>
      </c>
      <c r="S2822" t="b">
        <v>1</v>
      </c>
      <c r="T2822" t="s">
        <v>8269</v>
      </c>
      <c r="U2822" t="str">
        <f t="shared" si="311"/>
        <v>theat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20">
        <f t="shared" si="312"/>
        <v>1</v>
      </c>
      <c r="F2823" s="6" t="str">
        <f t="shared" si="314"/>
        <v>Cat 2</v>
      </c>
      <c r="G2823" s="8">
        <v>1000</v>
      </c>
      <c r="H2823" t="s">
        <v>8218</v>
      </c>
      <c r="I2823" t="s">
        <v>8224</v>
      </c>
      <c r="J2823" t="s">
        <v>8246</v>
      </c>
      <c r="K2823">
        <v>1411510135</v>
      </c>
      <c r="L2823" s="12">
        <f t="shared" si="308"/>
        <v>41905.922858796301</v>
      </c>
      <c r="M2823">
        <v>1408918135</v>
      </c>
      <c r="N2823" s="12">
        <f t="shared" si="309"/>
        <v>41875.922858796301</v>
      </c>
      <c r="O2823" s="16">
        <f t="shared" si="310"/>
        <v>8</v>
      </c>
      <c r="P2823" s="16">
        <f t="shared" si="313"/>
        <v>2014</v>
      </c>
      <c r="Q2823" t="b">
        <v>0</v>
      </c>
      <c r="R2823">
        <v>35</v>
      </c>
      <c r="S2823" t="b">
        <v>1</v>
      </c>
      <c r="T2823" t="s">
        <v>8269</v>
      </c>
      <c r="U2823" t="str">
        <f t="shared" si="311"/>
        <v>theat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20">
        <f t="shared" si="312"/>
        <v>6</v>
      </c>
      <c r="F2824" s="6" t="str">
        <f t="shared" si="314"/>
        <v>Cat 3</v>
      </c>
      <c r="G2824" s="8">
        <v>6000</v>
      </c>
      <c r="H2824" t="s">
        <v>8218</v>
      </c>
      <c r="I2824" t="s">
        <v>8223</v>
      </c>
      <c r="J2824" t="s">
        <v>8245</v>
      </c>
      <c r="K2824">
        <v>1427469892</v>
      </c>
      <c r="L2824" s="12">
        <f t="shared" si="308"/>
        <v>42090.642268518524</v>
      </c>
      <c r="M2824">
        <v>1424881492</v>
      </c>
      <c r="N2824" s="12">
        <f t="shared" si="309"/>
        <v>42060.683935185181</v>
      </c>
      <c r="O2824" s="16">
        <f t="shared" si="310"/>
        <v>2</v>
      </c>
      <c r="P2824" s="16">
        <f t="shared" si="313"/>
        <v>2015</v>
      </c>
      <c r="Q2824" t="b">
        <v>0</v>
      </c>
      <c r="R2824">
        <v>94</v>
      </c>
      <c r="S2824" t="b">
        <v>1</v>
      </c>
      <c r="T2824" t="s">
        <v>8269</v>
      </c>
      <c r="U2824" t="str">
        <f t="shared" si="311"/>
        <v>theat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20">
        <f t="shared" si="312"/>
        <v>0.1</v>
      </c>
      <c r="F2825" s="6" t="str">
        <f t="shared" si="314"/>
        <v>Cat 1</v>
      </c>
      <c r="G2825" s="8">
        <v>124</v>
      </c>
      <c r="H2825" t="s">
        <v>8218</v>
      </c>
      <c r="I2825" t="s">
        <v>8224</v>
      </c>
      <c r="J2825" t="s">
        <v>8246</v>
      </c>
      <c r="K2825">
        <v>1427842740</v>
      </c>
      <c r="L2825" s="12">
        <f t="shared" si="308"/>
        <v>42094.957638888889</v>
      </c>
      <c r="M2825">
        <v>1425428206</v>
      </c>
      <c r="N2825" s="12">
        <f t="shared" si="309"/>
        <v>42067.011643518519</v>
      </c>
      <c r="O2825" s="16">
        <f t="shared" si="310"/>
        <v>3</v>
      </c>
      <c r="P2825" s="16">
        <f t="shared" si="313"/>
        <v>2015</v>
      </c>
      <c r="Q2825" t="b">
        <v>0</v>
      </c>
      <c r="R2825">
        <v>14</v>
      </c>
      <c r="S2825" t="b">
        <v>1</v>
      </c>
      <c r="T2825" t="s">
        <v>8269</v>
      </c>
      <c r="U2825" t="str">
        <f t="shared" si="311"/>
        <v>theat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20">
        <f t="shared" si="312"/>
        <v>0.65</v>
      </c>
      <c r="F2826" s="6" t="str">
        <f t="shared" si="314"/>
        <v>Cat 1</v>
      </c>
      <c r="G2826" s="8">
        <v>760</v>
      </c>
      <c r="H2826" t="s">
        <v>8218</v>
      </c>
      <c r="I2826" t="s">
        <v>8223</v>
      </c>
      <c r="J2826" t="s">
        <v>8245</v>
      </c>
      <c r="K2826">
        <v>1434159780</v>
      </c>
      <c r="L2826" s="12">
        <f t="shared" si="308"/>
        <v>42168.071527777778</v>
      </c>
      <c r="M2826">
        <v>1431412196</v>
      </c>
      <c r="N2826" s="12">
        <f t="shared" si="309"/>
        <v>42136.270787037036</v>
      </c>
      <c r="O2826" s="16">
        <f t="shared" si="310"/>
        <v>5</v>
      </c>
      <c r="P2826" s="16">
        <f t="shared" si="313"/>
        <v>2015</v>
      </c>
      <c r="Q2826" t="b">
        <v>0</v>
      </c>
      <c r="R2826">
        <v>15</v>
      </c>
      <c r="S2826" t="b">
        <v>1</v>
      </c>
      <c r="T2826" t="s">
        <v>8269</v>
      </c>
      <c r="U2826" t="str">
        <f t="shared" si="311"/>
        <v>theat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20">
        <f t="shared" si="312"/>
        <v>3</v>
      </c>
      <c r="F2827" s="6" t="str">
        <f t="shared" si="314"/>
        <v>Cat 2</v>
      </c>
      <c r="G2827" s="8">
        <v>3100</v>
      </c>
      <c r="H2827" t="s">
        <v>8218</v>
      </c>
      <c r="I2827" t="s">
        <v>8224</v>
      </c>
      <c r="J2827" t="s">
        <v>8246</v>
      </c>
      <c r="K2827">
        <v>1449255686</v>
      </c>
      <c r="L2827" s="12">
        <f t="shared" si="308"/>
        <v>42342.792662037042</v>
      </c>
      <c r="M2827">
        <v>1446663686</v>
      </c>
      <c r="N2827" s="12">
        <f t="shared" si="309"/>
        <v>42312.792662037042</v>
      </c>
      <c r="O2827" s="16">
        <f t="shared" si="310"/>
        <v>11</v>
      </c>
      <c r="P2827" s="16">
        <f t="shared" si="313"/>
        <v>2015</v>
      </c>
      <c r="Q2827" t="b">
        <v>0</v>
      </c>
      <c r="R2827">
        <v>51</v>
      </c>
      <c r="S2827" t="b">
        <v>1</v>
      </c>
      <c r="T2827" t="s">
        <v>8269</v>
      </c>
      <c r="U2827" t="str">
        <f t="shared" si="311"/>
        <v>theat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20">
        <f t="shared" si="312"/>
        <v>2</v>
      </c>
      <c r="F2828" s="6" t="str">
        <f t="shared" si="314"/>
        <v>Cat 2</v>
      </c>
      <c r="G2828" s="8">
        <v>2155</v>
      </c>
      <c r="H2828" t="s">
        <v>8218</v>
      </c>
      <c r="I2828" t="s">
        <v>8223</v>
      </c>
      <c r="J2828" t="s">
        <v>8245</v>
      </c>
      <c r="K2828">
        <v>1436511600</v>
      </c>
      <c r="L2828" s="12">
        <f t="shared" si="308"/>
        <v>42195.291666666672</v>
      </c>
      <c r="M2828">
        <v>1434415812</v>
      </c>
      <c r="N2828" s="12">
        <f t="shared" si="309"/>
        <v>42171.034861111111</v>
      </c>
      <c r="O2828" s="16">
        <f t="shared" si="310"/>
        <v>6</v>
      </c>
      <c r="P2828" s="16">
        <f t="shared" si="313"/>
        <v>2015</v>
      </c>
      <c r="Q2828" t="b">
        <v>0</v>
      </c>
      <c r="R2828">
        <v>19</v>
      </c>
      <c r="S2828" t="b">
        <v>1</v>
      </c>
      <c r="T2828" t="s">
        <v>8269</v>
      </c>
      <c r="U2828" t="str">
        <f t="shared" si="311"/>
        <v>theat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20">
        <f t="shared" si="312"/>
        <v>2</v>
      </c>
      <c r="F2829" s="6" t="str">
        <f t="shared" si="314"/>
        <v>Cat 2</v>
      </c>
      <c r="G2829" s="8">
        <v>2405</v>
      </c>
      <c r="H2829" t="s">
        <v>8218</v>
      </c>
      <c r="I2829" t="s">
        <v>8223</v>
      </c>
      <c r="J2829" t="s">
        <v>8245</v>
      </c>
      <c r="K2829">
        <v>1464971400</v>
      </c>
      <c r="L2829" s="12">
        <f t="shared" si="308"/>
        <v>42524.6875</v>
      </c>
      <c r="M2829">
        <v>1462379066</v>
      </c>
      <c r="N2829" s="12">
        <f t="shared" si="309"/>
        <v>42494.683634259258</v>
      </c>
      <c r="O2829" s="16">
        <f t="shared" si="310"/>
        <v>5</v>
      </c>
      <c r="P2829" s="16">
        <f t="shared" si="313"/>
        <v>2016</v>
      </c>
      <c r="Q2829" t="b">
        <v>0</v>
      </c>
      <c r="R2829">
        <v>23</v>
      </c>
      <c r="S2829" t="b">
        <v>1</v>
      </c>
      <c r="T2829" t="s">
        <v>8269</v>
      </c>
      <c r="U2829" t="str">
        <f t="shared" si="311"/>
        <v>theat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20">
        <f t="shared" si="312"/>
        <v>9.5</v>
      </c>
      <c r="F2830" s="6" t="str">
        <f t="shared" si="314"/>
        <v>Cat 3</v>
      </c>
      <c r="G2830" s="8">
        <v>9536</v>
      </c>
      <c r="H2830" t="s">
        <v>8218</v>
      </c>
      <c r="I2830" t="s">
        <v>8224</v>
      </c>
      <c r="J2830" t="s">
        <v>8246</v>
      </c>
      <c r="K2830">
        <v>1443826800</v>
      </c>
      <c r="L2830" s="12">
        <f t="shared" si="308"/>
        <v>42279.958333333328</v>
      </c>
      <c r="M2830">
        <v>1441606869</v>
      </c>
      <c r="N2830" s="12">
        <f t="shared" si="309"/>
        <v>42254.264687499999</v>
      </c>
      <c r="O2830" s="16">
        <f t="shared" si="310"/>
        <v>9</v>
      </c>
      <c r="P2830" s="16">
        <f t="shared" si="313"/>
        <v>2015</v>
      </c>
      <c r="Q2830" t="b">
        <v>0</v>
      </c>
      <c r="R2830">
        <v>97</v>
      </c>
      <c r="S2830" t="b">
        <v>1</v>
      </c>
      <c r="T2830" t="s">
        <v>8269</v>
      </c>
      <c r="U2830" t="str">
        <f t="shared" si="311"/>
        <v>theat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20">
        <f t="shared" si="312"/>
        <v>2.5</v>
      </c>
      <c r="F2831" s="6" t="str">
        <f t="shared" si="314"/>
        <v>Cat 2</v>
      </c>
      <c r="G2831" s="8">
        <v>2663</v>
      </c>
      <c r="H2831" t="s">
        <v>8218</v>
      </c>
      <c r="I2831" t="s">
        <v>8224</v>
      </c>
      <c r="J2831" t="s">
        <v>8246</v>
      </c>
      <c r="K2831">
        <v>1464863118</v>
      </c>
      <c r="L2831" s="12">
        <f t="shared" si="308"/>
        <v>42523.434236111112</v>
      </c>
      <c r="M2831">
        <v>1462443918</v>
      </c>
      <c r="N2831" s="12">
        <f t="shared" si="309"/>
        <v>42495.434236111112</v>
      </c>
      <c r="O2831" s="16">
        <f t="shared" si="310"/>
        <v>5</v>
      </c>
      <c r="P2831" s="16">
        <f t="shared" si="313"/>
        <v>2016</v>
      </c>
      <c r="Q2831" t="b">
        <v>0</v>
      </c>
      <c r="R2831">
        <v>76</v>
      </c>
      <c r="S2831" t="b">
        <v>1</v>
      </c>
      <c r="T2831" t="s">
        <v>8269</v>
      </c>
      <c r="U2831" t="str">
        <f t="shared" si="311"/>
        <v>theat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20">
        <f t="shared" si="312"/>
        <v>3</v>
      </c>
      <c r="F2832" s="6" t="str">
        <f t="shared" si="314"/>
        <v>Cat 2</v>
      </c>
      <c r="G2832" s="8">
        <v>3000</v>
      </c>
      <c r="H2832" t="s">
        <v>8218</v>
      </c>
      <c r="I2832" t="s">
        <v>8223</v>
      </c>
      <c r="J2832" t="s">
        <v>8245</v>
      </c>
      <c r="K2832">
        <v>1399867140</v>
      </c>
      <c r="L2832" s="12">
        <f t="shared" si="308"/>
        <v>41771.165972222225</v>
      </c>
      <c r="M2832">
        <v>1398802148</v>
      </c>
      <c r="N2832" s="12">
        <f t="shared" si="309"/>
        <v>41758.839675925927</v>
      </c>
      <c r="O2832" s="16">
        <f t="shared" si="310"/>
        <v>4</v>
      </c>
      <c r="P2832" s="16">
        <f t="shared" si="313"/>
        <v>2014</v>
      </c>
      <c r="Q2832" t="b">
        <v>0</v>
      </c>
      <c r="R2832">
        <v>11</v>
      </c>
      <c r="S2832" t="b">
        <v>1</v>
      </c>
      <c r="T2832" t="s">
        <v>8269</v>
      </c>
      <c r="U2832" t="str">
        <f t="shared" si="311"/>
        <v>theat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20">
        <f t="shared" si="312"/>
        <v>3</v>
      </c>
      <c r="F2833" s="6" t="str">
        <f t="shared" si="314"/>
        <v>Cat 2</v>
      </c>
      <c r="G2833" s="8">
        <v>3320</v>
      </c>
      <c r="H2833" t="s">
        <v>8218</v>
      </c>
      <c r="I2833" t="s">
        <v>8223</v>
      </c>
      <c r="J2833" t="s">
        <v>8245</v>
      </c>
      <c r="K2833">
        <v>1437076070</v>
      </c>
      <c r="L2833" s="12">
        <f t="shared" si="308"/>
        <v>42201.824884259258</v>
      </c>
      <c r="M2833">
        <v>1434484070</v>
      </c>
      <c r="N2833" s="12">
        <f t="shared" si="309"/>
        <v>42171.824884259258</v>
      </c>
      <c r="O2833" s="16">
        <f t="shared" si="310"/>
        <v>6</v>
      </c>
      <c r="P2833" s="16">
        <f t="shared" si="313"/>
        <v>2015</v>
      </c>
      <c r="Q2833" t="b">
        <v>0</v>
      </c>
      <c r="R2833">
        <v>52</v>
      </c>
      <c r="S2833" t="b">
        <v>1</v>
      </c>
      <c r="T2833" t="s">
        <v>8269</v>
      </c>
      <c r="U2833" t="str">
        <f t="shared" si="311"/>
        <v>theat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20">
        <f t="shared" si="312"/>
        <v>2.5</v>
      </c>
      <c r="F2834" s="6" t="str">
        <f t="shared" si="314"/>
        <v>Cat 2</v>
      </c>
      <c r="G2834" s="8">
        <v>2867.99</v>
      </c>
      <c r="H2834" t="s">
        <v>8218</v>
      </c>
      <c r="I2834" t="s">
        <v>8224</v>
      </c>
      <c r="J2834" t="s">
        <v>8246</v>
      </c>
      <c r="K2834">
        <v>1416780000</v>
      </c>
      <c r="L2834" s="12">
        <f t="shared" si="308"/>
        <v>41966.916666666672</v>
      </c>
      <c r="M2834">
        <v>1414342894</v>
      </c>
      <c r="N2834" s="12">
        <f t="shared" si="309"/>
        <v>41938.709421296298</v>
      </c>
      <c r="O2834" s="16">
        <f t="shared" si="310"/>
        <v>10</v>
      </c>
      <c r="P2834" s="16">
        <f t="shared" si="313"/>
        <v>2014</v>
      </c>
      <c r="Q2834" t="b">
        <v>0</v>
      </c>
      <c r="R2834">
        <v>95</v>
      </c>
      <c r="S2834" t="b">
        <v>1</v>
      </c>
      <c r="T2834" t="s">
        <v>8269</v>
      </c>
      <c r="U2834" t="str">
        <f t="shared" si="311"/>
        <v>theat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20">
        <f t="shared" si="312"/>
        <v>2.7</v>
      </c>
      <c r="F2835" s="6" t="str">
        <f t="shared" si="314"/>
        <v>Cat 2</v>
      </c>
      <c r="G2835" s="8">
        <v>2923</v>
      </c>
      <c r="H2835" t="s">
        <v>8218</v>
      </c>
      <c r="I2835" t="s">
        <v>8223</v>
      </c>
      <c r="J2835" t="s">
        <v>8245</v>
      </c>
      <c r="K2835">
        <v>1444528800</v>
      </c>
      <c r="L2835" s="12">
        <f t="shared" si="308"/>
        <v>42288.083333333328</v>
      </c>
      <c r="M2835">
        <v>1442804633</v>
      </c>
      <c r="N2835" s="12">
        <f t="shared" si="309"/>
        <v>42268.127696759257</v>
      </c>
      <c r="O2835" s="16">
        <f t="shared" si="310"/>
        <v>9</v>
      </c>
      <c r="P2835" s="16">
        <f t="shared" si="313"/>
        <v>2015</v>
      </c>
      <c r="Q2835" t="b">
        <v>0</v>
      </c>
      <c r="R2835">
        <v>35</v>
      </c>
      <c r="S2835" t="b">
        <v>1</v>
      </c>
      <c r="T2835" t="s">
        <v>8269</v>
      </c>
      <c r="U2835" t="str">
        <f t="shared" si="311"/>
        <v>theat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20">
        <f t="shared" si="312"/>
        <v>0.8</v>
      </c>
      <c r="F2836" s="6" t="str">
        <f t="shared" si="314"/>
        <v>Cat 1</v>
      </c>
      <c r="G2836" s="8">
        <v>1360</v>
      </c>
      <c r="H2836" t="s">
        <v>8218</v>
      </c>
      <c r="I2836" t="s">
        <v>8224</v>
      </c>
      <c r="J2836" t="s">
        <v>8246</v>
      </c>
      <c r="K2836">
        <v>1422658930</v>
      </c>
      <c r="L2836" s="12">
        <f t="shared" si="308"/>
        <v>42034.959837962961</v>
      </c>
      <c r="M2836">
        <v>1421362930</v>
      </c>
      <c r="N2836" s="12">
        <f t="shared" si="309"/>
        <v>42019.959837962961</v>
      </c>
      <c r="O2836" s="16">
        <f t="shared" si="310"/>
        <v>1</v>
      </c>
      <c r="P2836" s="16">
        <f t="shared" si="313"/>
        <v>2015</v>
      </c>
      <c r="Q2836" t="b">
        <v>0</v>
      </c>
      <c r="R2836">
        <v>21</v>
      </c>
      <c r="S2836" t="b">
        <v>1</v>
      </c>
      <c r="T2836" t="s">
        <v>8269</v>
      </c>
      <c r="U2836" t="str">
        <f t="shared" si="311"/>
        <v>theat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20">
        <f t="shared" si="312"/>
        <v>1</v>
      </c>
      <c r="F2837" s="6" t="str">
        <f t="shared" si="314"/>
        <v>Cat 2</v>
      </c>
      <c r="G2837" s="8">
        <v>1870.99</v>
      </c>
      <c r="H2837" t="s">
        <v>8218</v>
      </c>
      <c r="I2837" t="s">
        <v>8224</v>
      </c>
      <c r="J2837" t="s">
        <v>8246</v>
      </c>
      <c r="K2837">
        <v>1449273600</v>
      </c>
      <c r="L2837" s="12">
        <f t="shared" si="308"/>
        <v>42343</v>
      </c>
      <c r="M2837">
        <v>1446742417</v>
      </c>
      <c r="N2837" s="12">
        <f t="shared" si="309"/>
        <v>42313.703900462962</v>
      </c>
      <c r="O2837" s="16">
        <f t="shared" si="310"/>
        <v>11</v>
      </c>
      <c r="P2837" s="16">
        <f t="shared" si="313"/>
        <v>2015</v>
      </c>
      <c r="Q2837" t="b">
        <v>0</v>
      </c>
      <c r="R2837">
        <v>93</v>
      </c>
      <c r="S2837" t="b">
        <v>1</v>
      </c>
      <c r="T2837" t="s">
        <v>8269</v>
      </c>
      <c r="U2837" t="str">
        <f t="shared" si="311"/>
        <v>theat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20">
        <f t="shared" si="312"/>
        <v>0.45</v>
      </c>
      <c r="F2838" s="6" t="str">
        <f t="shared" si="314"/>
        <v>Cat 1</v>
      </c>
      <c r="G2838" s="8">
        <v>485</v>
      </c>
      <c r="H2838" t="s">
        <v>8218</v>
      </c>
      <c r="I2838" t="s">
        <v>8223</v>
      </c>
      <c r="J2838" t="s">
        <v>8245</v>
      </c>
      <c r="K2838">
        <v>1487393940</v>
      </c>
      <c r="L2838" s="12">
        <f t="shared" si="308"/>
        <v>42784.207638888889</v>
      </c>
      <c r="M2838">
        <v>1484115418</v>
      </c>
      <c r="N2838" s="12">
        <f t="shared" si="309"/>
        <v>42746.261782407411</v>
      </c>
      <c r="O2838" s="16">
        <f t="shared" si="310"/>
        <v>1</v>
      </c>
      <c r="P2838" s="16">
        <f t="shared" si="313"/>
        <v>2017</v>
      </c>
      <c r="Q2838" t="b">
        <v>0</v>
      </c>
      <c r="R2838">
        <v>11</v>
      </c>
      <c r="S2838" t="b">
        <v>1</v>
      </c>
      <c r="T2838" t="s">
        <v>8269</v>
      </c>
      <c r="U2838" t="str">
        <f t="shared" si="311"/>
        <v>theat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20">
        <f t="shared" si="312"/>
        <v>0.85</v>
      </c>
      <c r="F2839" s="6" t="str">
        <f t="shared" si="314"/>
        <v>Cat 1</v>
      </c>
      <c r="G2839" s="8">
        <v>850</v>
      </c>
      <c r="H2839" t="s">
        <v>8218</v>
      </c>
      <c r="I2839" t="s">
        <v>8228</v>
      </c>
      <c r="J2839" t="s">
        <v>8250</v>
      </c>
      <c r="K2839">
        <v>1449701284</v>
      </c>
      <c r="L2839" s="12">
        <f t="shared" si="308"/>
        <v>42347.950046296297</v>
      </c>
      <c r="M2839">
        <v>1446241684</v>
      </c>
      <c r="N2839" s="12">
        <f t="shared" si="309"/>
        <v>42307.908379629633</v>
      </c>
      <c r="O2839" s="16">
        <f t="shared" si="310"/>
        <v>10</v>
      </c>
      <c r="P2839" s="16">
        <f t="shared" si="313"/>
        <v>2015</v>
      </c>
      <c r="Q2839" t="b">
        <v>0</v>
      </c>
      <c r="R2839">
        <v>21</v>
      </c>
      <c r="S2839" t="b">
        <v>1</v>
      </c>
      <c r="T2839" t="s">
        <v>8269</v>
      </c>
      <c r="U2839" t="str">
        <f t="shared" si="311"/>
        <v>theat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20">
        <f t="shared" si="312"/>
        <v>2</v>
      </c>
      <c r="F2840" s="6" t="str">
        <f t="shared" si="314"/>
        <v>Cat 2</v>
      </c>
      <c r="G2840" s="8">
        <v>2405</v>
      </c>
      <c r="H2840" t="s">
        <v>8218</v>
      </c>
      <c r="I2840" t="s">
        <v>8223</v>
      </c>
      <c r="J2840" t="s">
        <v>8245</v>
      </c>
      <c r="K2840">
        <v>1407967200</v>
      </c>
      <c r="L2840" s="12">
        <f t="shared" si="308"/>
        <v>41864.916666666664</v>
      </c>
      <c r="M2840">
        <v>1406039696</v>
      </c>
      <c r="N2840" s="12">
        <f t="shared" si="309"/>
        <v>41842.607592592591</v>
      </c>
      <c r="O2840" s="16">
        <f t="shared" si="310"/>
        <v>7</v>
      </c>
      <c r="P2840" s="16">
        <f t="shared" si="313"/>
        <v>2014</v>
      </c>
      <c r="Q2840" t="b">
        <v>0</v>
      </c>
      <c r="R2840">
        <v>54</v>
      </c>
      <c r="S2840" t="b">
        <v>1</v>
      </c>
      <c r="T2840" t="s">
        <v>8269</v>
      </c>
      <c r="U2840" t="str">
        <f t="shared" si="311"/>
        <v>theat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20">
        <f t="shared" si="312"/>
        <v>3.5</v>
      </c>
      <c r="F2841" s="6" t="str">
        <f t="shared" si="314"/>
        <v>Cat 2</v>
      </c>
      <c r="G2841" s="8">
        <v>3900</v>
      </c>
      <c r="H2841" t="s">
        <v>8218</v>
      </c>
      <c r="I2841" t="s">
        <v>8223</v>
      </c>
      <c r="J2841" t="s">
        <v>8245</v>
      </c>
      <c r="K2841">
        <v>1408942740</v>
      </c>
      <c r="L2841" s="12">
        <f t="shared" si="308"/>
        <v>41876.207638888889</v>
      </c>
      <c r="M2841">
        <v>1406958354</v>
      </c>
      <c r="N2841" s="12">
        <f t="shared" si="309"/>
        <v>41853.240208333329</v>
      </c>
      <c r="O2841" s="16">
        <f t="shared" si="310"/>
        <v>8</v>
      </c>
      <c r="P2841" s="16">
        <f t="shared" si="313"/>
        <v>2014</v>
      </c>
      <c r="Q2841" t="b">
        <v>0</v>
      </c>
      <c r="R2841">
        <v>31</v>
      </c>
      <c r="S2841" t="b">
        <v>1</v>
      </c>
      <c r="T2841" t="s">
        <v>8269</v>
      </c>
      <c r="U2841" t="str">
        <f t="shared" si="311"/>
        <v>theat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20">
        <f t="shared" si="312"/>
        <v>2.5</v>
      </c>
      <c r="F2842" s="6" t="str">
        <f t="shared" si="314"/>
        <v>Cat 2</v>
      </c>
      <c r="G2842" s="8">
        <v>2600</v>
      </c>
      <c r="H2842" t="s">
        <v>8218</v>
      </c>
      <c r="I2842" t="s">
        <v>8224</v>
      </c>
      <c r="J2842" t="s">
        <v>8246</v>
      </c>
      <c r="K2842">
        <v>1426698000</v>
      </c>
      <c r="L2842" s="12">
        <f t="shared" si="308"/>
        <v>42081.708333333328</v>
      </c>
      <c r="M2842">
        <v>1424825479</v>
      </c>
      <c r="N2842" s="12">
        <f t="shared" si="309"/>
        <v>42060.035636574074</v>
      </c>
      <c r="O2842" s="16">
        <f t="shared" si="310"/>
        <v>2</v>
      </c>
      <c r="P2842" s="16">
        <f t="shared" si="313"/>
        <v>2015</v>
      </c>
      <c r="Q2842" t="b">
        <v>0</v>
      </c>
      <c r="R2842">
        <v>132</v>
      </c>
      <c r="S2842" t="b">
        <v>1</v>
      </c>
      <c r="T2842" t="s">
        <v>8269</v>
      </c>
      <c r="U2842" t="str">
        <f t="shared" si="311"/>
        <v>theat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20">
        <f t="shared" si="312"/>
        <v>1</v>
      </c>
      <c r="F2843" s="6" t="str">
        <f t="shared" si="314"/>
        <v>Cat 2</v>
      </c>
      <c r="G2843" s="8"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12">
        <f t="shared" si="308"/>
        <v>42351.781215277777</v>
      </c>
      <c r="M2843">
        <v>1444844697</v>
      </c>
      <c r="N2843" s="12">
        <f t="shared" si="309"/>
        <v>42291.739548611105</v>
      </c>
      <c r="O2843" s="16">
        <f t="shared" si="310"/>
        <v>10</v>
      </c>
      <c r="P2843" s="16">
        <f t="shared" si="313"/>
        <v>2015</v>
      </c>
      <c r="Q2843" t="b">
        <v>0</v>
      </c>
      <c r="R2843">
        <v>1</v>
      </c>
      <c r="S2843" t="b">
        <v>0</v>
      </c>
      <c r="T2843" t="s">
        <v>8269</v>
      </c>
      <c r="U2843" t="str">
        <f t="shared" si="311"/>
        <v>theat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20">
        <f t="shared" si="312"/>
        <v>1.5</v>
      </c>
      <c r="F2844" s="6" t="str">
        <f t="shared" si="314"/>
        <v>Cat 2</v>
      </c>
      <c r="G2844" s="8"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12">
        <f t="shared" si="308"/>
        <v>41811.458333333336</v>
      </c>
      <c r="M2844">
        <v>1401058295</v>
      </c>
      <c r="N2844" s="12">
        <f t="shared" si="309"/>
        <v>41784.952488425923</v>
      </c>
      <c r="O2844" s="16">
        <f t="shared" si="310"/>
        <v>5</v>
      </c>
      <c r="P2844" s="16">
        <f t="shared" si="313"/>
        <v>2014</v>
      </c>
      <c r="Q2844" t="b">
        <v>0</v>
      </c>
      <c r="R2844">
        <v>0</v>
      </c>
      <c r="S2844" t="b">
        <v>0</v>
      </c>
      <c r="T2844" t="s">
        <v>8269</v>
      </c>
      <c r="U2844" t="str">
        <f t="shared" si="311"/>
        <v>theat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20">
        <f t="shared" si="312"/>
        <v>1.2</v>
      </c>
      <c r="F2845" s="6" t="str">
        <f t="shared" si="314"/>
        <v>Cat 2</v>
      </c>
      <c r="G2845" s="8"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12">
        <f t="shared" si="308"/>
        <v>42534.166666666672</v>
      </c>
      <c r="M2845">
        <v>1462210950</v>
      </c>
      <c r="N2845" s="12">
        <f t="shared" si="309"/>
        <v>42492.737847222219</v>
      </c>
      <c r="O2845" s="16">
        <f t="shared" si="310"/>
        <v>5</v>
      </c>
      <c r="P2845" s="16">
        <f t="shared" si="313"/>
        <v>2016</v>
      </c>
      <c r="Q2845" t="b">
        <v>0</v>
      </c>
      <c r="R2845">
        <v>0</v>
      </c>
      <c r="S2845" t="b">
        <v>0</v>
      </c>
      <c r="T2845" t="s">
        <v>8269</v>
      </c>
      <c r="U2845" t="str">
        <f t="shared" si="311"/>
        <v>theat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20">
        <f t="shared" si="312"/>
        <v>0.55000000000000004</v>
      </c>
      <c r="F2846" s="6" t="str">
        <f t="shared" si="314"/>
        <v>Cat 1</v>
      </c>
      <c r="G2846" s="8"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12">
        <f t="shared" si="308"/>
        <v>42739.546064814815</v>
      </c>
      <c r="M2846">
        <v>1480943180</v>
      </c>
      <c r="N2846" s="12">
        <f t="shared" si="309"/>
        <v>42709.546064814815</v>
      </c>
      <c r="O2846" s="16">
        <f t="shared" si="310"/>
        <v>12</v>
      </c>
      <c r="P2846" s="16">
        <f t="shared" si="313"/>
        <v>2016</v>
      </c>
      <c r="Q2846" t="b">
        <v>0</v>
      </c>
      <c r="R2846">
        <v>1</v>
      </c>
      <c r="S2846" t="b">
        <v>0</v>
      </c>
      <c r="T2846" t="s">
        <v>8269</v>
      </c>
      <c r="U2846" t="str">
        <f t="shared" si="311"/>
        <v>theat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20">
        <f t="shared" si="312"/>
        <v>7.5</v>
      </c>
      <c r="F2847" s="6" t="str">
        <f t="shared" si="314"/>
        <v>Cat 3</v>
      </c>
      <c r="G2847" s="8">
        <v>2366</v>
      </c>
      <c r="H2847" t="s">
        <v>8220</v>
      </c>
      <c r="I2847" t="s">
        <v>8223</v>
      </c>
      <c r="J2847" t="s">
        <v>8245</v>
      </c>
      <c r="K2847">
        <v>1433723033</v>
      </c>
      <c r="L2847" s="12">
        <f t="shared" si="308"/>
        <v>42163.016585648147</v>
      </c>
      <c r="M2847">
        <v>1428539033</v>
      </c>
      <c r="N2847" s="12">
        <f t="shared" si="309"/>
        <v>42103.016585648147</v>
      </c>
      <c r="O2847" s="16">
        <f t="shared" si="310"/>
        <v>4</v>
      </c>
      <c r="P2847" s="16">
        <f t="shared" si="313"/>
        <v>2015</v>
      </c>
      <c r="Q2847" t="b">
        <v>0</v>
      </c>
      <c r="R2847">
        <v>39</v>
      </c>
      <c r="S2847" t="b">
        <v>0</v>
      </c>
      <c r="T2847" t="s">
        <v>8269</v>
      </c>
      <c r="U2847" t="str">
        <f t="shared" si="311"/>
        <v>theat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20">
        <f t="shared" si="312"/>
        <v>8</v>
      </c>
      <c r="F2848" s="6" t="str">
        <f t="shared" si="314"/>
        <v>Cat 3</v>
      </c>
      <c r="G2848" s="8"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12">
        <f t="shared" si="308"/>
        <v>42153.692060185189</v>
      </c>
      <c r="M2848">
        <v>1429029394</v>
      </c>
      <c r="N2848" s="12">
        <f t="shared" si="309"/>
        <v>42108.692060185189</v>
      </c>
      <c r="O2848" s="16">
        <f t="shared" si="310"/>
        <v>4</v>
      </c>
      <c r="P2848" s="16">
        <f t="shared" si="313"/>
        <v>2015</v>
      </c>
      <c r="Q2848" t="b">
        <v>0</v>
      </c>
      <c r="R2848">
        <v>0</v>
      </c>
      <c r="S2848" t="b">
        <v>0</v>
      </c>
      <c r="T2848" t="s">
        <v>8269</v>
      </c>
      <c r="U2848" t="str">
        <f t="shared" si="311"/>
        <v>theat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20">
        <f t="shared" si="312"/>
        <v>2</v>
      </c>
      <c r="F2849" s="6" t="str">
        <f t="shared" si="314"/>
        <v>Cat 2</v>
      </c>
      <c r="G2849" s="8"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12">
        <f t="shared" si="308"/>
        <v>42513.806307870371</v>
      </c>
      <c r="M2849">
        <v>1458847265</v>
      </c>
      <c r="N2849" s="12">
        <f t="shared" si="309"/>
        <v>42453.806307870371</v>
      </c>
      <c r="O2849" s="16">
        <f t="shared" si="310"/>
        <v>3</v>
      </c>
      <c r="P2849" s="16">
        <f t="shared" si="313"/>
        <v>2016</v>
      </c>
      <c r="Q2849" t="b">
        <v>0</v>
      </c>
      <c r="R2849">
        <v>0</v>
      </c>
      <c r="S2849" t="b">
        <v>0</v>
      </c>
      <c r="T2849" t="s">
        <v>8269</v>
      </c>
      <c r="U2849" t="str">
        <f t="shared" si="311"/>
        <v>theat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20">
        <f t="shared" si="312"/>
        <v>35</v>
      </c>
      <c r="F2850" s="6" t="str">
        <f t="shared" si="314"/>
        <v>Cat 9</v>
      </c>
      <c r="G2850" s="8">
        <v>70</v>
      </c>
      <c r="H2850" t="s">
        <v>8220</v>
      </c>
      <c r="I2850" t="s">
        <v>8223</v>
      </c>
      <c r="J2850" t="s">
        <v>8245</v>
      </c>
      <c r="K2850">
        <v>1432913659</v>
      </c>
      <c r="L2850" s="12">
        <f t="shared" si="308"/>
        <v>42153.648831018523</v>
      </c>
      <c r="M2850">
        <v>1430321659</v>
      </c>
      <c r="N2850" s="12">
        <f t="shared" si="309"/>
        <v>42123.648831018523</v>
      </c>
      <c r="O2850" s="16">
        <f t="shared" si="310"/>
        <v>4</v>
      </c>
      <c r="P2850" s="16">
        <f t="shared" si="313"/>
        <v>2015</v>
      </c>
      <c r="Q2850" t="b">
        <v>0</v>
      </c>
      <c r="R2850">
        <v>3</v>
      </c>
      <c r="S2850" t="b">
        <v>0</v>
      </c>
      <c r="T2850" t="s">
        <v>8269</v>
      </c>
      <c r="U2850" t="str">
        <f t="shared" si="311"/>
        <v>theat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20">
        <f t="shared" si="312"/>
        <v>0.5</v>
      </c>
      <c r="F2851" s="6" t="str">
        <f t="shared" si="314"/>
        <v>Cat 1</v>
      </c>
      <c r="G2851" s="8"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12">
        <f t="shared" si="308"/>
        <v>42483.428240740745</v>
      </c>
      <c r="M2851">
        <v>1458814600</v>
      </c>
      <c r="N2851" s="12">
        <f t="shared" si="309"/>
        <v>42453.428240740745</v>
      </c>
      <c r="O2851" s="16">
        <f t="shared" si="310"/>
        <v>3</v>
      </c>
      <c r="P2851" s="16">
        <f t="shared" si="313"/>
        <v>2016</v>
      </c>
      <c r="Q2851" t="b">
        <v>0</v>
      </c>
      <c r="R2851">
        <v>1</v>
      </c>
      <c r="S2851" t="b">
        <v>0</v>
      </c>
      <c r="T2851" t="s">
        <v>8269</v>
      </c>
      <c r="U2851" t="str">
        <f t="shared" si="311"/>
        <v>theat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20">
        <f t="shared" si="312"/>
        <v>8</v>
      </c>
      <c r="F2852" s="6" t="str">
        <f t="shared" si="314"/>
        <v>Cat 3</v>
      </c>
      <c r="G2852" s="8">
        <v>311</v>
      </c>
      <c r="H2852" t="s">
        <v>8220</v>
      </c>
      <c r="I2852" t="s">
        <v>8223</v>
      </c>
      <c r="J2852" t="s">
        <v>8245</v>
      </c>
      <c r="K2852">
        <v>1409962211</v>
      </c>
      <c r="L2852" s="12">
        <f t="shared" si="308"/>
        <v>41888.007071759261</v>
      </c>
      <c r="M2852">
        <v>1407370211</v>
      </c>
      <c r="N2852" s="12">
        <f t="shared" si="309"/>
        <v>41858.007071759261</v>
      </c>
      <c r="O2852" s="16">
        <f t="shared" si="310"/>
        <v>8</v>
      </c>
      <c r="P2852" s="16">
        <f t="shared" si="313"/>
        <v>2014</v>
      </c>
      <c r="Q2852" t="b">
        <v>0</v>
      </c>
      <c r="R2852">
        <v>13</v>
      </c>
      <c r="S2852" t="b">
        <v>0</v>
      </c>
      <c r="T2852" t="s">
        <v>8269</v>
      </c>
      <c r="U2852" t="str">
        <f t="shared" si="311"/>
        <v>theat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20">
        <f t="shared" si="312"/>
        <v>4.5</v>
      </c>
      <c r="F2853" s="6" t="str">
        <f t="shared" si="314"/>
        <v>Cat 2</v>
      </c>
      <c r="G2853" s="8"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12">
        <f t="shared" si="308"/>
        <v>42398.970138888893</v>
      </c>
      <c r="M2853">
        <v>1453334629</v>
      </c>
      <c r="N2853" s="12">
        <f t="shared" si="309"/>
        <v>42390.002650462964</v>
      </c>
      <c r="O2853" s="16">
        <f t="shared" si="310"/>
        <v>1</v>
      </c>
      <c r="P2853" s="16">
        <f t="shared" si="313"/>
        <v>2016</v>
      </c>
      <c r="Q2853" t="b">
        <v>0</v>
      </c>
      <c r="R2853">
        <v>0</v>
      </c>
      <c r="S2853" t="b">
        <v>0</v>
      </c>
      <c r="T2853" t="s">
        <v>8269</v>
      </c>
      <c r="U2853" t="str">
        <f t="shared" si="311"/>
        <v>theat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20">
        <f t="shared" si="312"/>
        <v>5</v>
      </c>
      <c r="F2854" s="6" t="str">
        <f t="shared" si="314"/>
        <v>Cat 3</v>
      </c>
      <c r="G2854" s="8">
        <v>95</v>
      </c>
      <c r="H2854" t="s">
        <v>8220</v>
      </c>
      <c r="I2854" t="s">
        <v>8223</v>
      </c>
      <c r="J2854" t="s">
        <v>8245</v>
      </c>
      <c r="K2854">
        <v>1403312703</v>
      </c>
      <c r="L2854" s="12">
        <f t="shared" si="308"/>
        <v>41811.045173611114</v>
      </c>
      <c r="M2854">
        <v>1400720703</v>
      </c>
      <c r="N2854" s="12">
        <f t="shared" si="309"/>
        <v>41781.045173611114</v>
      </c>
      <c r="O2854" s="16">
        <f t="shared" si="310"/>
        <v>5</v>
      </c>
      <c r="P2854" s="16">
        <f t="shared" si="313"/>
        <v>2014</v>
      </c>
      <c r="Q2854" t="b">
        <v>0</v>
      </c>
      <c r="R2854">
        <v>6</v>
      </c>
      <c r="S2854" t="b">
        <v>0</v>
      </c>
      <c r="T2854" t="s">
        <v>8269</v>
      </c>
      <c r="U2854" t="str">
        <f t="shared" si="311"/>
        <v>theat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20">
        <f t="shared" si="312"/>
        <v>9.5</v>
      </c>
      <c r="F2855" s="6" t="str">
        <f t="shared" si="314"/>
        <v>Cat 3</v>
      </c>
      <c r="G2855" s="8"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12">
        <f t="shared" si="308"/>
        <v>41896.190937499996</v>
      </c>
      <c r="M2855">
        <v>1405485297</v>
      </c>
      <c r="N2855" s="12">
        <f t="shared" si="309"/>
        <v>41836.190937499996</v>
      </c>
      <c r="O2855" s="16">
        <f t="shared" si="310"/>
        <v>7</v>
      </c>
      <c r="P2855" s="16">
        <f t="shared" si="313"/>
        <v>2014</v>
      </c>
      <c r="Q2855" t="b">
        <v>0</v>
      </c>
      <c r="R2855">
        <v>0</v>
      </c>
      <c r="S2855" t="b">
        <v>0</v>
      </c>
      <c r="T2855" t="s">
        <v>8269</v>
      </c>
      <c r="U2855" t="str">
        <f t="shared" si="311"/>
        <v>theat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20">
        <f t="shared" si="312"/>
        <v>1</v>
      </c>
      <c r="F2856" s="6" t="str">
        <f t="shared" si="314"/>
        <v>Cat 2</v>
      </c>
      <c r="G2856" s="8">
        <v>417</v>
      </c>
      <c r="H2856" t="s">
        <v>8220</v>
      </c>
      <c r="I2856" t="s">
        <v>8224</v>
      </c>
      <c r="J2856" t="s">
        <v>8246</v>
      </c>
      <c r="K2856">
        <v>1431018719</v>
      </c>
      <c r="L2856" s="12">
        <f t="shared" si="308"/>
        <v>42131.71665509259</v>
      </c>
      <c r="M2856">
        <v>1429290719</v>
      </c>
      <c r="N2856" s="12">
        <f t="shared" si="309"/>
        <v>42111.71665509259</v>
      </c>
      <c r="O2856" s="16">
        <f t="shared" si="310"/>
        <v>4</v>
      </c>
      <c r="P2856" s="16">
        <f t="shared" si="313"/>
        <v>2015</v>
      </c>
      <c r="Q2856" t="b">
        <v>0</v>
      </c>
      <c r="R2856">
        <v>14</v>
      </c>
      <c r="S2856" t="b">
        <v>0</v>
      </c>
      <c r="T2856" t="s">
        <v>8269</v>
      </c>
      <c r="U2856" t="str">
        <f t="shared" si="311"/>
        <v>theat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20">
        <f t="shared" si="312"/>
        <v>0.6</v>
      </c>
      <c r="F2857" s="6" t="str">
        <f t="shared" si="314"/>
        <v>Cat 1</v>
      </c>
      <c r="G2857" s="8">
        <v>300</v>
      </c>
      <c r="H2857" t="s">
        <v>8220</v>
      </c>
      <c r="I2857" t="s">
        <v>8223</v>
      </c>
      <c r="J2857" t="s">
        <v>8245</v>
      </c>
      <c r="K2857">
        <v>1454110440</v>
      </c>
      <c r="L2857" s="12">
        <f t="shared" si="308"/>
        <v>42398.981944444444</v>
      </c>
      <c r="M2857">
        <v>1451607071</v>
      </c>
      <c r="N2857" s="12">
        <f t="shared" si="309"/>
        <v>42370.007766203707</v>
      </c>
      <c r="O2857" s="16">
        <f t="shared" si="310"/>
        <v>1</v>
      </c>
      <c r="P2857" s="16">
        <f t="shared" si="313"/>
        <v>2016</v>
      </c>
      <c r="Q2857" t="b">
        <v>0</v>
      </c>
      <c r="R2857">
        <v>5</v>
      </c>
      <c r="S2857" t="b">
        <v>0</v>
      </c>
      <c r="T2857" t="s">
        <v>8269</v>
      </c>
      <c r="U2857" t="str">
        <f t="shared" si="311"/>
        <v>theat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20">
        <f t="shared" si="312"/>
        <v>3</v>
      </c>
      <c r="F2858" s="6" t="str">
        <f t="shared" si="314"/>
        <v>Cat 2</v>
      </c>
      <c r="G2858" s="8">
        <v>146</v>
      </c>
      <c r="H2858" t="s">
        <v>8220</v>
      </c>
      <c r="I2858" t="s">
        <v>8223</v>
      </c>
      <c r="J2858" t="s">
        <v>8245</v>
      </c>
      <c r="K2858">
        <v>1439069640</v>
      </c>
      <c r="L2858" s="12">
        <f t="shared" si="308"/>
        <v>42224.898611111115</v>
      </c>
      <c r="M2858">
        <v>1433897647</v>
      </c>
      <c r="N2858" s="12">
        <f t="shared" si="309"/>
        <v>42165.037581018521</v>
      </c>
      <c r="O2858" s="16">
        <f t="shared" si="310"/>
        <v>6</v>
      </c>
      <c r="P2858" s="16">
        <f t="shared" si="313"/>
        <v>2015</v>
      </c>
      <c r="Q2858" t="b">
        <v>0</v>
      </c>
      <c r="R2858">
        <v>6</v>
      </c>
      <c r="S2858" t="b">
        <v>0</v>
      </c>
      <c r="T2858" t="s">
        <v>8269</v>
      </c>
      <c r="U2858" t="str">
        <f t="shared" si="311"/>
        <v>theat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20">
        <f t="shared" si="312"/>
        <v>38</v>
      </c>
      <c r="F2859" s="6" t="str">
        <f t="shared" si="314"/>
        <v>Cat 9</v>
      </c>
      <c r="G2859" s="8">
        <v>7500</v>
      </c>
      <c r="H2859" t="s">
        <v>8220</v>
      </c>
      <c r="I2859" t="s">
        <v>8237</v>
      </c>
      <c r="J2859" t="s">
        <v>8255</v>
      </c>
      <c r="K2859">
        <v>1487613600</v>
      </c>
      <c r="L2859" s="12">
        <f t="shared" si="308"/>
        <v>42786.75</v>
      </c>
      <c r="M2859">
        <v>1482444295</v>
      </c>
      <c r="N2859" s="12">
        <f t="shared" si="309"/>
        <v>42726.920081018514</v>
      </c>
      <c r="O2859" s="16">
        <f t="shared" si="310"/>
        <v>12</v>
      </c>
      <c r="P2859" s="16">
        <f t="shared" si="313"/>
        <v>2016</v>
      </c>
      <c r="Q2859" t="b">
        <v>0</v>
      </c>
      <c r="R2859">
        <v>15</v>
      </c>
      <c r="S2859" t="b">
        <v>0</v>
      </c>
      <c r="T2859" t="s">
        <v>8269</v>
      </c>
      <c r="U2859" t="str">
        <f t="shared" si="311"/>
        <v>theat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20">
        <f t="shared" si="312"/>
        <v>1</v>
      </c>
      <c r="F2860" s="6" t="str">
        <f t="shared" si="314"/>
        <v>Cat 2</v>
      </c>
      <c r="G2860" s="8"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12">
        <f t="shared" si="308"/>
        <v>41978.477777777778</v>
      </c>
      <c r="M2860">
        <v>1415711095</v>
      </c>
      <c r="N2860" s="12">
        <f t="shared" si="309"/>
        <v>41954.545081018514</v>
      </c>
      <c r="O2860" s="16">
        <f t="shared" si="310"/>
        <v>11</v>
      </c>
      <c r="P2860" s="16">
        <f t="shared" si="313"/>
        <v>2014</v>
      </c>
      <c r="Q2860" t="b">
        <v>0</v>
      </c>
      <c r="R2860">
        <v>0</v>
      </c>
      <c r="S2860" t="b">
        <v>0</v>
      </c>
      <c r="T2860" t="s">
        <v>8269</v>
      </c>
      <c r="U2860" t="str">
        <f t="shared" si="311"/>
        <v>theat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20">
        <f t="shared" si="312"/>
        <v>2</v>
      </c>
      <c r="F2861" s="6" t="str">
        <f t="shared" si="314"/>
        <v>Cat 2</v>
      </c>
      <c r="G2861" s="8"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12">
        <f t="shared" si="308"/>
        <v>42293.362314814818</v>
      </c>
      <c r="M2861">
        <v>1439800904</v>
      </c>
      <c r="N2861" s="12">
        <f t="shared" si="309"/>
        <v>42233.362314814818</v>
      </c>
      <c r="O2861" s="16">
        <f t="shared" si="310"/>
        <v>8</v>
      </c>
      <c r="P2861" s="16">
        <f t="shared" si="313"/>
        <v>2015</v>
      </c>
      <c r="Q2861" t="b">
        <v>0</v>
      </c>
      <c r="R2861">
        <v>1</v>
      </c>
      <c r="S2861" t="b">
        <v>0</v>
      </c>
      <c r="T2861" t="s">
        <v>8269</v>
      </c>
      <c r="U2861" t="str">
        <f t="shared" si="311"/>
        <v>theat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20">
        <f t="shared" si="312"/>
        <v>4</v>
      </c>
      <c r="F2862" s="6" t="str">
        <f t="shared" si="314"/>
        <v>Cat 2</v>
      </c>
      <c r="G2862" s="8">
        <v>266</v>
      </c>
      <c r="H2862" t="s">
        <v>8220</v>
      </c>
      <c r="I2862" t="s">
        <v>8223</v>
      </c>
      <c r="J2862" t="s">
        <v>8245</v>
      </c>
      <c r="K2862">
        <v>1466363576</v>
      </c>
      <c r="L2862" s="12">
        <f t="shared" si="308"/>
        <v>42540.800648148142</v>
      </c>
      <c r="M2862">
        <v>1461179576</v>
      </c>
      <c r="N2862" s="12">
        <f t="shared" si="309"/>
        <v>42480.800648148142</v>
      </c>
      <c r="O2862" s="16">
        <f t="shared" si="310"/>
        <v>4</v>
      </c>
      <c r="P2862" s="16">
        <f t="shared" si="313"/>
        <v>2016</v>
      </c>
      <c r="Q2862" t="b">
        <v>0</v>
      </c>
      <c r="R2862">
        <v>9</v>
      </c>
      <c r="S2862" t="b">
        <v>0</v>
      </c>
      <c r="T2862" t="s">
        <v>8269</v>
      </c>
      <c r="U2862" t="str">
        <f t="shared" si="311"/>
        <v>theat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20">
        <f t="shared" si="312"/>
        <v>0.25</v>
      </c>
      <c r="F2863" s="6" t="str">
        <f t="shared" si="314"/>
        <v>Cat 1</v>
      </c>
      <c r="G2863" s="8">
        <v>80</v>
      </c>
      <c r="H2863" t="s">
        <v>8220</v>
      </c>
      <c r="I2863" t="s">
        <v>8225</v>
      </c>
      <c r="J2863" t="s">
        <v>8247</v>
      </c>
      <c r="K2863">
        <v>1443103848</v>
      </c>
      <c r="L2863" s="12">
        <f t="shared" si="308"/>
        <v>42271.590833333335</v>
      </c>
      <c r="M2863">
        <v>1441894248</v>
      </c>
      <c r="N2863" s="12">
        <f t="shared" si="309"/>
        <v>42257.590833333335</v>
      </c>
      <c r="O2863" s="16">
        <f t="shared" si="310"/>
        <v>9</v>
      </c>
      <c r="P2863" s="16">
        <f t="shared" si="313"/>
        <v>2015</v>
      </c>
      <c r="Q2863" t="b">
        <v>0</v>
      </c>
      <c r="R2863">
        <v>3</v>
      </c>
      <c r="S2863" t="b">
        <v>0</v>
      </c>
      <c r="T2863" t="s">
        <v>8269</v>
      </c>
      <c r="U2863" t="str">
        <f t="shared" si="311"/>
        <v>theat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20">
        <f t="shared" si="312"/>
        <v>12.7</v>
      </c>
      <c r="F2864" s="6" t="str">
        <f t="shared" si="314"/>
        <v>Cat 4</v>
      </c>
      <c r="G2864" s="8">
        <v>55</v>
      </c>
      <c r="H2864" t="s">
        <v>8220</v>
      </c>
      <c r="I2864" t="s">
        <v>8223</v>
      </c>
      <c r="J2864" t="s">
        <v>8245</v>
      </c>
      <c r="K2864">
        <v>1403636229</v>
      </c>
      <c r="L2864" s="12">
        <f t="shared" si="308"/>
        <v>41814.789687500001</v>
      </c>
      <c r="M2864">
        <v>1401044229</v>
      </c>
      <c r="N2864" s="12">
        <f t="shared" si="309"/>
        <v>41784.789687500001</v>
      </c>
      <c r="O2864" s="16">
        <f t="shared" si="310"/>
        <v>5</v>
      </c>
      <c r="P2864" s="16">
        <f t="shared" si="313"/>
        <v>2014</v>
      </c>
      <c r="Q2864" t="b">
        <v>0</v>
      </c>
      <c r="R2864">
        <v>3</v>
      </c>
      <c r="S2864" t="b">
        <v>0</v>
      </c>
      <c r="T2864" t="s">
        <v>8269</v>
      </c>
      <c r="U2864" t="str">
        <f t="shared" si="311"/>
        <v>theat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20">
        <f t="shared" si="312"/>
        <v>50</v>
      </c>
      <c r="F2865" s="6" t="str">
        <f t="shared" si="314"/>
        <v>Cat 12</v>
      </c>
      <c r="G2865" s="8"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12">
        <f t="shared" si="308"/>
        <v>41891.675034722226</v>
      </c>
      <c r="M2865">
        <v>1405095123</v>
      </c>
      <c r="N2865" s="12">
        <f t="shared" si="309"/>
        <v>41831.675034722226</v>
      </c>
      <c r="O2865" s="16">
        <f t="shared" si="310"/>
        <v>7</v>
      </c>
      <c r="P2865" s="16">
        <f t="shared" si="313"/>
        <v>2014</v>
      </c>
      <c r="Q2865" t="b">
        <v>0</v>
      </c>
      <c r="R2865">
        <v>1</v>
      </c>
      <c r="S2865" t="b">
        <v>0</v>
      </c>
      <c r="T2865" t="s">
        <v>8269</v>
      </c>
      <c r="U2865" t="str">
        <f t="shared" si="311"/>
        <v>theat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20">
        <f t="shared" si="312"/>
        <v>2.5</v>
      </c>
      <c r="F2866" s="6" t="str">
        <f t="shared" si="314"/>
        <v>Cat 2</v>
      </c>
      <c r="G2866" s="8">
        <v>40</v>
      </c>
      <c r="H2866" t="s">
        <v>8220</v>
      </c>
      <c r="I2866" t="s">
        <v>8224</v>
      </c>
      <c r="J2866" t="s">
        <v>8246</v>
      </c>
      <c r="K2866">
        <v>1437139080</v>
      </c>
      <c r="L2866" s="12">
        <f t="shared" si="308"/>
        <v>42202.554166666669</v>
      </c>
      <c r="M2866">
        <v>1434552207</v>
      </c>
      <c r="N2866" s="12">
        <f t="shared" si="309"/>
        <v>42172.613506944443</v>
      </c>
      <c r="O2866" s="16">
        <f t="shared" si="310"/>
        <v>6</v>
      </c>
      <c r="P2866" s="16">
        <f t="shared" si="313"/>
        <v>2015</v>
      </c>
      <c r="Q2866" t="b">
        <v>0</v>
      </c>
      <c r="R2866">
        <v>3</v>
      </c>
      <c r="S2866" t="b">
        <v>0</v>
      </c>
      <c r="T2866" t="s">
        <v>8269</v>
      </c>
      <c r="U2866" t="str">
        <f t="shared" si="311"/>
        <v>theat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20">
        <f t="shared" si="312"/>
        <v>2.8879999999999999</v>
      </c>
      <c r="F2867" s="6" t="str">
        <f t="shared" si="314"/>
        <v>Cat 2</v>
      </c>
      <c r="G2867" s="8"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12">
        <f t="shared" si="308"/>
        <v>42010.114108796297</v>
      </c>
      <c r="M2867">
        <v>1415328259</v>
      </c>
      <c r="N2867" s="12">
        <f t="shared" si="309"/>
        <v>41950.114108796297</v>
      </c>
      <c r="O2867" s="16">
        <f t="shared" si="310"/>
        <v>11</v>
      </c>
      <c r="P2867" s="16">
        <f t="shared" si="313"/>
        <v>2014</v>
      </c>
      <c r="Q2867" t="b">
        <v>0</v>
      </c>
      <c r="R2867">
        <v>0</v>
      </c>
      <c r="S2867" t="b">
        <v>0</v>
      </c>
      <c r="T2867" t="s">
        <v>8269</v>
      </c>
      <c r="U2867" t="str">
        <f t="shared" si="311"/>
        <v>theat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20">
        <f t="shared" si="312"/>
        <v>5</v>
      </c>
      <c r="F2868" s="6" t="str">
        <f t="shared" si="314"/>
        <v>Cat 3</v>
      </c>
      <c r="G2868" s="8">
        <v>45</v>
      </c>
      <c r="H2868" t="s">
        <v>8220</v>
      </c>
      <c r="I2868" t="s">
        <v>8223</v>
      </c>
      <c r="J2868" t="s">
        <v>8245</v>
      </c>
      <c r="K2868">
        <v>1476482400</v>
      </c>
      <c r="L2868" s="12">
        <f t="shared" si="308"/>
        <v>42657.916666666672</v>
      </c>
      <c r="M2868">
        <v>1473893721</v>
      </c>
      <c r="N2868" s="12">
        <f t="shared" si="309"/>
        <v>42627.955104166671</v>
      </c>
      <c r="O2868" s="16">
        <f t="shared" si="310"/>
        <v>9</v>
      </c>
      <c r="P2868" s="16">
        <f t="shared" si="313"/>
        <v>2016</v>
      </c>
      <c r="Q2868" t="b">
        <v>0</v>
      </c>
      <c r="R2868">
        <v>2</v>
      </c>
      <c r="S2868" t="b">
        <v>0</v>
      </c>
      <c r="T2868" t="s">
        <v>8269</v>
      </c>
      <c r="U2868" t="str">
        <f t="shared" si="311"/>
        <v>theat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20">
        <f t="shared" si="312"/>
        <v>2.5</v>
      </c>
      <c r="F2869" s="6" t="str">
        <f t="shared" si="314"/>
        <v>Cat 2</v>
      </c>
      <c r="G2869" s="8">
        <v>504</v>
      </c>
      <c r="H2869" t="s">
        <v>8220</v>
      </c>
      <c r="I2869" t="s">
        <v>8223</v>
      </c>
      <c r="J2869" t="s">
        <v>8245</v>
      </c>
      <c r="K2869">
        <v>1467604800</v>
      </c>
      <c r="L2869" s="12">
        <f t="shared" si="308"/>
        <v>42555.166666666672</v>
      </c>
      <c r="M2869">
        <v>1465533672</v>
      </c>
      <c r="N2869" s="12">
        <f t="shared" si="309"/>
        <v>42531.195277777777</v>
      </c>
      <c r="O2869" s="16">
        <f t="shared" si="310"/>
        <v>6</v>
      </c>
      <c r="P2869" s="16">
        <f t="shared" si="313"/>
        <v>2016</v>
      </c>
      <c r="Q2869" t="b">
        <v>0</v>
      </c>
      <c r="R2869">
        <v>10</v>
      </c>
      <c r="S2869" t="b">
        <v>0</v>
      </c>
      <c r="T2869" t="s">
        <v>8269</v>
      </c>
      <c r="U2869" t="str">
        <f t="shared" si="311"/>
        <v>theat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20">
        <f t="shared" si="312"/>
        <v>15</v>
      </c>
      <c r="F2870" s="6" t="str">
        <f t="shared" si="314"/>
        <v>Cat 5</v>
      </c>
      <c r="G2870" s="8">
        <v>6301.76</v>
      </c>
      <c r="H2870" t="s">
        <v>8220</v>
      </c>
      <c r="I2870" t="s">
        <v>8223</v>
      </c>
      <c r="J2870" t="s">
        <v>8245</v>
      </c>
      <c r="K2870">
        <v>1475697054</v>
      </c>
      <c r="L2870" s="12">
        <f t="shared" si="308"/>
        <v>42648.827013888891</v>
      </c>
      <c r="M2870">
        <v>1473105054</v>
      </c>
      <c r="N2870" s="12">
        <f t="shared" si="309"/>
        <v>42618.827013888891</v>
      </c>
      <c r="O2870" s="16">
        <f t="shared" si="310"/>
        <v>9</v>
      </c>
      <c r="P2870" s="16">
        <f t="shared" si="313"/>
        <v>2016</v>
      </c>
      <c r="Q2870" t="b">
        <v>0</v>
      </c>
      <c r="R2870">
        <v>60</v>
      </c>
      <c r="S2870" t="b">
        <v>0</v>
      </c>
      <c r="T2870" t="s">
        <v>8269</v>
      </c>
      <c r="U2870" t="str">
        <f t="shared" si="311"/>
        <v>theat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20">
        <f t="shared" si="312"/>
        <v>20</v>
      </c>
      <c r="F2871" s="6" t="str">
        <f t="shared" si="314"/>
        <v>Cat 6</v>
      </c>
      <c r="G2871" s="8">
        <v>177</v>
      </c>
      <c r="H2871" t="s">
        <v>8220</v>
      </c>
      <c r="I2871" t="s">
        <v>8223</v>
      </c>
      <c r="J2871" t="s">
        <v>8245</v>
      </c>
      <c r="K2871">
        <v>1468937681</v>
      </c>
      <c r="L2871" s="12">
        <f t="shared" si="308"/>
        <v>42570.593530092592</v>
      </c>
      <c r="M2871">
        <v>1466345681</v>
      </c>
      <c r="N2871" s="12">
        <f t="shared" si="309"/>
        <v>42540.593530092592</v>
      </c>
      <c r="O2871" s="16">
        <f t="shared" si="310"/>
        <v>6</v>
      </c>
      <c r="P2871" s="16">
        <f t="shared" si="313"/>
        <v>2016</v>
      </c>
      <c r="Q2871" t="b">
        <v>0</v>
      </c>
      <c r="R2871">
        <v>5</v>
      </c>
      <c r="S2871" t="b">
        <v>0</v>
      </c>
      <c r="T2871" t="s">
        <v>8269</v>
      </c>
      <c r="U2871" t="str">
        <f t="shared" si="311"/>
        <v>theat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20">
        <f t="shared" si="312"/>
        <v>5</v>
      </c>
      <c r="F2872" s="6" t="str">
        <f t="shared" si="314"/>
        <v>Cat 3</v>
      </c>
      <c r="G2872" s="8">
        <v>750</v>
      </c>
      <c r="H2872" t="s">
        <v>8220</v>
      </c>
      <c r="I2872" t="s">
        <v>8223</v>
      </c>
      <c r="J2872" t="s">
        <v>8245</v>
      </c>
      <c r="K2872">
        <v>1400301165</v>
      </c>
      <c r="L2872" s="12">
        <f t="shared" si="308"/>
        <v>41776.189409722225</v>
      </c>
      <c r="M2872">
        <v>1397709165</v>
      </c>
      <c r="N2872" s="12">
        <f t="shared" si="309"/>
        <v>41746.189409722225</v>
      </c>
      <c r="O2872" s="16">
        <f t="shared" si="310"/>
        <v>4</v>
      </c>
      <c r="P2872" s="16">
        <f t="shared" si="313"/>
        <v>2014</v>
      </c>
      <c r="Q2872" t="b">
        <v>0</v>
      </c>
      <c r="R2872">
        <v>9</v>
      </c>
      <c r="S2872" t="b">
        <v>0</v>
      </c>
      <c r="T2872" t="s">
        <v>8269</v>
      </c>
      <c r="U2872" t="str">
        <f t="shared" si="311"/>
        <v>theat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20">
        <f t="shared" si="312"/>
        <v>10</v>
      </c>
      <c r="F2873" s="6" t="str">
        <f t="shared" si="314"/>
        <v>Cat 4</v>
      </c>
      <c r="G2873" s="8">
        <v>467</v>
      </c>
      <c r="H2873" t="s">
        <v>8220</v>
      </c>
      <c r="I2873" t="s">
        <v>8223</v>
      </c>
      <c r="J2873" t="s">
        <v>8245</v>
      </c>
      <c r="K2873">
        <v>1419183813</v>
      </c>
      <c r="L2873" s="12">
        <f t="shared" si="308"/>
        <v>41994.738576388889</v>
      </c>
      <c r="M2873">
        <v>1417455813</v>
      </c>
      <c r="N2873" s="12">
        <f t="shared" si="309"/>
        <v>41974.738576388889</v>
      </c>
      <c r="O2873" s="16">
        <f t="shared" si="310"/>
        <v>12</v>
      </c>
      <c r="P2873" s="16">
        <f t="shared" si="313"/>
        <v>2014</v>
      </c>
      <c r="Q2873" t="b">
        <v>0</v>
      </c>
      <c r="R2873">
        <v>13</v>
      </c>
      <c r="S2873" t="b">
        <v>0</v>
      </c>
      <c r="T2873" t="s">
        <v>8269</v>
      </c>
      <c r="U2873" t="str">
        <f t="shared" si="311"/>
        <v>theat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20">
        <f t="shared" si="312"/>
        <v>3</v>
      </c>
      <c r="F2874" s="6" t="str">
        <f t="shared" si="314"/>
        <v>Cat 2</v>
      </c>
      <c r="G2874" s="8"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12">
        <f t="shared" si="308"/>
        <v>42175.11618055556</v>
      </c>
      <c r="M2874">
        <v>1429584438</v>
      </c>
      <c r="N2874" s="12">
        <f t="shared" si="309"/>
        <v>42115.11618055556</v>
      </c>
      <c r="O2874" s="16">
        <f t="shared" si="310"/>
        <v>4</v>
      </c>
      <c r="P2874" s="16">
        <f t="shared" si="313"/>
        <v>2015</v>
      </c>
      <c r="Q2874" t="b">
        <v>0</v>
      </c>
      <c r="R2874">
        <v>0</v>
      </c>
      <c r="S2874" t="b">
        <v>0</v>
      </c>
      <c r="T2874" t="s">
        <v>8269</v>
      </c>
      <c r="U2874" t="str">
        <f t="shared" si="311"/>
        <v>theat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20">
        <f t="shared" si="312"/>
        <v>2.5</v>
      </c>
      <c r="F2875" s="6" t="str">
        <f t="shared" si="314"/>
        <v>Cat 2</v>
      </c>
      <c r="G2875" s="8">
        <v>953</v>
      </c>
      <c r="H2875" t="s">
        <v>8220</v>
      </c>
      <c r="I2875" t="s">
        <v>8223</v>
      </c>
      <c r="J2875" t="s">
        <v>8245</v>
      </c>
      <c r="K2875">
        <v>1422473831</v>
      </c>
      <c r="L2875" s="12">
        <f t="shared" si="308"/>
        <v>42032.817488425921</v>
      </c>
      <c r="M2875">
        <v>1419881831</v>
      </c>
      <c r="N2875" s="12">
        <f t="shared" si="309"/>
        <v>42002.817488425921</v>
      </c>
      <c r="O2875" s="16">
        <f t="shared" si="310"/>
        <v>12</v>
      </c>
      <c r="P2875" s="16">
        <f t="shared" si="313"/>
        <v>2014</v>
      </c>
      <c r="Q2875" t="b">
        <v>0</v>
      </c>
      <c r="R2875">
        <v>8</v>
      </c>
      <c r="S2875" t="b">
        <v>0</v>
      </c>
      <c r="T2875" t="s">
        <v>8269</v>
      </c>
      <c r="U2875" t="str">
        <f t="shared" si="311"/>
        <v>theat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20">
        <f t="shared" si="312"/>
        <v>5</v>
      </c>
      <c r="F2876" s="6" t="str">
        <f t="shared" si="314"/>
        <v>Cat 3</v>
      </c>
      <c r="G2876" s="8">
        <v>271</v>
      </c>
      <c r="H2876" t="s">
        <v>8220</v>
      </c>
      <c r="I2876" t="s">
        <v>8223</v>
      </c>
      <c r="J2876" t="s">
        <v>8245</v>
      </c>
      <c r="K2876">
        <v>1484684186</v>
      </c>
      <c r="L2876" s="12">
        <f t="shared" si="308"/>
        <v>42752.84474537037</v>
      </c>
      <c r="M2876">
        <v>1482092186</v>
      </c>
      <c r="N2876" s="12">
        <f t="shared" si="309"/>
        <v>42722.84474537037</v>
      </c>
      <c r="O2876" s="16">
        <f t="shared" si="310"/>
        <v>12</v>
      </c>
      <c r="P2876" s="16">
        <f t="shared" si="313"/>
        <v>2016</v>
      </c>
      <c r="Q2876" t="b">
        <v>0</v>
      </c>
      <c r="R2876">
        <v>3</v>
      </c>
      <c r="S2876" t="b">
        <v>0</v>
      </c>
      <c r="T2876" t="s">
        <v>8269</v>
      </c>
      <c r="U2876" t="str">
        <f t="shared" si="311"/>
        <v>theat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20">
        <f t="shared" si="312"/>
        <v>20</v>
      </c>
      <c r="F2877" s="6" t="str">
        <f t="shared" si="314"/>
        <v>Cat 6</v>
      </c>
      <c r="G2877" s="8">
        <v>7</v>
      </c>
      <c r="H2877" t="s">
        <v>8220</v>
      </c>
      <c r="I2877" t="s">
        <v>8223</v>
      </c>
      <c r="J2877" t="s">
        <v>8245</v>
      </c>
      <c r="K2877">
        <v>1462417493</v>
      </c>
      <c r="L2877" s="12">
        <f t="shared" si="308"/>
        <v>42495.128391203703</v>
      </c>
      <c r="M2877">
        <v>1459825493</v>
      </c>
      <c r="N2877" s="12">
        <f t="shared" si="309"/>
        <v>42465.128391203703</v>
      </c>
      <c r="O2877" s="16">
        <f t="shared" si="310"/>
        <v>4</v>
      </c>
      <c r="P2877" s="16">
        <f t="shared" si="313"/>
        <v>2016</v>
      </c>
      <c r="Q2877" t="b">
        <v>0</v>
      </c>
      <c r="R2877">
        <v>3</v>
      </c>
      <c r="S2877" t="b">
        <v>0</v>
      </c>
      <c r="T2877" t="s">
        <v>8269</v>
      </c>
      <c r="U2877" t="str">
        <f t="shared" si="311"/>
        <v>theat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20">
        <f t="shared" si="312"/>
        <v>150</v>
      </c>
      <c r="F2878" s="6" t="str">
        <f t="shared" si="314"/>
        <v>Cat 12</v>
      </c>
      <c r="G2878" s="8"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12">
        <f t="shared" si="308"/>
        <v>42201.743969907402</v>
      </c>
      <c r="M2878">
        <v>1434477079</v>
      </c>
      <c r="N2878" s="12">
        <f t="shared" si="309"/>
        <v>42171.743969907402</v>
      </c>
      <c r="O2878" s="16">
        <f t="shared" si="310"/>
        <v>6</v>
      </c>
      <c r="P2878" s="16">
        <f t="shared" si="313"/>
        <v>2015</v>
      </c>
      <c r="Q2878" t="b">
        <v>0</v>
      </c>
      <c r="R2878">
        <v>0</v>
      </c>
      <c r="S2878" t="b">
        <v>0</v>
      </c>
      <c r="T2878" t="s">
        <v>8269</v>
      </c>
      <c r="U2878" t="str">
        <f t="shared" si="311"/>
        <v>theat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20">
        <f t="shared" si="312"/>
        <v>6</v>
      </c>
      <c r="F2879" s="6" t="str">
        <f t="shared" si="314"/>
        <v>Cat 3</v>
      </c>
      <c r="G2879" s="8">
        <v>650</v>
      </c>
      <c r="H2879" t="s">
        <v>8220</v>
      </c>
      <c r="I2879" t="s">
        <v>8223</v>
      </c>
      <c r="J2879" t="s">
        <v>8245</v>
      </c>
      <c r="K2879">
        <v>1480525200</v>
      </c>
      <c r="L2879" s="12">
        <f t="shared" si="308"/>
        <v>42704.708333333328</v>
      </c>
      <c r="M2879">
        <v>1477781724</v>
      </c>
      <c r="N2879" s="12">
        <f t="shared" si="309"/>
        <v>42672.955138888887</v>
      </c>
      <c r="O2879" s="16">
        <f t="shared" si="310"/>
        <v>10</v>
      </c>
      <c r="P2879" s="16">
        <f t="shared" si="313"/>
        <v>2016</v>
      </c>
      <c r="Q2879" t="b">
        <v>0</v>
      </c>
      <c r="R2879">
        <v>6</v>
      </c>
      <c r="S2879" t="b">
        <v>0</v>
      </c>
      <c r="T2879" t="s">
        <v>8269</v>
      </c>
      <c r="U2879" t="str">
        <f t="shared" si="311"/>
        <v>theat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20">
        <f t="shared" si="312"/>
        <v>3</v>
      </c>
      <c r="F2880" s="6" t="str">
        <f t="shared" si="314"/>
        <v>Cat 2</v>
      </c>
      <c r="G2880" s="8">
        <v>63</v>
      </c>
      <c r="H2880" t="s">
        <v>8220</v>
      </c>
      <c r="I2880" t="s">
        <v>8224</v>
      </c>
      <c r="J2880" t="s">
        <v>8246</v>
      </c>
      <c r="K2880">
        <v>1435934795</v>
      </c>
      <c r="L2880" s="12">
        <f t="shared" si="308"/>
        <v>42188.615682870368</v>
      </c>
      <c r="M2880">
        <v>1430750795</v>
      </c>
      <c r="N2880" s="12">
        <f t="shared" si="309"/>
        <v>42128.615682870368</v>
      </c>
      <c r="O2880" s="16">
        <f t="shared" si="310"/>
        <v>5</v>
      </c>
      <c r="P2880" s="16">
        <f t="shared" si="313"/>
        <v>2015</v>
      </c>
      <c r="Q2880" t="b">
        <v>0</v>
      </c>
      <c r="R2880">
        <v>4</v>
      </c>
      <c r="S2880" t="b">
        <v>0</v>
      </c>
      <c r="T2880" t="s">
        <v>8269</v>
      </c>
      <c r="U2880" t="str">
        <f t="shared" si="311"/>
        <v>theat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20">
        <f t="shared" si="312"/>
        <v>11.2</v>
      </c>
      <c r="F2881" s="6" t="str">
        <f t="shared" si="314"/>
        <v>Cat 4</v>
      </c>
      <c r="G2881" s="8"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12">
        <f t="shared" si="308"/>
        <v>42389.725243055553</v>
      </c>
      <c r="M2881">
        <v>1450718661</v>
      </c>
      <c r="N2881" s="12">
        <f t="shared" si="309"/>
        <v>42359.725243055553</v>
      </c>
      <c r="O2881" s="16">
        <f t="shared" si="310"/>
        <v>12</v>
      </c>
      <c r="P2881" s="16">
        <f t="shared" si="313"/>
        <v>2015</v>
      </c>
      <c r="Q2881" t="b">
        <v>0</v>
      </c>
      <c r="R2881">
        <v>1</v>
      </c>
      <c r="S2881" t="b">
        <v>0</v>
      </c>
      <c r="T2881" t="s">
        <v>8269</v>
      </c>
      <c r="U2881" t="str">
        <f t="shared" si="311"/>
        <v>theat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20">
        <f t="shared" si="312"/>
        <v>12</v>
      </c>
      <c r="F2882" s="6" t="str">
        <f t="shared" si="314"/>
        <v>Cat 4</v>
      </c>
      <c r="G2882" s="8">
        <v>2800</v>
      </c>
      <c r="H2882" t="s">
        <v>8220</v>
      </c>
      <c r="I2882" t="s">
        <v>8223</v>
      </c>
      <c r="J2882" t="s">
        <v>8245</v>
      </c>
      <c r="K2882">
        <v>1440090300</v>
      </c>
      <c r="L2882" s="12">
        <f t="shared" si="308"/>
        <v>42236.711805555555</v>
      </c>
      <c r="M2882">
        <v>1436305452</v>
      </c>
      <c r="N2882" s="12">
        <f t="shared" si="309"/>
        <v>42192.905694444446</v>
      </c>
      <c r="O2882" s="16">
        <f t="shared" si="310"/>
        <v>7</v>
      </c>
      <c r="P2882" s="16">
        <f t="shared" si="313"/>
        <v>2015</v>
      </c>
      <c r="Q2882" t="b">
        <v>0</v>
      </c>
      <c r="R2882">
        <v>29</v>
      </c>
      <c r="S2882" t="b">
        <v>0</v>
      </c>
      <c r="T2882" t="s">
        <v>8269</v>
      </c>
      <c r="U2882" t="str">
        <f t="shared" si="311"/>
        <v>theat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20">
        <f t="shared" si="312"/>
        <v>5.5</v>
      </c>
      <c r="F2883" s="6" t="str">
        <f t="shared" si="314"/>
        <v>Cat 3</v>
      </c>
      <c r="G2883" s="8"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12">
        <f t="shared" ref="L2883:L2946" si="315">(((K2883/60)/60)/24)+DATE(1970,1,1)</f>
        <v>41976.639305555553</v>
      </c>
      <c r="M2883">
        <v>1412432436</v>
      </c>
      <c r="N2883" s="12">
        <f t="shared" ref="N2883:N2946" si="316">(((M2883/60)/60)/24)+DATE(1970,1,1)</f>
        <v>41916.597638888888</v>
      </c>
      <c r="O2883" s="16">
        <f t="shared" ref="O2883:O2946" si="317">MONTH(N2883)</f>
        <v>10</v>
      </c>
      <c r="P2883" s="16">
        <f t="shared" si="313"/>
        <v>2014</v>
      </c>
      <c r="Q2883" t="b">
        <v>0</v>
      </c>
      <c r="R2883">
        <v>0</v>
      </c>
      <c r="S2883" t="b">
        <v>0</v>
      </c>
      <c r="T2883" t="s">
        <v>8269</v>
      </c>
      <c r="U2883" t="str">
        <f t="shared" ref="U2883:U2946" si="318">LEFT(T2883,5)</f>
        <v>theat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20">
        <f t="shared" ref="E2884:E2947" si="319">D2884/1000</f>
        <v>0.75</v>
      </c>
      <c r="F2884" s="6" t="str">
        <f t="shared" si="314"/>
        <v>Cat 1</v>
      </c>
      <c r="G2884" s="8">
        <v>252</v>
      </c>
      <c r="H2884" t="s">
        <v>8220</v>
      </c>
      <c r="I2884" t="s">
        <v>8223</v>
      </c>
      <c r="J2884" t="s">
        <v>8245</v>
      </c>
      <c r="K2884">
        <v>1462112318</v>
      </c>
      <c r="L2884" s="12">
        <f t="shared" si="315"/>
        <v>42491.596273148149</v>
      </c>
      <c r="M2884">
        <v>1459520318</v>
      </c>
      <c r="N2884" s="12">
        <f t="shared" si="316"/>
        <v>42461.596273148149</v>
      </c>
      <c r="O2884" s="16">
        <f t="shared" si="317"/>
        <v>4</v>
      </c>
      <c r="P2884" s="16">
        <f t="shared" ref="P2884:P2947" si="320">YEAR(N2884)</f>
        <v>2016</v>
      </c>
      <c r="Q2884" t="b">
        <v>0</v>
      </c>
      <c r="R2884">
        <v>4</v>
      </c>
      <c r="S2884" t="b">
        <v>0</v>
      </c>
      <c r="T2884" t="s">
        <v>8269</v>
      </c>
      <c r="U2884" t="str">
        <f t="shared" si="318"/>
        <v>theat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20">
        <f t="shared" si="319"/>
        <v>10</v>
      </c>
      <c r="F2885" s="6" t="str">
        <f t="shared" ref="F2885:F2948" si="321">IF(E2885&lt;1,"Cat 1",IF(E2885&lt;5,"Cat 2",IF(E2885&lt;10,"Cat 3",IF(E2885&lt;15,"Cat 4",IF(E2885&lt;20,"Cat 5",IF(E2885&lt;25,"Cat 6",IF(E2885&lt;30,"Cat 7",IF(E2885&lt;35,"Cat 8",IF(E2885&lt;40,"Cat 9",IF(E2885&lt;45,"Cat 10",IF(E2885&lt;50,"Cat 11","Cat 12")))))))))))</f>
        <v>Cat 4</v>
      </c>
      <c r="G2885" s="8">
        <v>1908</v>
      </c>
      <c r="H2885" t="s">
        <v>8220</v>
      </c>
      <c r="I2885" t="s">
        <v>8223</v>
      </c>
      <c r="J2885" t="s">
        <v>8245</v>
      </c>
      <c r="K2885">
        <v>1454734740</v>
      </c>
      <c r="L2885" s="12">
        <f t="shared" si="315"/>
        <v>42406.207638888889</v>
      </c>
      <c r="M2885">
        <v>1451684437</v>
      </c>
      <c r="N2885" s="12">
        <f t="shared" si="316"/>
        <v>42370.90320601852</v>
      </c>
      <c r="O2885" s="16">
        <f t="shared" si="317"/>
        <v>1</v>
      </c>
      <c r="P2885" s="16">
        <f t="shared" si="320"/>
        <v>2016</v>
      </c>
      <c r="Q2885" t="b">
        <v>0</v>
      </c>
      <c r="R2885">
        <v>5</v>
      </c>
      <c r="S2885" t="b">
        <v>0</v>
      </c>
      <c r="T2885" t="s">
        <v>8269</v>
      </c>
      <c r="U2885" t="str">
        <f t="shared" si="318"/>
        <v>theat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20">
        <f t="shared" si="319"/>
        <v>45</v>
      </c>
      <c r="F2886" s="6" t="str">
        <f t="shared" si="321"/>
        <v>Cat 11</v>
      </c>
      <c r="G2886" s="8">
        <v>185</v>
      </c>
      <c r="H2886" t="s">
        <v>8220</v>
      </c>
      <c r="I2886" t="s">
        <v>8223</v>
      </c>
      <c r="J2886" t="s">
        <v>8245</v>
      </c>
      <c r="K2886">
        <v>1417800435</v>
      </c>
      <c r="L2886" s="12">
        <f t="shared" si="315"/>
        <v>41978.727256944447</v>
      </c>
      <c r="M2886">
        <v>1415208435</v>
      </c>
      <c r="N2886" s="12">
        <f t="shared" si="316"/>
        <v>41948.727256944447</v>
      </c>
      <c r="O2886" s="16">
        <f t="shared" si="317"/>
        <v>11</v>
      </c>
      <c r="P2886" s="16">
        <f t="shared" si="320"/>
        <v>2014</v>
      </c>
      <c r="Q2886" t="b">
        <v>0</v>
      </c>
      <c r="R2886">
        <v>4</v>
      </c>
      <c r="S2886" t="b">
        <v>0</v>
      </c>
      <c r="T2886" t="s">
        <v>8269</v>
      </c>
      <c r="U2886" t="str">
        <f t="shared" si="318"/>
        <v>theat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20">
        <f t="shared" si="319"/>
        <v>0.4</v>
      </c>
      <c r="F2887" s="6" t="str">
        <f t="shared" si="321"/>
        <v>Cat 1</v>
      </c>
      <c r="G2887" s="8">
        <v>130</v>
      </c>
      <c r="H2887" t="s">
        <v>8220</v>
      </c>
      <c r="I2887" t="s">
        <v>8223</v>
      </c>
      <c r="J2887" t="s">
        <v>8245</v>
      </c>
      <c r="K2887">
        <v>1426294201</v>
      </c>
      <c r="L2887" s="12">
        <f t="shared" si="315"/>
        <v>42077.034733796296</v>
      </c>
      <c r="M2887">
        <v>1423705801</v>
      </c>
      <c r="N2887" s="12">
        <f t="shared" si="316"/>
        <v>42047.07640046296</v>
      </c>
      <c r="O2887" s="16">
        <f t="shared" si="317"/>
        <v>2</v>
      </c>
      <c r="P2887" s="16">
        <f t="shared" si="320"/>
        <v>2015</v>
      </c>
      <c r="Q2887" t="b">
        <v>0</v>
      </c>
      <c r="R2887">
        <v>5</v>
      </c>
      <c r="S2887" t="b">
        <v>0</v>
      </c>
      <c r="T2887" t="s">
        <v>8269</v>
      </c>
      <c r="U2887" t="str">
        <f t="shared" si="318"/>
        <v>theat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20">
        <f t="shared" si="319"/>
        <v>0.2</v>
      </c>
      <c r="F2888" s="6" t="str">
        <f t="shared" si="321"/>
        <v>Cat 1</v>
      </c>
      <c r="G2888" s="8"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12">
        <f t="shared" si="315"/>
        <v>42266.165972222225</v>
      </c>
      <c r="M2888">
        <v>1442243484</v>
      </c>
      <c r="N2888" s="12">
        <f t="shared" si="316"/>
        <v>42261.632916666669</v>
      </c>
      <c r="O2888" s="16">
        <f t="shared" si="317"/>
        <v>9</v>
      </c>
      <c r="P2888" s="16">
        <f t="shared" si="320"/>
        <v>2015</v>
      </c>
      <c r="Q2888" t="b">
        <v>0</v>
      </c>
      <c r="R2888">
        <v>1</v>
      </c>
      <c r="S2888" t="b">
        <v>0</v>
      </c>
      <c r="T2888" t="s">
        <v>8269</v>
      </c>
      <c r="U2888" t="str">
        <f t="shared" si="318"/>
        <v>theat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20">
        <f t="shared" si="319"/>
        <v>3</v>
      </c>
      <c r="F2889" s="6" t="str">
        <f t="shared" si="321"/>
        <v>Cat 2</v>
      </c>
      <c r="G2889" s="8"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12">
        <f t="shared" si="315"/>
        <v>42015.427361111113</v>
      </c>
      <c r="M2889">
        <v>1418379324</v>
      </c>
      <c r="N2889" s="12">
        <f t="shared" si="316"/>
        <v>41985.427361111113</v>
      </c>
      <c r="O2889" s="16">
        <f t="shared" si="317"/>
        <v>12</v>
      </c>
      <c r="P2889" s="16">
        <f t="shared" si="320"/>
        <v>2014</v>
      </c>
      <c r="Q2889" t="b">
        <v>0</v>
      </c>
      <c r="R2889">
        <v>1</v>
      </c>
      <c r="S2889" t="b">
        <v>0</v>
      </c>
      <c r="T2889" t="s">
        <v>8269</v>
      </c>
      <c r="U2889" t="str">
        <f t="shared" si="318"/>
        <v>theat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20">
        <f t="shared" si="319"/>
        <v>30</v>
      </c>
      <c r="F2890" s="6" t="str">
        <f t="shared" si="321"/>
        <v>Cat 8</v>
      </c>
      <c r="G2890" s="8"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12">
        <f t="shared" si="315"/>
        <v>41930.207638888889</v>
      </c>
      <c r="M2890">
        <v>1412945440</v>
      </c>
      <c r="N2890" s="12">
        <f t="shared" si="316"/>
        <v>41922.535185185188</v>
      </c>
      <c r="O2890" s="16">
        <f t="shared" si="317"/>
        <v>10</v>
      </c>
      <c r="P2890" s="16">
        <f t="shared" si="320"/>
        <v>2014</v>
      </c>
      <c r="Q2890" t="b">
        <v>0</v>
      </c>
      <c r="R2890">
        <v>0</v>
      </c>
      <c r="S2890" t="b">
        <v>0</v>
      </c>
      <c r="T2890" t="s">
        <v>8269</v>
      </c>
      <c r="U2890" t="str">
        <f t="shared" si="318"/>
        <v>theat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20">
        <f t="shared" si="319"/>
        <v>3</v>
      </c>
      <c r="F2891" s="6" t="str">
        <f t="shared" si="321"/>
        <v>Cat 2</v>
      </c>
      <c r="G2891" s="8">
        <v>1142</v>
      </c>
      <c r="H2891" t="s">
        <v>8220</v>
      </c>
      <c r="I2891" t="s">
        <v>8223</v>
      </c>
      <c r="J2891" t="s">
        <v>8245</v>
      </c>
      <c r="K2891">
        <v>1409344985</v>
      </c>
      <c r="L2891" s="12">
        <f t="shared" si="315"/>
        <v>41880.863252314812</v>
      </c>
      <c r="M2891">
        <v>1406752985</v>
      </c>
      <c r="N2891" s="12">
        <f t="shared" si="316"/>
        <v>41850.863252314812</v>
      </c>
      <c r="O2891" s="16">
        <f t="shared" si="317"/>
        <v>7</v>
      </c>
      <c r="P2891" s="16">
        <f t="shared" si="320"/>
        <v>2014</v>
      </c>
      <c r="Q2891" t="b">
        <v>0</v>
      </c>
      <c r="R2891">
        <v>14</v>
      </c>
      <c r="S2891" t="b">
        <v>0</v>
      </c>
      <c r="T2891" t="s">
        <v>8269</v>
      </c>
      <c r="U2891" t="str">
        <f t="shared" si="318"/>
        <v>theat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20">
        <f t="shared" si="319"/>
        <v>2</v>
      </c>
      <c r="F2892" s="6" t="str">
        <f t="shared" si="321"/>
        <v>Cat 2</v>
      </c>
      <c r="G2892" s="8">
        <v>21</v>
      </c>
      <c r="H2892" t="s">
        <v>8220</v>
      </c>
      <c r="I2892" t="s">
        <v>8223</v>
      </c>
      <c r="J2892" t="s">
        <v>8245</v>
      </c>
      <c r="K2892">
        <v>1407553200</v>
      </c>
      <c r="L2892" s="12">
        <f t="shared" si="315"/>
        <v>41860.125</v>
      </c>
      <c r="M2892">
        <v>1405100992</v>
      </c>
      <c r="N2892" s="12">
        <f t="shared" si="316"/>
        <v>41831.742962962962</v>
      </c>
      <c r="O2892" s="16">
        <f t="shared" si="317"/>
        <v>7</v>
      </c>
      <c r="P2892" s="16">
        <f t="shared" si="320"/>
        <v>2014</v>
      </c>
      <c r="Q2892" t="b">
        <v>0</v>
      </c>
      <c r="R2892">
        <v>3</v>
      </c>
      <c r="S2892" t="b">
        <v>0</v>
      </c>
      <c r="T2892" t="s">
        <v>8269</v>
      </c>
      <c r="U2892" t="str">
        <f t="shared" si="318"/>
        <v>theat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20">
        <f t="shared" si="319"/>
        <v>10</v>
      </c>
      <c r="F2893" s="6" t="str">
        <f t="shared" si="321"/>
        <v>Cat 4</v>
      </c>
      <c r="G2893" s="8">
        <v>273</v>
      </c>
      <c r="H2893" t="s">
        <v>8220</v>
      </c>
      <c r="I2893" t="s">
        <v>8223</v>
      </c>
      <c r="J2893" t="s">
        <v>8245</v>
      </c>
      <c r="K2893">
        <v>1460751128</v>
      </c>
      <c r="L2893" s="12">
        <f t="shared" si="315"/>
        <v>42475.84175925926</v>
      </c>
      <c r="M2893">
        <v>1455570728</v>
      </c>
      <c r="N2893" s="12">
        <f t="shared" si="316"/>
        <v>42415.883425925931</v>
      </c>
      <c r="O2893" s="16">
        <f t="shared" si="317"/>
        <v>2</v>
      </c>
      <c r="P2893" s="16">
        <f t="shared" si="320"/>
        <v>2016</v>
      </c>
      <c r="Q2893" t="b">
        <v>0</v>
      </c>
      <c r="R2893">
        <v>10</v>
      </c>
      <c r="S2893" t="b">
        <v>0</v>
      </c>
      <c r="T2893" t="s">
        <v>8269</v>
      </c>
      <c r="U2893" t="str">
        <f t="shared" si="318"/>
        <v>theat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20">
        <f t="shared" si="319"/>
        <v>5.5</v>
      </c>
      <c r="F2894" s="6" t="str">
        <f t="shared" si="321"/>
        <v>Cat 3</v>
      </c>
      <c r="G2894" s="8">
        <v>500</v>
      </c>
      <c r="H2894" t="s">
        <v>8220</v>
      </c>
      <c r="I2894" t="s">
        <v>8223</v>
      </c>
      <c r="J2894" t="s">
        <v>8245</v>
      </c>
      <c r="K2894">
        <v>1409000400</v>
      </c>
      <c r="L2894" s="12">
        <f t="shared" si="315"/>
        <v>41876.875</v>
      </c>
      <c r="M2894">
        <v>1408381704</v>
      </c>
      <c r="N2894" s="12">
        <f t="shared" si="316"/>
        <v>41869.714166666665</v>
      </c>
      <c r="O2894" s="16">
        <f t="shared" si="317"/>
        <v>8</v>
      </c>
      <c r="P2894" s="16">
        <f t="shared" si="320"/>
        <v>2014</v>
      </c>
      <c r="Q2894" t="b">
        <v>0</v>
      </c>
      <c r="R2894">
        <v>17</v>
      </c>
      <c r="S2894" t="b">
        <v>0</v>
      </c>
      <c r="T2894" t="s">
        <v>8269</v>
      </c>
      <c r="U2894" t="str">
        <f t="shared" si="318"/>
        <v>theat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20">
        <f t="shared" si="319"/>
        <v>5</v>
      </c>
      <c r="F2895" s="6" t="str">
        <f t="shared" si="321"/>
        <v>Cat 3</v>
      </c>
      <c r="G2895" s="8">
        <v>25</v>
      </c>
      <c r="H2895" t="s">
        <v>8220</v>
      </c>
      <c r="I2895" t="s">
        <v>8223</v>
      </c>
      <c r="J2895" t="s">
        <v>8245</v>
      </c>
      <c r="K2895">
        <v>1420768800</v>
      </c>
      <c r="L2895" s="12">
        <f t="shared" si="315"/>
        <v>42013.083333333328</v>
      </c>
      <c r="M2895">
        <v>1415644395</v>
      </c>
      <c r="N2895" s="12">
        <f t="shared" si="316"/>
        <v>41953.773090277777</v>
      </c>
      <c r="O2895" s="16">
        <f t="shared" si="317"/>
        <v>11</v>
      </c>
      <c r="P2895" s="16">
        <f t="shared" si="320"/>
        <v>2014</v>
      </c>
      <c r="Q2895" t="b">
        <v>0</v>
      </c>
      <c r="R2895">
        <v>2</v>
      </c>
      <c r="S2895" t="b">
        <v>0</v>
      </c>
      <c r="T2895" t="s">
        <v>8269</v>
      </c>
      <c r="U2895" t="str">
        <f t="shared" si="318"/>
        <v>theat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20">
        <f t="shared" si="319"/>
        <v>50</v>
      </c>
      <c r="F2896" s="6" t="str">
        <f t="shared" si="321"/>
        <v>Cat 12</v>
      </c>
      <c r="G2896" s="8"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12">
        <f t="shared" si="315"/>
        <v>42097.944618055553</v>
      </c>
      <c r="M2896">
        <v>1422920415</v>
      </c>
      <c r="N2896" s="12">
        <f t="shared" si="316"/>
        <v>42037.986284722225</v>
      </c>
      <c r="O2896" s="16">
        <f t="shared" si="317"/>
        <v>2</v>
      </c>
      <c r="P2896" s="16">
        <f t="shared" si="320"/>
        <v>2015</v>
      </c>
      <c r="Q2896" t="b">
        <v>0</v>
      </c>
      <c r="R2896">
        <v>0</v>
      </c>
      <c r="S2896" t="b">
        <v>0</v>
      </c>
      <c r="T2896" t="s">
        <v>8269</v>
      </c>
      <c r="U2896" t="str">
        <f t="shared" si="318"/>
        <v>theat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20">
        <f t="shared" si="319"/>
        <v>0.5</v>
      </c>
      <c r="F2897" s="6" t="str">
        <f t="shared" si="321"/>
        <v>Cat 1</v>
      </c>
      <c r="G2897" s="8">
        <v>23</v>
      </c>
      <c r="H2897" t="s">
        <v>8220</v>
      </c>
      <c r="I2897" t="s">
        <v>8223</v>
      </c>
      <c r="J2897" t="s">
        <v>8245</v>
      </c>
      <c r="K2897">
        <v>1403470800</v>
      </c>
      <c r="L2897" s="12">
        <f t="shared" si="315"/>
        <v>41812.875</v>
      </c>
      <c r="M2897">
        <v>1403356792</v>
      </c>
      <c r="N2897" s="12">
        <f t="shared" si="316"/>
        <v>41811.555462962962</v>
      </c>
      <c r="O2897" s="16">
        <f t="shared" si="317"/>
        <v>6</v>
      </c>
      <c r="P2897" s="16">
        <f t="shared" si="320"/>
        <v>2014</v>
      </c>
      <c r="Q2897" t="b">
        <v>0</v>
      </c>
      <c r="R2897">
        <v>4</v>
      </c>
      <c r="S2897" t="b">
        <v>0</v>
      </c>
      <c r="T2897" t="s">
        <v>8269</v>
      </c>
      <c r="U2897" t="str">
        <f t="shared" si="318"/>
        <v>theat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20">
        <f t="shared" si="319"/>
        <v>3</v>
      </c>
      <c r="F2898" s="6" t="str">
        <f t="shared" si="321"/>
        <v>Cat 2</v>
      </c>
      <c r="G2898" s="8">
        <v>625</v>
      </c>
      <c r="H2898" t="s">
        <v>8220</v>
      </c>
      <c r="I2898" t="s">
        <v>8223</v>
      </c>
      <c r="J2898" t="s">
        <v>8245</v>
      </c>
      <c r="K2898">
        <v>1481522400</v>
      </c>
      <c r="L2898" s="12">
        <f t="shared" si="315"/>
        <v>42716.25</v>
      </c>
      <c r="M2898">
        <v>1480283321</v>
      </c>
      <c r="N2898" s="12">
        <f t="shared" si="316"/>
        <v>42701.908807870372</v>
      </c>
      <c r="O2898" s="16">
        <f t="shared" si="317"/>
        <v>11</v>
      </c>
      <c r="P2898" s="16">
        <f t="shared" si="320"/>
        <v>2016</v>
      </c>
      <c r="Q2898" t="b">
        <v>0</v>
      </c>
      <c r="R2898">
        <v>12</v>
      </c>
      <c r="S2898" t="b">
        <v>0</v>
      </c>
      <c r="T2898" t="s">
        <v>8269</v>
      </c>
      <c r="U2898" t="str">
        <f t="shared" si="318"/>
        <v>theat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20">
        <f t="shared" si="319"/>
        <v>12</v>
      </c>
      <c r="F2899" s="6" t="str">
        <f t="shared" si="321"/>
        <v>Cat 4</v>
      </c>
      <c r="G2899" s="8">
        <v>550</v>
      </c>
      <c r="H2899" t="s">
        <v>8220</v>
      </c>
      <c r="I2899" t="s">
        <v>8223</v>
      </c>
      <c r="J2899" t="s">
        <v>8245</v>
      </c>
      <c r="K2899">
        <v>1444577345</v>
      </c>
      <c r="L2899" s="12">
        <f t="shared" si="315"/>
        <v>42288.645196759258</v>
      </c>
      <c r="M2899">
        <v>1441985458</v>
      </c>
      <c r="N2899" s="12">
        <f t="shared" si="316"/>
        <v>42258.646504629629</v>
      </c>
      <c r="O2899" s="16">
        <f t="shared" si="317"/>
        <v>9</v>
      </c>
      <c r="P2899" s="16">
        <f t="shared" si="320"/>
        <v>2015</v>
      </c>
      <c r="Q2899" t="b">
        <v>0</v>
      </c>
      <c r="R2899">
        <v>3</v>
      </c>
      <c r="S2899" t="b">
        <v>0</v>
      </c>
      <c r="T2899" t="s">
        <v>8269</v>
      </c>
      <c r="U2899" t="str">
        <f t="shared" si="318"/>
        <v>theat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20">
        <f t="shared" si="319"/>
        <v>7.5</v>
      </c>
      <c r="F2900" s="6" t="str">
        <f t="shared" si="321"/>
        <v>Cat 3</v>
      </c>
      <c r="G2900" s="8">
        <v>316</v>
      </c>
      <c r="H2900" t="s">
        <v>8220</v>
      </c>
      <c r="I2900" t="s">
        <v>8223</v>
      </c>
      <c r="J2900" t="s">
        <v>8245</v>
      </c>
      <c r="K2900">
        <v>1446307053</v>
      </c>
      <c r="L2900" s="12">
        <f t="shared" si="315"/>
        <v>42308.664965277778</v>
      </c>
      <c r="M2900">
        <v>1443715053</v>
      </c>
      <c r="N2900" s="12">
        <f t="shared" si="316"/>
        <v>42278.664965277778</v>
      </c>
      <c r="O2900" s="16">
        <f t="shared" si="317"/>
        <v>10</v>
      </c>
      <c r="P2900" s="16">
        <f t="shared" si="320"/>
        <v>2015</v>
      </c>
      <c r="Q2900" t="b">
        <v>0</v>
      </c>
      <c r="R2900">
        <v>12</v>
      </c>
      <c r="S2900" t="b">
        <v>0</v>
      </c>
      <c r="T2900" t="s">
        <v>8269</v>
      </c>
      <c r="U2900" t="str">
        <f t="shared" si="318"/>
        <v>theat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20">
        <f t="shared" si="319"/>
        <v>10</v>
      </c>
      <c r="F2901" s="6" t="str">
        <f t="shared" si="321"/>
        <v>Cat 4</v>
      </c>
      <c r="G2901" s="8"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12">
        <f t="shared" si="315"/>
        <v>42575.078217592592</v>
      </c>
      <c r="M2901">
        <v>1464141158</v>
      </c>
      <c r="N2901" s="12">
        <f t="shared" si="316"/>
        <v>42515.078217592592</v>
      </c>
      <c r="O2901" s="16">
        <f t="shared" si="317"/>
        <v>5</v>
      </c>
      <c r="P2901" s="16">
        <f t="shared" si="320"/>
        <v>2016</v>
      </c>
      <c r="Q2901" t="b">
        <v>0</v>
      </c>
      <c r="R2901">
        <v>0</v>
      </c>
      <c r="S2901" t="b">
        <v>0</v>
      </c>
      <c r="T2901" t="s">
        <v>8269</v>
      </c>
      <c r="U2901" t="str">
        <f t="shared" si="318"/>
        <v>theat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20">
        <f t="shared" si="319"/>
        <v>5.5</v>
      </c>
      <c r="F2902" s="6" t="str">
        <f t="shared" si="321"/>
        <v>Cat 3</v>
      </c>
      <c r="G2902" s="8">
        <v>3405</v>
      </c>
      <c r="H2902" t="s">
        <v>8220</v>
      </c>
      <c r="I2902" t="s">
        <v>8223</v>
      </c>
      <c r="J2902" t="s">
        <v>8245</v>
      </c>
      <c r="K2902">
        <v>1407562632</v>
      </c>
      <c r="L2902" s="12">
        <f t="shared" si="315"/>
        <v>41860.234166666669</v>
      </c>
      <c r="M2902">
        <v>1404970632</v>
      </c>
      <c r="N2902" s="12">
        <f t="shared" si="316"/>
        <v>41830.234166666669</v>
      </c>
      <c r="O2902" s="16">
        <f t="shared" si="317"/>
        <v>7</v>
      </c>
      <c r="P2902" s="16">
        <f t="shared" si="320"/>
        <v>2014</v>
      </c>
      <c r="Q2902" t="b">
        <v>0</v>
      </c>
      <c r="R2902">
        <v>7</v>
      </c>
      <c r="S2902" t="b">
        <v>0</v>
      </c>
      <c r="T2902" t="s">
        <v>8269</v>
      </c>
      <c r="U2902" t="str">
        <f t="shared" si="318"/>
        <v>theat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20">
        <f t="shared" si="319"/>
        <v>0.75</v>
      </c>
      <c r="F2903" s="6" t="str">
        <f t="shared" si="321"/>
        <v>Cat 1</v>
      </c>
      <c r="G2903" s="8">
        <v>6</v>
      </c>
      <c r="H2903" t="s">
        <v>8220</v>
      </c>
      <c r="I2903" t="s">
        <v>8223</v>
      </c>
      <c r="J2903" t="s">
        <v>8245</v>
      </c>
      <c r="K2903">
        <v>1423345339</v>
      </c>
      <c r="L2903" s="12">
        <f t="shared" si="315"/>
        <v>42042.904386574075</v>
      </c>
      <c r="M2903">
        <v>1418161339</v>
      </c>
      <c r="N2903" s="12">
        <f t="shared" si="316"/>
        <v>41982.904386574075</v>
      </c>
      <c r="O2903" s="16">
        <f t="shared" si="317"/>
        <v>12</v>
      </c>
      <c r="P2903" s="16">
        <f t="shared" si="320"/>
        <v>2014</v>
      </c>
      <c r="Q2903" t="b">
        <v>0</v>
      </c>
      <c r="R2903">
        <v>2</v>
      </c>
      <c r="S2903" t="b">
        <v>0</v>
      </c>
      <c r="T2903" t="s">
        <v>8269</v>
      </c>
      <c r="U2903" t="str">
        <f t="shared" si="318"/>
        <v>theat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20">
        <f t="shared" si="319"/>
        <v>150</v>
      </c>
      <c r="F2904" s="6" t="str">
        <f t="shared" si="321"/>
        <v>Cat 12</v>
      </c>
      <c r="G2904" s="8"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12">
        <f t="shared" si="315"/>
        <v>42240.439768518518</v>
      </c>
      <c r="M2904">
        <v>1437820396</v>
      </c>
      <c r="N2904" s="12">
        <f t="shared" si="316"/>
        <v>42210.439768518518</v>
      </c>
      <c r="O2904" s="16">
        <f t="shared" si="317"/>
        <v>7</v>
      </c>
      <c r="P2904" s="16">
        <f t="shared" si="320"/>
        <v>2015</v>
      </c>
      <c r="Q2904" t="b">
        <v>0</v>
      </c>
      <c r="R2904">
        <v>1</v>
      </c>
      <c r="S2904" t="b">
        <v>0</v>
      </c>
      <c r="T2904" t="s">
        <v>8269</v>
      </c>
      <c r="U2904" t="str">
        <f t="shared" si="318"/>
        <v>theat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20">
        <f t="shared" si="319"/>
        <v>5</v>
      </c>
      <c r="F2905" s="6" t="str">
        <f t="shared" si="321"/>
        <v>Cat 3</v>
      </c>
      <c r="G2905" s="8">
        <v>39</v>
      </c>
      <c r="H2905" t="s">
        <v>8220</v>
      </c>
      <c r="I2905" t="s">
        <v>8223</v>
      </c>
      <c r="J2905" t="s">
        <v>8245</v>
      </c>
      <c r="K2905">
        <v>1441771218</v>
      </c>
      <c r="L2905" s="12">
        <f t="shared" si="315"/>
        <v>42256.166874999995</v>
      </c>
      <c r="M2905">
        <v>1436587218</v>
      </c>
      <c r="N2905" s="12">
        <f t="shared" si="316"/>
        <v>42196.166874999995</v>
      </c>
      <c r="O2905" s="16">
        <f t="shared" si="317"/>
        <v>7</v>
      </c>
      <c r="P2905" s="16">
        <f t="shared" si="320"/>
        <v>2015</v>
      </c>
      <c r="Q2905" t="b">
        <v>0</v>
      </c>
      <c r="R2905">
        <v>4</v>
      </c>
      <c r="S2905" t="b">
        <v>0</v>
      </c>
      <c r="T2905" t="s">
        <v>8269</v>
      </c>
      <c r="U2905" t="str">
        <f t="shared" si="318"/>
        <v>theat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20">
        <f t="shared" si="319"/>
        <v>1.5</v>
      </c>
      <c r="F2906" s="6" t="str">
        <f t="shared" si="321"/>
        <v>Cat 2</v>
      </c>
      <c r="G2906" s="8">
        <v>75</v>
      </c>
      <c r="H2906" t="s">
        <v>8220</v>
      </c>
      <c r="I2906" t="s">
        <v>8224</v>
      </c>
      <c r="J2906" t="s">
        <v>8246</v>
      </c>
      <c r="K2906">
        <v>1415534400</v>
      </c>
      <c r="L2906" s="12">
        <f t="shared" si="315"/>
        <v>41952.5</v>
      </c>
      <c r="M2906">
        <v>1414538031</v>
      </c>
      <c r="N2906" s="12">
        <f t="shared" si="316"/>
        <v>41940.967951388891</v>
      </c>
      <c r="O2906" s="16">
        <f t="shared" si="317"/>
        <v>10</v>
      </c>
      <c r="P2906" s="16">
        <f t="shared" si="320"/>
        <v>2014</v>
      </c>
      <c r="Q2906" t="b">
        <v>0</v>
      </c>
      <c r="R2906">
        <v>4</v>
      </c>
      <c r="S2906" t="b">
        <v>0</v>
      </c>
      <c r="T2906" t="s">
        <v>8269</v>
      </c>
      <c r="U2906" t="str">
        <f t="shared" si="318"/>
        <v>theat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20">
        <f t="shared" si="319"/>
        <v>3.5</v>
      </c>
      <c r="F2907" s="6" t="str">
        <f t="shared" si="321"/>
        <v>Cat 2</v>
      </c>
      <c r="G2907" s="8">
        <v>622</v>
      </c>
      <c r="H2907" t="s">
        <v>8220</v>
      </c>
      <c r="I2907" t="s">
        <v>8223</v>
      </c>
      <c r="J2907" t="s">
        <v>8245</v>
      </c>
      <c r="K2907">
        <v>1473211313</v>
      </c>
      <c r="L2907" s="12">
        <f t="shared" si="315"/>
        <v>42620.056863425925</v>
      </c>
      <c r="M2907">
        <v>1472001713</v>
      </c>
      <c r="N2907" s="12">
        <f t="shared" si="316"/>
        <v>42606.056863425925</v>
      </c>
      <c r="O2907" s="16">
        <f t="shared" si="317"/>
        <v>8</v>
      </c>
      <c r="P2907" s="16">
        <f t="shared" si="320"/>
        <v>2016</v>
      </c>
      <c r="Q2907" t="b">
        <v>0</v>
      </c>
      <c r="R2907">
        <v>17</v>
      </c>
      <c r="S2907" t="b">
        <v>0</v>
      </c>
      <c r="T2907" t="s">
        <v>8269</v>
      </c>
      <c r="U2907" t="str">
        <f t="shared" si="318"/>
        <v>theat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20">
        <f t="shared" si="319"/>
        <v>6</v>
      </c>
      <c r="F2908" s="6" t="str">
        <f t="shared" si="321"/>
        <v>Cat 3</v>
      </c>
      <c r="G2908" s="8">
        <v>565</v>
      </c>
      <c r="H2908" t="s">
        <v>8220</v>
      </c>
      <c r="I2908" t="s">
        <v>8223</v>
      </c>
      <c r="J2908" t="s">
        <v>8245</v>
      </c>
      <c r="K2908">
        <v>1438390800</v>
      </c>
      <c r="L2908" s="12">
        <f t="shared" si="315"/>
        <v>42217.041666666672</v>
      </c>
      <c r="M2908">
        <v>1436888066</v>
      </c>
      <c r="N2908" s="12">
        <f t="shared" si="316"/>
        <v>42199.648912037039</v>
      </c>
      <c r="O2908" s="16">
        <f t="shared" si="317"/>
        <v>7</v>
      </c>
      <c r="P2908" s="16">
        <f t="shared" si="320"/>
        <v>2015</v>
      </c>
      <c r="Q2908" t="b">
        <v>0</v>
      </c>
      <c r="R2908">
        <v>7</v>
      </c>
      <c r="S2908" t="b">
        <v>0</v>
      </c>
      <c r="T2908" t="s">
        <v>8269</v>
      </c>
      <c r="U2908" t="str">
        <f t="shared" si="318"/>
        <v>theat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20">
        <f t="shared" si="319"/>
        <v>2.5</v>
      </c>
      <c r="F2909" s="6" t="str">
        <f t="shared" si="321"/>
        <v>Cat 2</v>
      </c>
      <c r="G2909" s="8">
        <v>2</v>
      </c>
      <c r="H2909" t="s">
        <v>8220</v>
      </c>
      <c r="I2909" t="s">
        <v>8223</v>
      </c>
      <c r="J2909" t="s">
        <v>8245</v>
      </c>
      <c r="K2909">
        <v>1463259837</v>
      </c>
      <c r="L2909" s="12">
        <f t="shared" si="315"/>
        <v>42504.877743055549</v>
      </c>
      <c r="M2909">
        <v>1458075837</v>
      </c>
      <c r="N2909" s="12">
        <f t="shared" si="316"/>
        <v>42444.877743055549</v>
      </c>
      <c r="O2909" s="16">
        <f t="shared" si="317"/>
        <v>3</v>
      </c>
      <c r="P2909" s="16">
        <f t="shared" si="320"/>
        <v>2016</v>
      </c>
      <c r="Q2909" t="b">
        <v>0</v>
      </c>
      <c r="R2909">
        <v>2</v>
      </c>
      <c r="S2909" t="b">
        <v>0</v>
      </c>
      <c r="T2909" t="s">
        <v>8269</v>
      </c>
      <c r="U2909" t="str">
        <f t="shared" si="318"/>
        <v>theat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20">
        <f t="shared" si="319"/>
        <v>9.6</v>
      </c>
      <c r="F2910" s="6" t="str">
        <f t="shared" si="321"/>
        <v>Cat 3</v>
      </c>
      <c r="G2910" s="8">
        <v>264</v>
      </c>
      <c r="H2910" t="s">
        <v>8220</v>
      </c>
      <c r="I2910" t="s">
        <v>8223</v>
      </c>
      <c r="J2910" t="s">
        <v>8245</v>
      </c>
      <c r="K2910">
        <v>1465407219</v>
      </c>
      <c r="L2910" s="12">
        <f t="shared" si="315"/>
        <v>42529.731701388882</v>
      </c>
      <c r="M2910">
        <v>1462815219</v>
      </c>
      <c r="N2910" s="12">
        <f t="shared" si="316"/>
        <v>42499.731701388882</v>
      </c>
      <c r="O2910" s="16">
        <f t="shared" si="317"/>
        <v>5</v>
      </c>
      <c r="P2910" s="16">
        <f t="shared" si="320"/>
        <v>2016</v>
      </c>
      <c r="Q2910" t="b">
        <v>0</v>
      </c>
      <c r="R2910">
        <v>5</v>
      </c>
      <c r="S2910" t="b">
        <v>0</v>
      </c>
      <c r="T2910" t="s">
        <v>8269</v>
      </c>
      <c r="U2910" t="str">
        <f t="shared" si="318"/>
        <v>theat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20">
        <f t="shared" si="319"/>
        <v>180</v>
      </c>
      <c r="F2911" s="6" t="str">
        <f t="shared" si="321"/>
        <v>Cat 12</v>
      </c>
      <c r="G2911" s="8"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12">
        <f t="shared" si="315"/>
        <v>41968.823611111111</v>
      </c>
      <c r="M2911">
        <v>1413527001</v>
      </c>
      <c r="N2911" s="12">
        <f t="shared" si="316"/>
        <v>41929.266215277778</v>
      </c>
      <c r="O2911" s="16">
        <f t="shared" si="317"/>
        <v>10</v>
      </c>
      <c r="P2911" s="16">
        <f t="shared" si="320"/>
        <v>2014</v>
      </c>
      <c r="Q2911" t="b">
        <v>0</v>
      </c>
      <c r="R2911">
        <v>1</v>
      </c>
      <c r="S2911" t="b">
        <v>0</v>
      </c>
      <c r="T2911" t="s">
        <v>8269</v>
      </c>
      <c r="U2911" t="str">
        <f t="shared" si="318"/>
        <v>theat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20">
        <f t="shared" si="319"/>
        <v>30</v>
      </c>
      <c r="F2912" s="6" t="str">
        <f t="shared" si="321"/>
        <v>Cat 8</v>
      </c>
      <c r="G2912" s="8"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12">
        <f t="shared" si="315"/>
        <v>42167.841284722221</v>
      </c>
      <c r="M2912">
        <v>1428955887</v>
      </c>
      <c r="N2912" s="12">
        <f t="shared" si="316"/>
        <v>42107.841284722221</v>
      </c>
      <c r="O2912" s="16">
        <f t="shared" si="317"/>
        <v>4</v>
      </c>
      <c r="P2912" s="16">
        <f t="shared" si="320"/>
        <v>2015</v>
      </c>
      <c r="Q2912" t="b">
        <v>0</v>
      </c>
      <c r="R2912">
        <v>1</v>
      </c>
      <c r="S2912" t="b">
        <v>0</v>
      </c>
      <c r="T2912" t="s">
        <v>8269</v>
      </c>
      <c r="U2912" t="str">
        <f t="shared" si="318"/>
        <v>theat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20">
        <f t="shared" si="319"/>
        <v>1.8</v>
      </c>
      <c r="F2913" s="6" t="str">
        <f t="shared" si="321"/>
        <v>Cat 2</v>
      </c>
      <c r="G2913" s="8">
        <v>657</v>
      </c>
      <c r="H2913" t="s">
        <v>8220</v>
      </c>
      <c r="I2913" t="s">
        <v>8223</v>
      </c>
      <c r="J2913" t="s">
        <v>8245</v>
      </c>
      <c r="K2913">
        <v>1435429626</v>
      </c>
      <c r="L2913" s="12">
        <f t="shared" si="315"/>
        <v>42182.768819444449</v>
      </c>
      <c r="M2913">
        <v>1431973626</v>
      </c>
      <c r="N2913" s="12">
        <f t="shared" si="316"/>
        <v>42142.768819444449</v>
      </c>
      <c r="O2913" s="16">
        <f t="shared" si="317"/>
        <v>5</v>
      </c>
      <c r="P2913" s="16">
        <f t="shared" si="320"/>
        <v>2015</v>
      </c>
      <c r="Q2913" t="b">
        <v>0</v>
      </c>
      <c r="R2913">
        <v>14</v>
      </c>
      <c r="S2913" t="b">
        <v>0</v>
      </c>
      <c r="T2913" t="s">
        <v>8269</v>
      </c>
      <c r="U2913" t="str">
        <f t="shared" si="318"/>
        <v>theat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20">
        <f t="shared" si="319"/>
        <v>14.44</v>
      </c>
      <c r="F2914" s="6" t="str">
        <f t="shared" si="321"/>
        <v>Cat 4</v>
      </c>
      <c r="G2914" s="8">
        <v>2030</v>
      </c>
      <c r="H2914" t="s">
        <v>8220</v>
      </c>
      <c r="I2914" t="s">
        <v>8223</v>
      </c>
      <c r="J2914" t="s">
        <v>8245</v>
      </c>
      <c r="K2914">
        <v>1452827374</v>
      </c>
      <c r="L2914" s="12">
        <f t="shared" si="315"/>
        <v>42384.131643518514</v>
      </c>
      <c r="M2914">
        <v>1450235374</v>
      </c>
      <c r="N2914" s="12">
        <f t="shared" si="316"/>
        <v>42354.131643518514</v>
      </c>
      <c r="O2914" s="16">
        <f t="shared" si="317"/>
        <v>12</v>
      </c>
      <c r="P2914" s="16">
        <f t="shared" si="320"/>
        <v>2015</v>
      </c>
      <c r="Q2914" t="b">
        <v>0</v>
      </c>
      <c r="R2914">
        <v>26</v>
      </c>
      <c r="S2914" t="b">
        <v>0</v>
      </c>
      <c r="T2914" t="s">
        <v>8269</v>
      </c>
      <c r="U2914" t="str">
        <f t="shared" si="318"/>
        <v>theat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20">
        <f t="shared" si="319"/>
        <v>10</v>
      </c>
      <c r="F2915" s="6" t="str">
        <f t="shared" si="321"/>
        <v>Cat 4</v>
      </c>
      <c r="G2915" s="8">
        <v>2</v>
      </c>
      <c r="H2915" t="s">
        <v>8220</v>
      </c>
      <c r="I2915" t="s">
        <v>8223</v>
      </c>
      <c r="J2915" t="s">
        <v>8245</v>
      </c>
      <c r="K2915">
        <v>1410041339</v>
      </c>
      <c r="L2915" s="12">
        <f t="shared" si="315"/>
        <v>41888.922905092593</v>
      </c>
      <c r="M2915">
        <v>1404857339</v>
      </c>
      <c r="N2915" s="12">
        <f t="shared" si="316"/>
        <v>41828.922905092593</v>
      </c>
      <c r="O2915" s="16">
        <f t="shared" si="317"/>
        <v>7</v>
      </c>
      <c r="P2915" s="16">
        <f t="shared" si="320"/>
        <v>2014</v>
      </c>
      <c r="Q2915" t="b">
        <v>0</v>
      </c>
      <c r="R2915">
        <v>2</v>
      </c>
      <c r="S2915" t="b">
        <v>0</v>
      </c>
      <c r="T2915" t="s">
        <v>8269</v>
      </c>
      <c r="U2915" t="str">
        <f t="shared" si="318"/>
        <v>theat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20">
        <f t="shared" si="319"/>
        <v>25</v>
      </c>
      <c r="F2916" s="6" t="str">
        <f t="shared" si="321"/>
        <v>Cat 7</v>
      </c>
      <c r="G2916" s="8"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12">
        <f t="shared" si="315"/>
        <v>42077.865671296298</v>
      </c>
      <c r="M2916">
        <v>1421185594</v>
      </c>
      <c r="N2916" s="12">
        <f t="shared" si="316"/>
        <v>42017.907337962963</v>
      </c>
      <c r="O2916" s="16">
        <f t="shared" si="317"/>
        <v>1</v>
      </c>
      <c r="P2916" s="16">
        <f t="shared" si="320"/>
        <v>2015</v>
      </c>
      <c r="Q2916" t="b">
        <v>0</v>
      </c>
      <c r="R2916">
        <v>1</v>
      </c>
      <c r="S2916" t="b">
        <v>0</v>
      </c>
      <c r="T2916" t="s">
        <v>8269</v>
      </c>
      <c r="U2916" t="str">
        <f t="shared" si="318"/>
        <v>theat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20">
        <f t="shared" si="319"/>
        <v>1</v>
      </c>
      <c r="F2917" s="6" t="str">
        <f t="shared" si="321"/>
        <v>Cat 2</v>
      </c>
      <c r="G2917" s="8">
        <v>611</v>
      </c>
      <c r="H2917" t="s">
        <v>8220</v>
      </c>
      <c r="I2917" t="s">
        <v>8224</v>
      </c>
      <c r="J2917" t="s">
        <v>8246</v>
      </c>
      <c r="K2917">
        <v>1458117190</v>
      </c>
      <c r="L2917" s="12">
        <f t="shared" si="315"/>
        <v>42445.356365740736</v>
      </c>
      <c r="M2917">
        <v>1455528790</v>
      </c>
      <c r="N2917" s="12">
        <f t="shared" si="316"/>
        <v>42415.398032407407</v>
      </c>
      <c r="O2917" s="16">
        <f t="shared" si="317"/>
        <v>2</v>
      </c>
      <c r="P2917" s="16">
        <f t="shared" si="320"/>
        <v>2016</v>
      </c>
      <c r="Q2917" t="b">
        <v>0</v>
      </c>
      <c r="R2917">
        <v>3</v>
      </c>
      <c r="S2917" t="b">
        <v>0</v>
      </c>
      <c r="T2917" t="s">
        <v>8269</v>
      </c>
      <c r="U2917" t="str">
        <f t="shared" si="318"/>
        <v>theat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20">
        <f t="shared" si="319"/>
        <v>1.85</v>
      </c>
      <c r="F2918" s="6" t="str">
        <f t="shared" si="321"/>
        <v>Cat 2</v>
      </c>
      <c r="G2918" s="8">
        <v>145</v>
      </c>
      <c r="H2918" t="s">
        <v>8220</v>
      </c>
      <c r="I2918" t="s">
        <v>8224</v>
      </c>
      <c r="J2918" t="s">
        <v>8246</v>
      </c>
      <c r="K2918">
        <v>1400498789</v>
      </c>
      <c r="L2918" s="12">
        <f t="shared" si="315"/>
        <v>41778.476724537039</v>
      </c>
      <c r="M2918">
        <v>1398511589</v>
      </c>
      <c r="N2918" s="12">
        <f t="shared" si="316"/>
        <v>41755.476724537039</v>
      </c>
      <c r="O2918" s="16">
        <f t="shared" si="317"/>
        <v>4</v>
      </c>
      <c r="P2918" s="16">
        <f t="shared" si="320"/>
        <v>2014</v>
      </c>
      <c r="Q2918" t="b">
        <v>0</v>
      </c>
      <c r="R2918">
        <v>7</v>
      </c>
      <c r="S2918" t="b">
        <v>0</v>
      </c>
      <c r="T2918" t="s">
        <v>8269</v>
      </c>
      <c r="U2918" t="str">
        <f t="shared" si="318"/>
        <v>theat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20">
        <f t="shared" si="319"/>
        <v>2</v>
      </c>
      <c r="F2919" s="6" t="str">
        <f t="shared" si="321"/>
        <v>Cat 2</v>
      </c>
      <c r="G2919" s="8">
        <v>437</v>
      </c>
      <c r="H2919" t="s">
        <v>8220</v>
      </c>
      <c r="I2919" t="s">
        <v>8223</v>
      </c>
      <c r="J2919" t="s">
        <v>8245</v>
      </c>
      <c r="K2919">
        <v>1442381847</v>
      </c>
      <c r="L2919" s="12">
        <f t="shared" si="315"/>
        <v>42263.234340277777</v>
      </c>
      <c r="M2919">
        <v>1440826647</v>
      </c>
      <c r="N2919" s="12">
        <f t="shared" si="316"/>
        <v>42245.234340277777</v>
      </c>
      <c r="O2919" s="16">
        <f t="shared" si="317"/>
        <v>8</v>
      </c>
      <c r="P2919" s="16">
        <f t="shared" si="320"/>
        <v>2015</v>
      </c>
      <c r="Q2919" t="b">
        <v>0</v>
      </c>
      <c r="R2919">
        <v>9</v>
      </c>
      <c r="S2919" t="b">
        <v>0</v>
      </c>
      <c r="T2919" t="s">
        <v>8269</v>
      </c>
      <c r="U2919" t="str">
        <f t="shared" si="318"/>
        <v>theat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20">
        <f t="shared" si="319"/>
        <v>5</v>
      </c>
      <c r="F2920" s="6" t="str">
        <f t="shared" si="321"/>
        <v>Cat 3</v>
      </c>
      <c r="G2920" s="8">
        <v>1362</v>
      </c>
      <c r="H2920" t="s">
        <v>8220</v>
      </c>
      <c r="I2920" t="s">
        <v>8223</v>
      </c>
      <c r="J2920" t="s">
        <v>8245</v>
      </c>
      <c r="K2920">
        <v>1446131207</v>
      </c>
      <c r="L2920" s="12">
        <f t="shared" si="315"/>
        <v>42306.629710648151</v>
      </c>
      <c r="M2920">
        <v>1443712007</v>
      </c>
      <c r="N2920" s="12">
        <f t="shared" si="316"/>
        <v>42278.629710648151</v>
      </c>
      <c r="O2920" s="16">
        <f t="shared" si="317"/>
        <v>10</v>
      </c>
      <c r="P2920" s="16">
        <f t="shared" si="320"/>
        <v>2015</v>
      </c>
      <c r="Q2920" t="b">
        <v>0</v>
      </c>
      <c r="R2920">
        <v>20</v>
      </c>
      <c r="S2920" t="b">
        <v>0</v>
      </c>
      <c r="T2920" t="s">
        <v>8269</v>
      </c>
      <c r="U2920" t="str">
        <f t="shared" si="318"/>
        <v>theat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20">
        <f t="shared" si="319"/>
        <v>0.6</v>
      </c>
      <c r="F2921" s="6" t="str">
        <f t="shared" si="321"/>
        <v>Cat 1</v>
      </c>
      <c r="G2921" s="8">
        <v>51</v>
      </c>
      <c r="H2921" t="s">
        <v>8220</v>
      </c>
      <c r="I2921" t="s">
        <v>8223</v>
      </c>
      <c r="J2921" t="s">
        <v>8245</v>
      </c>
      <c r="K2921">
        <v>1407250329</v>
      </c>
      <c r="L2921" s="12">
        <f t="shared" si="315"/>
        <v>41856.61954861111</v>
      </c>
      <c r="M2921">
        <v>1404658329</v>
      </c>
      <c r="N2921" s="12">
        <f t="shared" si="316"/>
        <v>41826.61954861111</v>
      </c>
      <c r="O2921" s="16">
        <f t="shared" si="317"/>
        <v>7</v>
      </c>
      <c r="P2921" s="16">
        <f t="shared" si="320"/>
        <v>2014</v>
      </c>
      <c r="Q2921" t="b">
        <v>0</v>
      </c>
      <c r="R2921">
        <v>6</v>
      </c>
      <c r="S2921" t="b">
        <v>0</v>
      </c>
      <c r="T2921" t="s">
        <v>8269</v>
      </c>
      <c r="U2921" t="str">
        <f t="shared" si="318"/>
        <v>theat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20">
        <f t="shared" si="319"/>
        <v>2.5</v>
      </c>
      <c r="F2922" s="6" t="str">
        <f t="shared" si="321"/>
        <v>Cat 2</v>
      </c>
      <c r="G2922" s="8">
        <v>671</v>
      </c>
      <c r="H2922" t="s">
        <v>8220</v>
      </c>
      <c r="I2922" t="s">
        <v>8228</v>
      </c>
      <c r="J2922" t="s">
        <v>8250</v>
      </c>
      <c r="K2922">
        <v>1427306470</v>
      </c>
      <c r="L2922" s="12">
        <f t="shared" si="315"/>
        <v>42088.750810185185</v>
      </c>
      <c r="M2922">
        <v>1424718070</v>
      </c>
      <c r="N2922" s="12">
        <f t="shared" si="316"/>
        <v>42058.792476851857</v>
      </c>
      <c r="O2922" s="16">
        <f t="shared" si="317"/>
        <v>2</v>
      </c>
      <c r="P2922" s="16">
        <f t="shared" si="320"/>
        <v>2015</v>
      </c>
      <c r="Q2922" t="b">
        <v>0</v>
      </c>
      <c r="R2922">
        <v>13</v>
      </c>
      <c r="S2922" t="b">
        <v>0</v>
      </c>
      <c r="T2922" t="s">
        <v>8269</v>
      </c>
      <c r="U2922" t="str">
        <f t="shared" si="318"/>
        <v>theat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20">
        <f t="shared" si="319"/>
        <v>0.1</v>
      </c>
      <c r="F2923" s="6" t="str">
        <f t="shared" si="321"/>
        <v>Cat 1</v>
      </c>
      <c r="G2923" s="8">
        <v>129</v>
      </c>
      <c r="H2923" t="s">
        <v>8218</v>
      </c>
      <c r="I2923" t="s">
        <v>8223</v>
      </c>
      <c r="J2923" t="s">
        <v>8245</v>
      </c>
      <c r="K2923">
        <v>1411679804</v>
      </c>
      <c r="L2923" s="12">
        <f t="shared" si="315"/>
        <v>41907.886620370373</v>
      </c>
      <c r="M2923">
        <v>1409087804</v>
      </c>
      <c r="N2923" s="12">
        <f t="shared" si="316"/>
        <v>41877.886620370373</v>
      </c>
      <c r="O2923" s="16">
        <f t="shared" si="317"/>
        <v>8</v>
      </c>
      <c r="P2923" s="16">
        <f t="shared" si="320"/>
        <v>2014</v>
      </c>
      <c r="Q2923" t="b">
        <v>0</v>
      </c>
      <c r="R2923">
        <v>3</v>
      </c>
      <c r="S2923" t="b">
        <v>1</v>
      </c>
      <c r="T2923" t="s">
        <v>8303</v>
      </c>
      <c r="U2923" t="str">
        <f t="shared" si="318"/>
        <v>theat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20">
        <f t="shared" si="319"/>
        <v>0.5</v>
      </c>
      <c r="F2924" s="6" t="str">
        <f t="shared" si="321"/>
        <v>Cat 1</v>
      </c>
      <c r="G2924" s="8">
        <v>500</v>
      </c>
      <c r="H2924" t="s">
        <v>8218</v>
      </c>
      <c r="I2924" t="s">
        <v>8224</v>
      </c>
      <c r="J2924" t="s">
        <v>8246</v>
      </c>
      <c r="K2924">
        <v>1431982727</v>
      </c>
      <c r="L2924" s="12">
        <f t="shared" si="315"/>
        <v>42142.874155092592</v>
      </c>
      <c r="M2924">
        <v>1428094727</v>
      </c>
      <c r="N2924" s="12">
        <f t="shared" si="316"/>
        <v>42097.874155092592</v>
      </c>
      <c r="O2924" s="16">
        <f t="shared" si="317"/>
        <v>4</v>
      </c>
      <c r="P2924" s="16">
        <f t="shared" si="320"/>
        <v>2015</v>
      </c>
      <c r="Q2924" t="b">
        <v>0</v>
      </c>
      <c r="R2924">
        <v>6</v>
      </c>
      <c r="S2924" t="b">
        <v>1</v>
      </c>
      <c r="T2924" t="s">
        <v>8303</v>
      </c>
      <c r="U2924" t="str">
        <f t="shared" si="318"/>
        <v>theat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20">
        <f t="shared" si="319"/>
        <v>0.3</v>
      </c>
      <c r="F2925" s="6" t="str">
        <f t="shared" si="321"/>
        <v>Cat 1</v>
      </c>
      <c r="G2925" s="8">
        <v>300</v>
      </c>
      <c r="H2925" t="s">
        <v>8218</v>
      </c>
      <c r="I2925" t="s">
        <v>8223</v>
      </c>
      <c r="J2925" t="s">
        <v>8245</v>
      </c>
      <c r="K2925">
        <v>1422068400</v>
      </c>
      <c r="L2925" s="12">
        <f t="shared" si="315"/>
        <v>42028.125</v>
      </c>
      <c r="M2925">
        <v>1420774779</v>
      </c>
      <c r="N2925" s="12">
        <f t="shared" si="316"/>
        <v>42013.15253472222</v>
      </c>
      <c r="O2925" s="16">
        <f t="shared" si="317"/>
        <v>1</v>
      </c>
      <c r="P2925" s="16">
        <f t="shared" si="320"/>
        <v>2015</v>
      </c>
      <c r="Q2925" t="b">
        <v>0</v>
      </c>
      <c r="R2925">
        <v>10</v>
      </c>
      <c r="S2925" t="b">
        <v>1</v>
      </c>
      <c r="T2925" t="s">
        <v>8303</v>
      </c>
      <c r="U2925" t="str">
        <f t="shared" si="318"/>
        <v>theat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20">
        <f t="shared" si="319"/>
        <v>25</v>
      </c>
      <c r="F2926" s="6" t="str">
        <f t="shared" si="321"/>
        <v>Cat 7</v>
      </c>
      <c r="G2926" s="8">
        <v>25800</v>
      </c>
      <c r="H2926" t="s">
        <v>8218</v>
      </c>
      <c r="I2926" t="s">
        <v>8223</v>
      </c>
      <c r="J2926" t="s">
        <v>8245</v>
      </c>
      <c r="K2926">
        <v>1431143940</v>
      </c>
      <c r="L2926" s="12">
        <f t="shared" si="315"/>
        <v>42133.165972222225</v>
      </c>
      <c r="M2926">
        <v>1428585710</v>
      </c>
      <c r="N2926" s="12">
        <f t="shared" si="316"/>
        <v>42103.556828703702</v>
      </c>
      <c r="O2926" s="16">
        <f t="shared" si="317"/>
        <v>4</v>
      </c>
      <c r="P2926" s="16">
        <f t="shared" si="320"/>
        <v>2015</v>
      </c>
      <c r="Q2926" t="b">
        <v>0</v>
      </c>
      <c r="R2926">
        <v>147</v>
      </c>
      <c r="S2926" t="b">
        <v>1</v>
      </c>
      <c r="T2926" t="s">
        <v>8303</v>
      </c>
      <c r="U2926" t="str">
        <f t="shared" si="318"/>
        <v>theat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20">
        <f t="shared" si="319"/>
        <v>45</v>
      </c>
      <c r="F2927" s="6" t="str">
        <f t="shared" si="321"/>
        <v>Cat 11</v>
      </c>
      <c r="G2927" s="8">
        <v>46100.69</v>
      </c>
      <c r="H2927" t="s">
        <v>8218</v>
      </c>
      <c r="I2927" t="s">
        <v>8223</v>
      </c>
      <c r="J2927" t="s">
        <v>8245</v>
      </c>
      <c r="K2927">
        <v>1410444068</v>
      </c>
      <c r="L2927" s="12">
        <f t="shared" si="315"/>
        <v>41893.584120370368</v>
      </c>
      <c r="M2927">
        <v>1407852068</v>
      </c>
      <c r="N2927" s="12">
        <f t="shared" si="316"/>
        <v>41863.584120370368</v>
      </c>
      <c r="O2927" s="16">
        <f t="shared" si="317"/>
        <v>8</v>
      </c>
      <c r="P2927" s="16">
        <f t="shared" si="320"/>
        <v>2014</v>
      </c>
      <c r="Q2927" t="b">
        <v>0</v>
      </c>
      <c r="R2927">
        <v>199</v>
      </c>
      <c r="S2927" t="b">
        <v>1</v>
      </c>
      <c r="T2927" t="s">
        <v>8303</v>
      </c>
      <c r="U2927" t="str">
        <f t="shared" si="318"/>
        <v>theat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20">
        <f t="shared" si="319"/>
        <v>3</v>
      </c>
      <c r="F2928" s="6" t="str">
        <f t="shared" si="321"/>
        <v>Cat 2</v>
      </c>
      <c r="G2928" s="8">
        <v>3750</v>
      </c>
      <c r="H2928" t="s">
        <v>8218</v>
      </c>
      <c r="I2928" t="s">
        <v>8223</v>
      </c>
      <c r="J2928" t="s">
        <v>8245</v>
      </c>
      <c r="K2928">
        <v>1424715779</v>
      </c>
      <c r="L2928" s="12">
        <f t="shared" si="315"/>
        <v>42058.765960648147</v>
      </c>
      <c r="M2928">
        <v>1423506179</v>
      </c>
      <c r="N2928" s="12">
        <f t="shared" si="316"/>
        <v>42044.765960648147</v>
      </c>
      <c r="O2928" s="16">
        <f t="shared" si="317"/>
        <v>2</v>
      </c>
      <c r="P2928" s="16">
        <f t="shared" si="320"/>
        <v>2015</v>
      </c>
      <c r="Q2928" t="b">
        <v>0</v>
      </c>
      <c r="R2928">
        <v>50</v>
      </c>
      <c r="S2928" t="b">
        <v>1</v>
      </c>
      <c r="T2928" t="s">
        <v>8303</v>
      </c>
      <c r="U2928" t="str">
        <f t="shared" si="318"/>
        <v>theat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20">
        <f t="shared" si="319"/>
        <v>1.8</v>
      </c>
      <c r="F2929" s="6" t="str">
        <f t="shared" si="321"/>
        <v>Cat 2</v>
      </c>
      <c r="G2929" s="8">
        <v>2355</v>
      </c>
      <c r="H2929" t="s">
        <v>8218</v>
      </c>
      <c r="I2929" t="s">
        <v>8223</v>
      </c>
      <c r="J2929" t="s">
        <v>8245</v>
      </c>
      <c r="K2929">
        <v>1405400400</v>
      </c>
      <c r="L2929" s="12">
        <f t="shared" si="315"/>
        <v>41835.208333333336</v>
      </c>
      <c r="M2929">
        <v>1402934629</v>
      </c>
      <c r="N2929" s="12">
        <f t="shared" si="316"/>
        <v>41806.669317129628</v>
      </c>
      <c r="O2929" s="16">
        <f t="shared" si="317"/>
        <v>6</v>
      </c>
      <c r="P2929" s="16">
        <f t="shared" si="320"/>
        <v>2014</v>
      </c>
      <c r="Q2929" t="b">
        <v>0</v>
      </c>
      <c r="R2929">
        <v>21</v>
      </c>
      <c r="S2929" t="b">
        <v>1</v>
      </c>
      <c r="T2929" t="s">
        <v>8303</v>
      </c>
      <c r="U2929" t="str">
        <f t="shared" si="318"/>
        <v>theat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20">
        <f t="shared" si="319"/>
        <v>1</v>
      </c>
      <c r="F2930" s="6" t="str">
        <f t="shared" si="321"/>
        <v>Cat 2</v>
      </c>
      <c r="G2930" s="8">
        <v>1000</v>
      </c>
      <c r="H2930" t="s">
        <v>8218</v>
      </c>
      <c r="I2930" t="s">
        <v>8223</v>
      </c>
      <c r="J2930" t="s">
        <v>8245</v>
      </c>
      <c r="K2930">
        <v>1457135846</v>
      </c>
      <c r="L2930" s="12">
        <f t="shared" si="315"/>
        <v>42433.998217592598</v>
      </c>
      <c r="M2930">
        <v>1454543846</v>
      </c>
      <c r="N2930" s="12">
        <f t="shared" si="316"/>
        <v>42403.998217592598</v>
      </c>
      <c r="O2930" s="16">
        <f t="shared" si="317"/>
        <v>2</v>
      </c>
      <c r="P2930" s="16">
        <f t="shared" si="320"/>
        <v>2016</v>
      </c>
      <c r="Q2930" t="b">
        <v>0</v>
      </c>
      <c r="R2930">
        <v>24</v>
      </c>
      <c r="S2930" t="b">
        <v>1</v>
      </c>
      <c r="T2930" t="s">
        <v>8303</v>
      </c>
      <c r="U2930" t="str">
        <f t="shared" si="318"/>
        <v>theat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20">
        <f t="shared" si="319"/>
        <v>8</v>
      </c>
      <c r="F2931" s="6" t="str">
        <f t="shared" si="321"/>
        <v>Cat 3</v>
      </c>
      <c r="G2931" s="8">
        <v>8165.55</v>
      </c>
      <c r="H2931" t="s">
        <v>8218</v>
      </c>
      <c r="I2931" t="s">
        <v>8223</v>
      </c>
      <c r="J2931" t="s">
        <v>8245</v>
      </c>
      <c r="K2931">
        <v>1401024758</v>
      </c>
      <c r="L2931" s="12">
        <f t="shared" si="315"/>
        <v>41784.564328703702</v>
      </c>
      <c r="M2931">
        <v>1398432758</v>
      </c>
      <c r="N2931" s="12">
        <f t="shared" si="316"/>
        <v>41754.564328703702</v>
      </c>
      <c r="O2931" s="16">
        <f t="shared" si="317"/>
        <v>4</v>
      </c>
      <c r="P2931" s="16">
        <f t="shared" si="320"/>
        <v>2014</v>
      </c>
      <c r="Q2931" t="b">
        <v>0</v>
      </c>
      <c r="R2931">
        <v>32</v>
      </c>
      <c r="S2931" t="b">
        <v>1</v>
      </c>
      <c r="T2931" t="s">
        <v>8303</v>
      </c>
      <c r="U2931" t="str">
        <f t="shared" si="318"/>
        <v>theat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20">
        <f t="shared" si="319"/>
        <v>10</v>
      </c>
      <c r="F2932" s="6" t="str">
        <f t="shared" si="321"/>
        <v>Cat 4</v>
      </c>
      <c r="G2932" s="8">
        <v>10092</v>
      </c>
      <c r="H2932" t="s">
        <v>8218</v>
      </c>
      <c r="I2932" t="s">
        <v>8224</v>
      </c>
      <c r="J2932" t="s">
        <v>8246</v>
      </c>
      <c r="K2932">
        <v>1431007264</v>
      </c>
      <c r="L2932" s="12">
        <f t="shared" si="315"/>
        <v>42131.584074074075</v>
      </c>
      <c r="M2932">
        <v>1428415264</v>
      </c>
      <c r="N2932" s="12">
        <f t="shared" si="316"/>
        <v>42101.584074074075</v>
      </c>
      <c r="O2932" s="16">
        <f t="shared" si="317"/>
        <v>4</v>
      </c>
      <c r="P2932" s="16">
        <f t="shared" si="320"/>
        <v>2015</v>
      </c>
      <c r="Q2932" t="b">
        <v>0</v>
      </c>
      <c r="R2932">
        <v>62</v>
      </c>
      <c r="S2932" t="b">
        <v>1</v>
      </c>
      <c r="T2932" t="s">
        <v>8303</v>
      </c>
      <c r="U2932" t="str">
        <f t="shared" si="318"/>
        <v>theat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20">
        <f t="shared" si="319"/>
        <v>0.75</v>
      </c>
      <c r="F2933" s="6" t="str">
        <f t="shared" si="321"/>
        <v>Cat 1</v>
      </c>
      <c r="G2933" s="8">
        <v>795</v>
      </c>
      <c r="H2933" t="s">
        <v>8218</v>
      </c>
      <c r="I2933" t="s">
        <v>8228</v>
      </c>
      <c r="J2933" t="s">
        <v>8250</v>
      </c>
      <c r="K2933">
        <v>1410761280</v>
      </c>
      <c r="L2933" s="12">
        <f t="shared" si="315"/>
        <v>41897.255555555559</v>
      </c>
      <c r="M2933">
        <v>1408604363</v>
      </c>
      <c r="N2933" s="12">
        <f t="shared" si="316"/>
        <v>41872.291238425925</v>
      </c>
      <c r="O2933" s="16">
        <f t="shared" si="317"/>
        <v>8</v>
      </c>
      <c r="P2933" s="16">
        <f t="shared" si="320"/>
        <v>2014</v>
      </c>
      <c r="Q2933" t="b">
        <v>0</v>
      </c>
      <c r="R2933">
        <v>9</v>
      </c>
      <c r="S2933" t="b">
        <v>1</v>
      </c>
      <c r="T2933" t="s">
        <v>8303</v>
      </c>
      <c r="U2933" t="str">
        <f t="shared" si="318"/>
        <v>theat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20">
        <f t="shared" si="319"/>
        <v>3.1</v>
      </c>
      <c r="F2934" s="6" t="str">
        <f t="shared" si="321"/>
        <v>Cat 2</v>
      </c>
      <c r="G2934" s="8">
        <v>3258</v>
      </c>
      <c r="H2934" t="s">
        <v>8218</v>
      </c>
      <c r="I2934" t="s">
        <v>8225</v>
      </c>
      <c r="J2934" t="s">
        <v>8247</v>
      </c>
      <c r="K2934">
        <v>1424516400</v>
      </c>
      <c r="L2934" s="12">
        <f t="shared" si="315"/>
        <v>42056.458333333328</v>
      </c>
      <c r="M2934">
        <v>1421812637</v>
      </c>
      <c r="N2934" s="12">
        <f t="shared" si="316"/>
        <v>42025.164780092593</v>
      </c>
      <c r="O2934" s="16">
        <f t="shared" si="317"/>
        <v>1</v>
      </c>
      <c r="P2934" s="16">
        <f t="shared" si="320"/>
        <v>2015</v>
      </c>
      <c r="Q2934" t="b">
        <v>0</v>
      </c>
      <c r="R2934">
        <v>38</v>
      </c>
      <c r="S2934" t="b">
        <v>1</v>
      </c>
      <c r="T2934" t="s">
        <v>8303</v>
      </c>
      <c r="U2934" t="str">
        <f t="shared" si="318"/>
        <v>theat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20">
        <f t="shared" si="319"/>
        <v>2.5</v>
      </c>
      <c r="F2935" s="6" t="str">
        <f t="shared" si="321"/>
        <v>Cat 2</v>
      </c>
      <c r="G2935" s="8">
        <v>2569</v>
      </c>
      <c r="H2935" t="s">
        <v>8218</v>
      </c>
      <c r="I2935" t="s">
        <v>8223</v>
      </c>
      <c r="J2935" t="s">
        <v>8245</v>
      </c>
      <c r="K2935">
        <v>1465081053</v>
      </c>
      <c r="L2935" s="12">
        <f t="shared" si="315"/>
        <v>42525.956631944442</v>
      </c>
      <c r="M2935">
        <v>1462489053</v>
      </c>
      <c r="N2935" s="12">
        <f t="shared" si="316"/>
        <v>42495.956631944442</v>
      </c>
      <c r="O2935" s="16">
        <f t="shared" si="317"/>
        <v>5</v>
      </c>
      <c r="P2935" s="16">
        <f t="shared" si="320"/>
        <v>2016</v>
      </c>
      <c r="Q2935" t="b">
        <v>0</v>
      </c>
      <c r="R2935">
        <v>54</v>
      </c>
      <c r="S2935" t="b">
        <v>1</v>
      </c>
      <c r="T2935" t="s">
        <v>8303</v>
      </c>
      <c r="U2935" t="str">
        <f t="shared" si="318"/>
        <v>theat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20">
        <f t="shared" si="319"/>
        <v>2.5</v>
      </c>
      <c r="F2936" s="6" t="str">
        <f t="shared" si="321"/>
        <v>Cat 2</v>
      </c>
      <c r="G2936" s="8">
        <v>2700</v>
      </c>
      <c r="H2936" t="s">
        <v>8218</v>
      </c>
      <c r="I2936" t="s">
        <v>8228</v>
      </c>
      <c r="J2936" t="s">
        <v>8250</v>
      </c>
      <c r="K2936">
        <v>1402845364</v>
      </c>
      <c r="L2936" s="12">
        <f t="shared" si="315"/>
        <v>41805.636157407411</v>
      </c>
      <c r="M2936">
        <v>1400253364</v>
      </c>
      <c r="N2936" s="12">
        <f t="shared" si="316"/>
        <v>41775.636157407411</v>
      </c>
      <c r="O2936" s="16">
        <f t="shared" si="317"/>
        <v>5</v>
      </c>
      <c r="P2936" s="16">
        <f t="shared" si="320"/>
        <v>2014</v>
      </c>
      <c r="Q2936" t="b">
        <v>0</v>
      </c>
      <c r="R2936">
        <v>37</v>
      </c>
      <c r="S2936" t="b">
        <v>1</v>
      </c>
      <c r="T2936" t="s">
        <v>8303</v>
      </c>
      <c r="U2936" t="str">
        <f t="shared" si="318"/>
        <v>theat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20">
        <f t="shared" si="319"/>
        <v>3.5</v>
      </c>
      <c r="F2937" s="6" t="str">
        <f t="shared" si="321"/>
        <v>Cat 2</v>
      </c>
      <c r="G2937" s="8">
        <v>3531</v>
      </c>
      <c r="H2937" t="s">
        <v>8218</v>
      </c>
      <c r="I2937" t="s">
        <v>8223</v>
      </c>
      <c r="J2937" t="s">
        <v>8245</v>
      </c>
      <c r="K2937">
        <v>1472490000</v>
      </c>
      <c r="L2937" s="12">
        <f t="shared" si="315"/>
        <v>42611.708333333328</v>
      </c>
      <c r="M2937">
        <v>1467468008</v>
      </c>
      <c r="N2937" s="12">
        <f t="shared" si="316"/>
        <v>42553.583425925928</v>
      </c>
      <c r="O2937" s="16">
        <f t="shared" si="317"/>
        <v>7</v>
      </c>
      <c r="P2937" s="16">
        <f t="shared" si="320"/>
        <v>2016</v>
      </c>
      <c r="Q2937" t="b">
        <v>0</v>
      </c>
      <c r="R2937">
        <v>39</v>
      </c>
      <c r="S2937" t="b">
        <v>1</v>
      </c>
      <c r="T2937" t="s">
        <v>8303</v>
      </c>
      <c r="U2937" t="str">
        <f t="shared" si="318"/>
        <v>theat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20">
        <f t="shared" si="319"/>
        <v>1</v>
      </c>
      <c r="F2938" s="6" t="str">
        <f t="shared" si="321"/>
        <v>Cat 2</v>
      </c>
      <c r="G2938" s="8">
        <v>1280</v>
      </c>
      <c r="H2938" t="s">
        <v>8218</v>
      </c>
      <c r="I2938" t="s">
        <v>8223</v>
      </c>
      <c r="J2938" t="s">
        <v>8245</v>
      </c>
      <c r="K2938">
        <v>1413176340</v>
      </c>
      <c r="L2938" s="12">
        <f t="shared" si="315"/>
        <v>41925.207638888889</v>
      </c>
      <c r="M2938">
        <v>1412091423</v>
      </c>
      <c r="N2938" s="12">
        <f t="shared" si="316"/>
        <v>41912.650729166664</v>
      </c>
      <c r="O2938" s="16">
        <f t="shared" si="317"/>
        <v>9</v>
      </c>
      <c r="P2938" s="16">
        <f t="shared" si="320"/>
        <v>2014</v>
      </c>
      <c r="Q2938" t="b">
        <v>0</v>
      </c>
      <c r="R2938">
        <v>34</v>
      </c>
      <c r="S2938" t="b">
        <v>1</v>
      </c>
      <c r="T2938" t="s">
        <v>8303</v>
      </c>
      <c r="U2938" t="str">
        <f t="shared" si="318"/>
        <v>theat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20">
        <f t="shared" si="319"/>
        <v>1.5</v>
      </c>
      <c r="F2939" s="6" t="str">
        <f t="shared" si="321"/>
        <v>Cat 2</v>
      </c>
      <c r="G2939" s="8">
        <v>2000</v>
      </c>
      <c r="H2939" t="s">
        <v>8218</v>
      </c>
      <c r="I2939" t="s">
        <v>8224</v>
      </c>
      <c r="J2939" t="s">
        <v>8246</v>
      </c>
      <c r="K2939">
        <v>1405249113</v>
      </c>
      <c r="L2939" s="12">
        <f t="shared" si="315"/>
        <v>41833.457326388889</v>
      </c>
      <c r="M2939">
        <v>1402657113</v>
      </c>
      <c r="N2939" s="12">
        <f t="shared" si="316"/>
        <v>41803.457326388889</v>
      </c>
      <c r="O2939" s="16">
        <f t="shared" si="317"/>
        <v>6</v>
      </c>
      <c r="P2939" s="16">
        <f t="shared" si="320"/>
        <v>2014</v>
      </c>
      <c r="Q2939" t="b">
        <v>0</v>
      </c>
      <c r="R2939">
        <v>55</v>
      </c>
      <c r="S2939" t="b">
        <v>1</v>
      </c>
      <c r="T2939" t="s">
        <v>8303</v>
      </c>
      <c r="U2939" t="str">
        <f t="shared" si="318"/>
        <v>theat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20">
        <f t="shared" si="319"/>
        <v>4</v>
      </c>
      <c r="F2940" s="6" t="str">
        <f t="shared" si="321"/>
        <v>Cat 2</v>
      </c>
      <c r="G2940" s="8">
        <v>4055</v>
      </c>
      <c r="H2940" t="s">
        <v>8218</v>
      </c>
      <c r="I2940" t="s">
        <v>8223</v>
      </c>
      <c r="J2940" t="s">
        <v>8245</v>
      </c>
      <c r="K2940">
        <v>1422636814</v>
      </c>
      <c r="L2940" s="12">
        <f t="shared" si="315"/>
        <v>42034.703865740739</v>
      </c>
      <c r="M2940">
        <v>1420044814</v>
      </c>
      <c r="N2940" s="12">
        <f t="shared" si="316"/>
        <v>42004.703865740739</v>
      </c>
      <c r="O2940" s="16">
        <f t="shared" si="317"/>
        <v>12</v>
      </c>
      <c r="P2940" s="16">
        <f t="shared" si="320"/>
        <v>2014</v>
      </c>
      <c r="Q2940" t="b">
        <v>0</v>
      </c>
      <c r="R2940">
        <v>32</v>
      </c>
      <c r="S2940" t="b">
        <v>1</v>
      </c>
      <c r="T2940" t="s">
        <v>8303</v>
      </c>
      <c r="U2940" t="str">
        <f t="shared" si="318"/>
        <v>theat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20">
        <f t="shared" si="319"/>
        <v>8</v>
      </c>
      <c r="F2941" s="6" t="str">
        <f t="shared" si="321"/>
        <v>Cat 3</v>
      </c>
      <c r="G2941" s="8">
        <v>8230</v>
      </c>
      <c r="H2941" t="s">
        <v>8218</v>
      </c>
      <c r="I2941" t="s">
        <v>8223</v>
      </c>
      <c r="J2941" t="s">
        <v>8245</v>
      </c>
      <c r="K2941">
        <v>1409187600</v>
      </c>
      <c r="L2941" s="12">
        <f t="shared" si="315"/>
        <v>41879.041666666664</v>
      </c>
      <c r="M2941">
        <v>1406316312</v>
      </c>
      <c r="N2941" s="12">
        <f t="shared" si="316"/>
        <v>41845.809166666666</v>
      </c>
      <c r="O2941" s="16">
        <f t="shared" si="317"/>
        <v>7</v>
      </c>
      <c r="P2941" s="16">
        <f t="shared" si="320"/>
        <v>2014</v>
      </c>
      <c r="Q2941" t="b">
        <v>0</v>
      </c>
      <c r="R2941">
        <v>25</v>
      </c>
      <c r="S2941" t="b">
        <v>1</v>
      </c>
      <c r="T2941" t="s">
        <v>8303</v>
      </c>
      <c r="U2941" t="str">
        <f t="shared" si="318"/>
        <v>theat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20">
        <f t="shared" si="319"/>
        <v>2.5</v>
      </c>
      <c r="F2942" s="6" t="str">
        <f t="shared" si="321"/>
        <v>Cat 2</v>
      </c>
      <c r="G2942" s="8">
        <v>2681</v>
      </c>
      <c r="H2942" t="s">
        <v>8218</v>
      </c>
      <c r="I2942" t="s">
        <v>8223</v>
      </c>
      <c r="J2942" t="s">
        <v>8245</v>
      </c>
      <c r="K2942">
        <v>1421606018</v>
      </c>
      <c r="L2942" s="12">
        <f t="shared" si="315"/>
        <v>42022.773356481484</v>
      </c>
      <c r="M2942">
        <v>1418150018</v>
      </c>
      <c r="N2942" s="12">
        <f t="shared" si="316"/>
        <v>41982.773356481484</v>
      </c>
      <c r="O2942" s="16">
        <f t="shared" si="317"/>
        <v>12</v>
      </c>
      <c r="P2942" s="16">
        <f t="shared" si="320"/>
        <v>2014</v>
      </c>
      <c r="Q2942" t="b">
        <v>0</v>
      </c>
      <c r="R2942">
        <v>33</v>
      </c>
      <c r="S2942" t="b">
        <v>1</v>
      </c>
      <c r="T2942" t="s">
        <v>8303</v>
      </c>
      <c r="U2942" t="str">
        <f t="shared" si="318"/>
        <v>theat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20">
        <f t="shared" si="319"/>
        <v>25</v>
      </c>
      <c r="F2943" s="6" t="str">
        <f t="shared" si="321"/>
        <v>Cat 7</v>
      </c>
      <c r="G2943" s="8"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12">
        <f t="shared" si="315"/>
        <v>42064.960127314815</v>
      </c>
      <c r="M2943">
        <v>1422658955</v>
      </c>
      <c r="N2943" s="12">
        <f t="shared" si="316"/>
        <v>42034.960127314815</v>
      </c>
      <c r="O2943" s="16">
        <f t="shared" si="317"/>
        <v>1</v>
      </c>
      <c r="P2943" s="16">
        <f t="shared" si="320"/>
        <v>2015</v>
      </c>
      <c r="Q2943" t="b">
        <v>0</v>
      </c>
      <c r="R2943">
        <v>1</v>
      </c>
      <c r="S2943" t="b">
        <v>0</v>
      </c>
      <c r="T2943" t="s">
        <v>8301</v>
      </c>
      <c r="U2943" t="str">
        <f t="shared" si="318"/>
        <v>theat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20">
        <f t="shared" si="319"/>
        <v>200</v>
      </c>
      <c r="F2944" s="6" t="str">
        <f t="shared" si="321"/>
        <v>Cat 12</v>
      </c>
      <c r="G2944" s="8">
        <v>40850</v>
      </c>
      <c r="H2944" t="s">
        <v>8220</v>
      </c>
      <c r="I2944" t="s">
        <v>8228</v>
      </c>
      <c r="J2944" t="s">
        <v>8250</v>
      </c>
      <c r="K2944">
        <v>1450297080</v>
      </c>
      <c r="L2944" s="12">
        <f t="shared" si="315"/>
        <v>42354.845833333333</v>
      </c>
      <c r="M2944">
        <v>1448565459</v>
      </c>
      <c r="N2944" s="12">
        <f t="shared" si="316"/>
        <v>42334.803923611107</v>
      </c>
      <c r="O2944" s="16">
        <f t="shared" si="317"/>
        <v>11</v>
      </c>
      <c r="P2944" s="16">
        <f t="shared" si="320"/>
        <v>2015</v>
      </c>
      <c r="Q2944" t="b">
        <v>0</v>
      </c>
      <c r="R2944">
        <v>202</v>
      </c>
      <c r="S2944" t="b">
        <v>0</v>
      </c>
      <c r="T2944" t="s">
        <v>8301</v>
      </c>
      <c r="U2944" t="str">
        <f t="shared" si="318"/>
        <v>theat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20">
        <f t="shared" si="319"/>
        <v>3</v>
      </c>
      <c r="F2945" s="6" t="str">
        <f t="shared" si="321"/>
        <v>Cat 2</v>
      </c>
      <c r="G2945" s="8">
        <v>0</v>
      </c>
      <c r="H2945" t="s">
        <v>8220</v>
      </c>
      <c r="I2945" t="s">
        <v>8223</v>
      </c>
      <c r="J2945" t="s">
        <v>8245</v>
      </c>
      <c r="K2945">
        <v>1428894380</v>
      </c>
      <c r="L2945" s="12">
        <f t="shared" si="315"/>
        <v>42107.129398148143</v>
      </c>
      <c r="M2945">
        <v>1426302380</v>
      </c>
      <c r="N2945" s="12">
        <f t="shared" si="316"/>
        <v>42077.129398148143</v>
      </c>
      <c r="O2945" s="16">
        <f t="shared" si="317"/>
        <v>3</v>
      </c>
      <c r="P2945" s="16">
        <f t="shared" si="320"/>
        <v>2015</v>
      </c>
      <c r="Q2945" t="b">
        <v>0</v>
      </c>
      <c r="R2945">
        <v>0</v>
      </c>
      <c r="S2945" t="b">
        <v>0</v>
      </c>
      <c r="T2945" t="s">
        <v>8301</v>
      </c>
      <c r="U2945" t="str">
        <f t="shared" si="318"/>
        <v>theat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20">
        <f t="shared" si="319"/>
        <v>10</v>
      </c>
      <c r="F2946" s="6" t="str">
        <f t="shared" si="321"/>
        <v>Cat 4</v>
      </c>
      <c r="G2946" s="8"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12">
        <f t="shared" si="315"/>
        <v>42162.9143287037</v>
      </c>
      <c r="M2946">
        <v>1431122198</v>
      </c>
      <c r="N2946" s="12">
        <f t="shared" si="316"/>
        <v>42132.9143287037</v>
      </c>
      <c r="O2946" s="16">
        <f t="shared" si="317"/>
        <v>5</v>
      </c>
      <c r="P2946" s="16">
        <f t="shared" si="320"/>
        <v>2015</v>
      </c>
      <c r="Q2946" t="b">
        <v>0</v>
      </c>
      <c r="R2946">
        <v>1</v>
      </c>
      <c r="S2946" t="b">
        <v>0</v>
      </c>
      <c r="T2946" t="s">
        <v>8301</v>
      </c>
      <c r="U2946" t="str">
        <f t="shared" si="318"/>
        <v>theat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20">
        <f t="shared" si="319"/>
        <v>50</v>
      </c>
      <c r="F2947" s="6" t="str">
        <f t="shared" si="321"/>
        <v>Cat 12</v>
      </c>
      <c r="G2947" s="8">
        <v>0</v>
      </c>
      <c r="H2947" t="s">
        <v>8220</v>
      </c>
      <c r="I2947" t="s">
        <v>8223</v>
      </c>
      <c r="J2947" t="s">
        <v>8245</v>
      </c>
      <c r="K2947">
        <v>1432437660</v>
      </c>
      <c r="L2947" s="12">
        <f t="shared" ref="L2947:L3010" si="322">(((K2947/60)/60)/24)+DATE(1970,1,1)</f>
        <v>42148.139583333337</v>
      </c>
      <c r="M2947">
        <v>1429845660</v>
      </c>
      <c r="N2947" s="12">
        <f t="shared" ref="N2947:N3010" si="323">(((M2947/60)/60)/24)+DATE(1970,1,1)</f>
        <v>42118.139583333337</v>
      </c>
      <c r="O2947" s="16">
        <f t="shared" ref="O2947:O3010" si="324">MONTH(N2947)</f>
        <v>4</v>
      </c>
      <c r="P2947" s="16">
        <f t="shared" si="320"/>
        <v>2015</v>
      </c>
      <c r="Q2947" t="b">
        <v>0</v>
      </c>
      <c r="R2947">
        <v>0</v>
      </c>
      <c r="S2947" t="b">
        <v>0</v>
      </c>
      <c r="T2947" t="s">
        <v>8301</v>
      </c>
      <c r="U2947" t="str">
        <f t="shared" ref="U2947:U3010" si="325">LEFT(T2947,5)</f>
        <v>theat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20">
        <f t="shared" ref="E2948:E3011" si="326">D2948/1000</f>
        <v>2</v>
      </c>
      <c r="F2948" s="6" t="str">
        <f t="shared" si="321"/>
        <v>Cat 2</v>
      </c>
      <c r="G2948" s="8">
        <v>2</v>
      </c>
      <c r="H2948" t="s">
        <v>8220</v>
      </c>
      <c r="I2948" t="s">
        <v>8224</v>
      </c>
      <c r="J2948" t="s">
        <v>8246</v>
      </c>
      <c r="K2948">
        <v>1471265092</v>
      </c>
      <c r="L2948" s="12">
        <f t="shared" si="322"/>
        <v>42597.531157407408</v>
      </c>
      <c r="M2948">
        <v>1468673092</v>
      </c>
      <c r="N2948" s="12">
        <f t="shared" si="323"/>
        <v>42567.531157407408</v>
      </c>
      <c r="O2948" s="16">
        <f t="shared" si="324"/>
        <v>7</v>
      </c>
      <c r="P2948" s="16">
        <f t="shared" ref="P2948:P3011" si="327">YEAR(N2948)</f>
        <v>2016</v>
      </c>
      <c r="Q2948" t="b">
        <v>0</v>
      </c>
      <c r="R2948">
        <v>2</v>
      </c>
      <c r="S2948" t="b">
        <v>0</v>
      </c>
      <c r="T2948" t="s">
        <v>8301</v>
      </c>
      <c r="U2948" t="str">
        <f t="shared" si="325"/>
        <v>theat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20">
        <f t="shared" si="326"/>
        <v>25</v>
      </c>
      <c r="F2949" s="6" t="str">
        <f t="shared" ref="F2949:F3012" si="328">IF(E2949&lt;1,"Cat 1",IF(E2949&lt;5,"Cat 2",IF(E2949&lt;10,"Cat 3",IF(E2949&lt;15,"Cat 4",IF(E2949&lt;20,"Cat 5",IF(E2949&lt;25,"Cat 6",IF(E2949&lt;30,"Cat 7",IF(E2949&lt;35,"Cat 8",IF(E2949&lt;40,"Cat 9",IF(E2949&lt;45,"Cat 10",IF(E2949&lt;50,"Cat 11","Cat 12")))))))))))</f>
        <v>Cat 7</v>
      </c>
      <c r="G2949" s="8">
        <v>1072</v>
      </c>
      <c r="H2949" t="s">
        <v>8220</v>
      </c>
      <c r="I2949" t="s">
        <v>8223</v>
      </c>
      <c r="J2949" t="s">
        <v>8245</v>
      </c>
      <c r="K2949">
        <v>1480007460</v>
      </c>
      <c r="L2949" s="12">
        <f t="shared" si="322"/>
        <v>42698.715972222228</v>
      </c>
      <c r="M2949">
        <v>1475760567</v>
      </c>
      <c r="N2949" s="12">
        <f t="shared" si="323"/>
        <v>42649.562118055561</v>
      </c>
      <c r="O2949" s="16">
        <f t="shared" si="324"/>
        <v>10</v>
      </c>
      <c r="P2949" s="16">
        <f t="shared" si="327"/>
        <v>2016</v>
      </c>
      <c r="Q2949" t="b">
        <v>0</v>
      </c>
      <c r="R2949">
        <v>13</v>
      </c>
      <c r="S2949" t="b">
        <v>0</v>
      </c>
      <c r="T2949" t="s">
        <v>8301</v>
      </c>
      <c r="U2949" t="str">
        <f t="shared" si="325"/>
        <v>theat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20">
        <f t="shared" si="326"/>
        <v>500</v>
      </c>
      <c r="F2950" s="6" t="str">
        <f t="shared" si="328"/>
        <v>Cat 12</v>
      </c>
      <c r="G2950" s="8">
        <v>24</v>
      </c>
      <c r="H2950" t="s">
        <v>8220</v>
      </c>
      <c r="I2950" t="s">
        <v>8223</v>
      </c>
      <c r="J2950" t="s">
        <v>8245</v>
      </c>
      <c r="K2950">
        <v>1433259293</v>
      </c>
      <c r="L2950" s="12">
        <f t="shared" si="322"/>
        <v>42157.649224537032</v>
      </c>
      <c r="M2950">
        <v>1428075293</v>
      </c>
      <c r="N2950" s="12">
        <f t="shared" si="323"/>
        <v>42097.649224537032</v>
      </c>
      <c r="O2950" s="16">
        <f t="shared" si="324"/>
        <v>4</v>
      </c>
      <c r="P2950" s="16">
        <f t="shared" si="327"/>
        <v>2015</v>
      </c>
      <c r="Q2950" t="b">
        <v>0</v>
      </c>
      <c r="R2950">
        <v>9</v>
      </c>
      <c r="S2950" t="b">
        <v>0</v>
      </c>
      <c r="T2950" t="s">
        <v>8301</v>
      </c>
      <c r="U2950" t="str">
        <f t="shared" si="325"/>
        <v>theat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20">
        <f t="shared" si="326"/>
        <v>1</v>
      </c>
      <c r="F2951" s="6" t="str">
        <f t="shared" si="328"/>
        <v>Cat 2</v>
      </c>
      <c r="G2951" s="8">
        <v>25</v>
      </c>
      <c r="H2951" t="s">
        <v>8220</v>
      </c>
      <c r="I2951" t="s">
        <v>8223</v>
      </c>
      <c r="J2951" t="s">
        <v>8245</v>
      </c>
      <c r="K2951">
        <v>1447965917</v>
      </c>
      <c r="L2951" s="12">
        <f t="shared" si="322"/>
        <v>42327.864780092597</v>
      </c>
      <c r="M2951">
        <v>1445370317</v>
      </c>
      <c r="N2951" s="12">
        <f t="shared" si="323"/>
        <v>42297.823113425926</v>
      </c>
      <c r="O2951" s="16">
        <f t="shared" si="324"/>
        <v>10</v>
      </c>
      <c r="P2951" s="16">
        <f t="shared" si="327"/>
        <v>2015</v>
      </c>
      <c r="Q2951" t="b">
        <v>0</v>
      </c>
      <c r="R2951">
        <v>2</v>
      </c>
      <c r="S2951" t="b">
        <v>0</v>
      </c>
      <c r="T2951" t="s">
        <v>8301</v>
      </c>
      <c r="U2951" t="str">
        <f t="shared" si="325"/>
        <v>theat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20">
        <f t="shared" si="326"/>
        <v>5000</v>
      </c>
      <c r="F2952" s="6" t="str">
        <f t="shared" si="328"/>
        <v>Cat 12</v>
      </c>
      <c r="G2952" s="8">
        <v>0</v>
      </c>
      <c r="H2952" t="s">
        <v>8220</v>
      </c>
      <c r="I2952" t="s">
        <v>8223</v>
      </c>
      <c r="J2952" t="s">
        <v>8245</v>
      </c>
      <c r="K2952">
        <v>1453538752</v>
      </c>
      <c r="L2952" s="12">
        <f t="shared" si="322"/>
        <v>42392.36518518519</v>
      </c>
      <c r="M2952">
        <v>1450946752</v>
      </c>
      <c r="N2952" s="12">
        <f t="shared" si="323"/>
        <v>42362.36518518519</v>
      </c>
      <c r="O2952" s="16">
        <f t="shared" si="324"/>
        <v>12</v>
      </c>
      <c r="P2952" s="16">
        <f t="shared" si="327"/>
        <v>2015</v>
      </c>
      <c r="Q2952" t="b">
        <v>0</v>
      </c>
      <c r="R2952">
        <v>0</v>
      </c>
      <c r="S2952" t="b">
        <v>0</v>
      </c>
      <c r="T2952" t="s">
        <v>8301</v>
      </c>
      <c r="U2952" t="str">
        <f t="shared" si="325"/>
        <v>theat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20">
        <f t="shared" si="326"/>
        <v>50</v>
      </c>
      <c r="F2953" s="6" t="str">
        <f t="shared" si="328"/>
        <v>Cat 12</v>
      </c>
      <c r="G2953" s="8">
        <v>1096</v>
      </c>
      <c r="H2953" t="s">
        <v>8219</v>
      </c>
      <c r="I2953" t="s">
        <v>8223</v>
      </c>
      <c r="J2953" t="s">
        <v>8245</v>
      </c>
      <c r="K2953">
        <v>1412536573</v>
      </c>
      <c r="L2953" s="12">
        <f t="shared" si="322"/>
        <v>41917.802928240737</v>
      </c>
      <c r="M2953">
        <v>1408648573</v>
      </c>
      <c r="N2953" s="12">
        <f t="shared" si="323"/>
        <v>41872.802928240737</v>
      </c>
      <c r="O2953" s="16">
        <f t="shared" si="324"/>
        <v>8</v>
      </c>
      <c r="P2953" s="16">
        <f t="shared" si="327"/>
        <v>2014</v>
      </c>
      <c r="Q2953" t="b">
        <v>0</v>
      </c>
      <c r="R2953">
        <v>58</v>
      </c>
      <c r="S2953" t="b">
        <v>0</v>
      </c>
      <c r="T2953" t="s">
        <v>8301</v>
      </c>
      <c r="U2953" t="str">
        <f t="shared" si="325"/>
        <v>theat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20">
        <f t="shared" si="326"/>
        <v>20</v>
      </c>
      <c r="F2954" s="6" t="str">
        <f t="shared" si="328"/>
        <v>Cat 6</v>
      </c>
      <c r="G2954" s="8">
        <v>1605</v>
      </c>
      <c r="H2954" t="s">
        <v>8219</v>
      </c>
      <c r="I2954" t="s">
        <v>8223</v>
      </c>
      <c r="J2954" t="s">
        <v>8245</v>
      </c>
      <c r="K2954">
        <v>1476676800</v>
      </c>
      <c r="L2954" s="12">
        <f t="shared" si="322"/>
        <v>42660.166666666672</v>
      </c>
      <c r="M2954">
        <v>1473957239</v>
      </c>
      <c r="N2954" s="12">
        <f t="shared" si="323"/>
        <v>42628.690266203703</v>
      </c>
      <c r="O2954" s="16">
        <f t="shared" si="324"/>
        <v>9</v>
      </c>
      <c r="P2954" s="16">
        <f t="shared" si="327"/>
        <v>2016</v>
      </c>
      <c r="Q2954" t="b">
        <v>0</v>
      </c>
      <c r="R2954">
        <v>8</v>
      </c>
      <c r="S2954" t="b">
        <v>0</v>
      </c>
      <c r="T2954" t="s">
        <v>8301</v>
      </c>
      <c r="U2954" t="str">
        <f t="shared" si="325"/>
        <v>theat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20">
        <f t="shared" si="326"/>
        <v>400</v>
      </c>
      <c r="F2955" s="6" t="str">
        <f t="shared" si="328"/>
        <v>Cat 12</v>
      </c>
      <c r="G2955" s="8">
        <v>605</v>
      </c>
      <c r="H2955" t="s">
        <v>8219</v>
      </c>
      <c r="I2955" t="s">
        <v>8223</v>
      </c>
      <c r="J2955" t="s">
        <v>8245</v>
      </c>
      <c r="K2955">
        <v>1444330821</v>
      </c>
      <c r="L2955" s="12">
        <f t="shared" si="322"/>
        <v>42285.791909722218</v>
      </c>
      <c r="M2955">
        <v>1441738821</v>
      </c>
      <c r="N2955" s="12">
        <f t="shared" si="323"/>
        <v>42255.791909722218</v>
      </c>
      <c r="O2955" s="16">
        <f t="shared" si="324"/>
        <v>9</v>
      </c>
      <c r="P2955" s="16">
        <f t="shared" si="327"/>
        <v>2015</v>
      </c>
      <c r="Q2955" t="b">
        <v>0</v>
      </c>
      <c r="R2955">
        <v>3</v>
      </c>
      <c r="S2955" t="b">
        <v>0</v>
      </c>
      <c r="T2955" t="s">
        <v>8301</v>
      </c>
      <c r="U2955" t="str">
        <f t="shared" si="325"/>
        <v>theat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20">
        <f t="shared" si="326"/>
        <v>15</v>
      </c>
      <c r="F2956" s="6" t="str">
        <f t="shared" si="328"/>
        <v>Cat 5</v>
      </c>
      <c r="G2956" s="8">
        <v>0</v>
      </c>
      <c r="H2956" t="s">
        <v>8219</v>
      </c>
      <c r="I2956" t="s">
        <v>8223</v>
      </c>
      <c r="J2956" t="s">
        <v>8245</v>
      </c>
      <c r="K2956">
        <v>1489669203</v>
      </c>
      <c r="L2956" s="12">
        <f t="shared" si="322"/>
        <v>42810.541701388895</v>
      </c>
      <c r="M2956">
        <v>1487944803</v>
      </c>
      <c r="N2956" s="12">
        <f t="shared" si="323"/>
        <v>42790.583368055552</v>
      </c>
      <c r="O2956" s="16">
        <f t="shared" si="324"/>
        <v>2</v>
      </c>
      <c r="P2956" s="16">
        <f t="shared" si="327"/>
        <v>2017</v>
      </c>
      <c r="Q2956" t="b">
        <v>0</v>
      </c>
      <c r="R2956">
        <v>0</v>
      </c>
      <c r="S2956" t="b">
        <v>0</v>
      </c>
      <c r="T2956" t="s">
        <v>8301</v>
      </c>
      <c r="U2956" t="str">
        <f t="shared" si="325"/>
        <v>theat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20">
        <f t="shared" si="326"/>
        <v>1.2</v>
      </c>
      <c r="F2957" s="6" t="str">
        <f t="shared" si="328"/>
        <v>Cat 2</v>
      </c>
      <c r="G2957" s="8">
        <v>715</v>
      </c>
      <c r="H2957" t="s">
        <v>8219</v>
      </c>
      <c r="I2957" t="s">
        <v>8223</v>
      </c>
      <c r="J2957" t="s">
        <v>8245</v>
      </c>
      <c r="K2957">
        <v>1434476849</v>
      </c>
      <c r="L2957" s="12">
        <f t="shared" si="322"/>
        <v>42171.741307870368</v>
      </c>
      <c r="M2957">
        <v>1431884849</v>
      </c>
      <c r="N2957" s="12">
        <f t="shared" si="323"/>
        <v>42141.741307870368</v>
      </c>
      <c r="O2957" s="16">
        <f t="shared" si="324"/>
        <v>5</v>
      </c>
      <c r="P2957" s="16">
        <f t="shared" si="327"/>
        <v>2015</v>
      </c>
      <c r="Q2957" t="b">
        <v>0</v>
      </c>
      <c r="R2957">
        <v>11</v>
      </c>
      <c r="S2957" t="b">
        <v>0</v>
      </c>
      <c r="T2957" t="s">
        <v>8301</v>
      </c>
      <c r="U2957" t="str">
        <f t="shared" si="325"/>
        <v>theat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20">
        <f t="shared" si="326"/>
        <v>7.9</v>
      </c>
      <c r="F2958" s="6" t="str">
        <f t="shared" si="328"/>
        <v>Cat 3</v>
      </c>
      <c r="G2958" s="8">
        <v>1322</v>
      </c>
      <c r="H2958" t="s">
        <v>8219</v>
      </c>
      <c r="I2958" t="s">
        <v>8223</v>
      </c>
      <c r="J2958" t="s">
        <v>8245</v>
      </c>
      <c r="K2958">
        <v>1462402850</v>
      </c>
      <c r="L2958" s="12">
        <f t="shared" si="322"/>
        <v>42494.958912037036</v>
      </c>
      <c r="M2958">
        <v>1459810850</v>
      </c>
      <c r="N2958" s="12">
        <f t="shared" si="323"/>
        <v>42464.958912037036</v>
      </c>
      <c r="O2958" s="16">
        <f t="shared" si="324"/>
        <v>4</v>
      </c>
      <c r="P2958" s="16">
        <f t="shared" si="327"/>
        <v>2016</v>
      </c>
      <c r="Q2958" t="b">
        <v>0</v>
      </c>
      <c r="R2958">
        <v>20</v>
      </c>
      <c r="S2958" t="b">
        <v>0</v>
      </c>
      <c r="T2958" t="s">
        <v>8301</v>
      </c>
      <c r="U2958" t="str">
        <f t="shared" si="325"/>
        <v>theat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20">
        <f t="shared" si="326"/>
        <v>15</v>
      </c>
      <c r="F2959" s="6" t="str">
        <f t="shared" si="328"/>
        <v>Cat 5</v>
      </c>
      <c r="G2959" s="8">
        <v>280</v>
      </c>
      <c r="H2959" t="s">
        <v>8219</v>
      </c>
      <c r="I2959" t="s">
        <v>8223</v>
      </c>
      <c r="J2959" t="s">
        <v>8245</v>
      </c>
      <c r="K2959">
        <v>1427498172</v>
      </c>
      <c r="L2959" s="12">
        <f t="shared" si="322"/>
        <v>42090.969583333332</v>
      </c>
      <c r="M2959">
        <v>1422317772</v>
      </c>
      <c r="N2959" s="12">
        <f t="shared" si="323"/>
        <v>42031.011249999996</v>
      </c>
      <c r="O2959" s="16">
        <f t="shared" si="324"/>
        <v>1</v>
      </c>
      <c r="P2959" s="16">
        <f t="shared" si="327"/>
        <v>2015</v>
      </c>
      <c r="Q2959" t="b">
        <v>0</v>
      </c>
      <c r="R2959">
        <v>3</v>
      </c>
      <c r="S2959" t="b">
        <v>0</v>
      </c>
      <c r="T2959" t="s">
        <v>8301</v>
      </c>
      <c r="U2959" t="str">
        <f t="shared" si="325"/>
        <v>theat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20">
        <f t="shared" si="326"/>
        <v>80</v>
      </c>
      <c r="F2960" s="6" t="str">
        <f t="shared" si="328"/>
        <v>Cat 12</v>
      </c>
      <c r="G2960" s="8">
        <v>0</v>
      </c>
      <c r="H2960" t="s">
        <v>8219</v>
      </c>
      <c r="I2960" t="s">
        <v>8223</v>
      </c>
      <c r="J2960" t="s">
        <v>8245</v>
      </c>
      <c r="K2960">
        <v>1462729317</v>
      </c>
      <c r="L2960" s="12">
        <f t="shared" si="322"/>
        <v>42498.73746527778</v>
      </c>
      <c r="M2960">
        <v>1457548917</v>
      </c>
      <c r="N2960" s="12">
        <f t="shared" si="323"/>
        <v>42438.779131944444</v>
      </c>
      <c r="O2960" s="16">
        <f t="shared" si="324"/>
        <v>3</v>
      </c>
      <c r="P2960" s="16">
        <f t="shared" si="327"/>
        <v>2016</v>
      </c>
      <c r="Q2960" t="b">
        <v>0</v>
      </c>
      <c r="R2960">
        <v>0</v>
      </c>
      <c r="S2960" t="b">
        <v>0</v>
      </c>
      <c r="T2960" t="s">
        <v>8301</v>
      </c>
      <c r="U2960" t="str">
        <f t="shared" si="325"/>
        <v>theat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20">
        <f t="shared" si="326"/>
        <v>10</v>
      </c>
      <c r="F2961" s="6" t="str">
        <f t="shared" si="328"/>
        <v>Cat 4</v>
      </c>
      <c r="G2961" s="8">
        <v>0</v>
      </c>
      <c r="H2961" t="s">
        <v>8219</v>
      </c>
      <c r="I2961" t="s">
        <v>8224</v>
      </c>
      <c r="J2961" t="s">
        <v>8246</v>
      </c>
      <c r="K2961">
        <v>1465258325</v>
      </c>
      <c r="L2961" s="12">
        <f t="shared" si="322"/>
        <v>42528.008391203708</v>
      </c>
      <c r="M2961">
        <v>1462666325</v>
      </c>
      <c r="N2961" s="12">
        <f t="shared" si="323"/>
        <v>42498.008391203708</v>
      </c>
      <c r="O2961" s="16">
        <f t="shared" si="324"/>
        <v>5</v>
      </c>
      <c r="P2961" s="16">
        <f t="shared" si="327"/>
        <v>2016</v>
      </c>
      <c r="Q2961" t="b">
        <v>0</v>
      </c>
      <c r="R2961">
        <v>0</v>
      </c>
      <c r="S2961" t="b">
        <v>0</v>
      </c>
      <c r="T2961" t="s">
        <v>8301</v>
      </c>
      <c r="U2961" t="str">
        <f t="shared" si="325"/>
        <v>theat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20">
        <f t="shared" si="326"/>
        <v>30000</v>
      </c>
      <c r="F2962" s="6" t="str">
        <f t="shared" si="328"/>
        <v>Cat 12</v>
      </c>
      <c r="G2962" s="8">
        <v>0</v>
      </c>
      <c r="H2962" t="s">
        <v>8219</v>
      </c>
      <c r="I2962" t="s">
        <v>8223</v>
      </c>
      <c r="J2962" t="s">
        <v>8245</v>
      </c>
      <c r="K2962">
        <v>1410459023</v>
      </c>
      <c r="L2962" s="12">
        <f t="shared" si="322"/>
        <v>41893.757210648146</v>
      </c>
      <c r="M2962">
        <v>1407867023</v>
      </c>
      <c r="N2962" s="12">
        <f t="shared" si="323"/>
        <v>41863.757210648146</v>
      </c>
      <c r="O2962" s="16">
        <f t="shared" si="324"/>
        <v>8</v>
      </c>
      <c r="P2962" s="16">
        <f t="shared" si="327"/>
        <v>2014</v>
      </c>
      <c r="Q2962" t="b">
        <v>0</v>
      </c>
      <c r="R2962">
        <v>0</v>
      </c>
      <c r="S2962" t="b">
        <v>0</v>
      </c>
      <c r="T2962" t="s">
        <v>8301</v>
      </c>
      <c r="U2962" t="str">
        <f t="shared" si="325"/>
        <v>theat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20">
        <f t="shared" si="326"/>
        <v>5</v>
      </c>
      <c r="F2963" s="6" t="str">
        <f t="shared" si="328"/>
        <v>Cat 3</v>
      </c>
      <c r="G2963" s="8">
        <v>5481</v>
      </c>
      <c r="H2963" t="s">
        <v>8218</v>
      </c>
      <c r="I2963" t="s">
        <v>8223</v>
      </c>
      <c r="J2963" t="s">
        <v>8245</v>
      </c>
      <c r="K2963">
        <v>1427342400</v>
      </c>
      <c r="L2963" s="12">
        <f t="shared" si="322"/>
        <v>42089.166666666672</v>
      </c>
      <c r="M2963">
        <v>1424927159</v>
      </c>
      <c r="N2963" s="12">
        <f t="shared" si="323"/>
        <v>42061.212488425925</v>
      </c>
      <c r="O2963" s="16">
        <f t="shared" si="324"/>
        <v>2</v>
      </c>
      <c r="P2963" s="16">
        <f t="shared" si="327"/>
        <v>2015</v>
      </c>
      <c r="Q2963" t="b">
        <v>0</v>
      </c>
      <c r="R2963">
        <v>108</v>
      </c>
      <c r="S2963" t="b">
        <v>1</v>
      </c>
      <c r="T2963" t="s">
        <v>8269</v>
      </c>
      <c r="U2963" t="str">
        <f t="shared" si="325"/>
        <v>theat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20">
        <f t="shared" si="326"/>
        <v>1</v>
      </c>
      <c r="F2964" s="6" t="str">
        <f t="shared" si="328"/>
        <v>Cat 2</v>
      </c>
      <c r="G2964" s="8">
        <v>1218</v>
      </c>
      <c r="H2964" t="s">
        <v>8218</v>
      </c>
      <c r="I2964" t="s">
        <v>8223</v>
      </c>
      <c r="J2964" t="s">
        <v>8245</v>
      </c>
      <c r="K2964">
        <v>1425193140</v>
      </c>
      <c r="L2964" s="12">
        <f t="shared" si="322"/>
        <v>42064.290972222225</v>
      </c>
      <c r="M2964">
        <v>1422769906</v>
      </c>
      <c r="N2964" s="12">
        <f t="shared" si="323"/>
        <v>42036.24428240741</v>
      </c>
      <c r="O2964" s="16">
        <f t="shared" si="324"/>
        <v>2</v>
      </c>
      <c r="P2964" s="16">
        <f t="shared" si="327"/>
        <v>2015</v>
      </c>
      <c r="Q2964" t="b">
        <v>0</v>
      </c>
      <c r="R2964">
        <v>20</v>
      </c>
      <c r="S2964" t="b">
        <v>1</v>
      </c>
      <c r="T2964" t="s">
        <v>8269</v>
      </c>
      <c r="U2964" t="str">
        <f t="shared" si="325"/>
        <v>theat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20">
        <f t="shared" si="326"/>
        <v>10</v>
      </c>
      <c r="F2965" s="6" t="str">
        <f t="shared" si="328"/>
        <v>Cat 4</v>
      </c>
      <c r="G2965" s="8">
        <v>10685</v>
      </c>
      <c r="H2965" t="s">
        <v>8218</v>
      </c>
      <c r="I2965" t="s">
        <v>8223</v>
      </c>
      <c r="J2965" t="s">
        <v>8245</v>
      </c>
      <c r="K2965">
        <v>1435835824</v>
      </c>
      <c r="L2965" s="12">
        <f t="shared" si="322"/>
        <v>42187.470185185186</v>
      </c>
      <c r="M2965">
        <v>1433243824</v>
      </c>
      <c r="N2965" s="12">
        <f t="shared" si="323"/>
        <v>42157.470185185186</v>
      </c>
      <c r="O2965" s="16">
        <f t="shared" si="324"/>
        <v>6</v>
      </c>
      <c r="P2965" s="16">
        <f t="shared" si="327"/>
        <v>2015</v>
      </c>
      <c r="Q2965" t="b">
        <v>0</v>
      </c>
      <c r="R2965">
        <v>98</v>
      </c>
      <c r="S2965" t="b">
        <v>1</v>
      </c>
      <c r="T2965" t="s">
        <v>8269</v>
      </c>
      <c r="U2965" t="str">
        <f t="shared" si="325"/>
        <v>theat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20">
        <f t="shared" si="326"/>
        <v>5</v>
      </c>
      <c r="F2966" s="6" t="str">
        <f t="shared" si="328"/>
        <v>Cat 3</v>
      </c>
      <c r="G2966" s="8">
        <v>5035.6899999999996</v>
      </c>
      <c r="H2966" t="s">
        <v>8218</v>
      </c>
      <c r="I2966" t="s">
        <v>8223</v>
      </c>
      <c r="J2966" t="s">
        <v>8245</v>
      </c>
      <c r="K2966">
        <v>1407360720</v>
      </c>
      <c r="L2966" s="12">
        <f t="shared" si="322"/>
        <v>41857.897222222222</v>
      </c>
      <c r="M2966">
        <v>1404769819</v>
      </c>
      <c r="N2966" s="12">
        <f t="shared" si="323"/>
        <v>41827.909942129627</v>
      </c>
      <c r="O2966" s="16">
        <f t="shared" si="324"/>
        <v>7</v>
      </c>
      <c r="P2966" s="16">
        <f t="shared" si="327"/>
        <v>2014</v>
      </c>
      <c r="Q2966" t="b">
        <v>0</v>
      </c>
      <c r="R2966">
        <v>196</v>
      </c>
      <c r="S2966" t="b">
        <v>1</v>
      </c>
      <c r="T2966" t="s">
        <v>8269</v>
      </c>
      <c r="U2966" t="str">
        <f t="shared" si="325"/>
        <v>theat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20">
        <f t="shared" si="326"/>
        <v>1.5</v>
      </c>
      <c r="F2967" s="6" t="str">
        <f t="shared" si="328"/>
        <v>Cat 2</v>
      </c>
      <c r="G2967" s="8">
        <v>1635</v>
      </c>
      <c r="H2967" t="s">
        <v>8218</v>
      </c>
      <c r="I2967" t="s">
        <v>8223</v>
      </c>
      <c r="J2967" t="s">
        <v>8245</v>
      </c>
      <c r="K2967">
        <v>1436290233</v>
      </c>
      <c r="L2967" s="12">
        <f t="shared" si="322"/>
        <v>42192.729548611111</v>
      </c>
      <c r="M2967">
        <v>1433698233</v>
      </c>
      <c r="N2967" s="12">
        <f t="shared" si="323"/>
        <v>42162.729548611111</v>
      </c>
      <c r="O2967" s="16">
        <f t="shared" si="324"/>
        <v>6</v>
      </c>
      <c r="P2967" s="16">
        <f t="shared" si="327"/>
        <v>2015</v>
      </c>
      <c r="Q2967" t="b">
        <v>0</v>
      </c>
      <c r="R2967">
        <v>39</v>
      </c>
      <c r="S2967" t="b">
        <v>1</v>
      </c>
      <c r="T2967" t="s">
        <v>8269</v>
      </c>
      <c r="U2967" t="str">
        <f t="shared" si="325"/>
        <v>theat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20">
        <f t="shared" si="326"/>
        <v>10</v>
      </c>
      <c r="F2968" s="6" t="str">
        <f t="shared" si="328"/>
        <v>Cat 4</v>
      </c>
      <c r="G2968" s="8">
        <v>11363</v>
      </c>
      <c r="H2968" t="s">
        <v>8218</v>
      </c>
      <c r="I2968" t="s">
        <v>8223</v>
      </c>
      <c r="J2968" t="s">
        <v>8245</v>
      </c>
      <c r="K2968">
        <v>1442425412</v>
      </c>
      <c r="L2968" s="12">
        <f t="shared" si="322"/>
        <v>42263.738564814819</v>
      </c>
      <c r="M2968">
        <v>1439833412</v>
      </c>
      <c r="N2968" s="12">
        <f t="shared" si="323"/>
        <v>42233.738564814819</v>
      </c>
      <c r="O2968" s="16">
        <f t="shared" si="324"/>
        <v>8</v>
      </c>
      <c r="P2968" s="16">
        <f t="shared" si="327"/>
        <v>2015</v>
      </c>
      <c r="Q2968" t="b">
        <v>0</v>
      </c>
      <c r="R2968">
        <v>128</v>
      </c>
      <c r="S2968" t="b">
        <v>1</v>
      </c>
      <c r="T2968" t="s">
        <v>8269</v>
      </c>
      <c r="U2968" t="str">
        <f t="shared" si="325"/>
        <v>theat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20">
        <f t="shared" si="326"/>
        <v>5</v>
      </c>
      <c r="F2969" s="6" t="str">
        <f t="shared" si="328"/>
        <v>Cat 3</v>
      </c>
      <c r="G2969" s="8">
        <v>5696</v>
      </c>
      <c r="H2969" t="s">
        <v>8218</v>
      </c>
      <c r="I2969" t="s">
        <v>8223</v>
      </c>
      <c r="J2969" t="s">
        <v>8245</v>
      </c>
      <c r="K2969">
        <v>1425872692</v>
      </c>
      <c r="L2969" s="12">
        <f t="shared" si="322"/>
        <v>42072.156157407408</v>
      </c>
      <c r="M2969">
        <v>1423284292</v>
      </c>
      <c r="N2969" s="12">
        <f t="shared" si="323"/>
        <v>42042.197824074072</v>
      </c>
      <c r="O2969" s="16">
        <f t="shared" si="324"/>
        <v>2</v>
      </c>
      <c r="P2969" s="16">
        <f t="shared" si="327"/>
        <v>2015</v>
      </c>
      <c r="Q2969" t="b">
        <v>0</v>
      </c>
      <c r="R2969">
        <v>71</v>
      </c>
      <c r="S2969" t="b">
        <v>1</v>
      </c>
      <c r="T2969" t="s">
        <v>8269</v>
      </c>
      <c r="U2969" t="str">
        <f t="shared" si="325"/>
        <v>theat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20">
        <f t="shared" si="326"/>
        <v>3.5</v>
      </c>
      <c r="F2970" s="6" t="str">
        <f t="shared" si="328"/>
        <v>Cat 2</v>
      </c>
      <c r="G2970" s="8">
        <v>3710</v>
      </c>
      <c r="H2970" t="s">
        <v>8218</v>
      </c>
      <c r="I2970" t="s">
        <v>8223</v>
      </c>
      <c r="J2970" t="s">
        <v>8245</v>
      </c>
      <c r="K2970">
        <v>1471406340</v>
      </c>
      <c r="L2970" s="12">
        <f t="shared" si="322"/>
        <v>42599.165972222225</v>
      </c>
      <c r="M2970">
        <v>1470227660</v>
      </c>
      <c r="N2970" s="12">
        <f t="shared" si="323"/>
        <v>42585.523842592593</v>
      </c>
      <c r="O2970" s="16">
        <f t="shared" si="324"/>
        <v>8</v>
      </c>
      <c r="P2970" s="16">
        <f t="shared" si="327"/>
        <v>2016</v>
      </c>
      <c r="Q2970" t="b">
        <v>0</v>
      </c>
      <c r="R2970">
        <v>47</v>
      </c>
      <c r="S2970" t="b">
        <v>1</v>
      </c>
      <c r="T2970" t="s">
        <v>8269</v>
      </c>
      <c r="U2970" t="str">
        <f t="shared" si="325"/>
        <v>theat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20">
        <f t="shared" si="326"/>
        <v>1</v>
      </c>
      <c r="F2971" s="6" t="str">
        <f t="shared" si="328"/>
        <v>Cat 2</v>
      </c>
      <c r="G2971" s="8">
        <v>1625</v>
      </c>
      <c r="H2971" t="s">
        <v>8218</v>
      </c>
      <c r="I2971" t="s">
        <v>8228</v>
      </c>
      <c r="J2971" t="s">
        <v>8250</v>
      </c>
      <c r="K2971">
        <v>1430693460</v>
      </c>
      <c r="L2971" s="12">
        <f t="shared" si="322"/>
        <v>42127.952083333337</v>
      </c>
      <c r="M2971">
        <v>1428087153</v>
      </c>
      <c r="N2971" s="12">
        <f t="shared" si="323"/>
        <v>42097.786493055552</v>
      </c>
      <c r="O2971" s="16">
        <f t="shared" si="324"/>
        <v>4</v>
      </c>
      <c r="P2971" s="16">
        <f t="shared" si="327"/>
        <v>2015</v>
      </c>
      <c r="Q2971" t="b">
        <v>0</v>
      </c>
      <c r="R2971">
        <v>17</v>
      </c>
      <c r="S2971" t="b">
        <v>1</v>
      </c>
      <c r="T2971" t="s">
        <v>8269</v>
      </c>
      <c r="U2971" t="str">
        <f t="shared" si="325"/>
        <v>theat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20">
        <f t="shared" si="326"/>
        <v>6</v>
      </c>
      <c r="F2972" s="6" t="str">
        <f t="shared" si="328"/>
        <v>Cat 3</v>
      </c>
      <c r="G2972" s="8">
        <v>6360</v>
      </c>
      <c r="H2972" t="s">
        <v>8218</v>
      </c>
      <c r="I2972" t="s">
        <v>8223</v>
      </c>
      <c r="J2972" t="s">
        <v>8245</v>
      </c>
      <c r="K2972">
        <v>1405699451</v>
      </c>
      <c r="L2972" s="12">
        <f t="shared" si="322"/>
        <v>41838.669571759259</v>
      </c>
      <c r="M2972">
        <v>1403107451</v>
      </c>
      <c r="N2972" s="12">
        <f t="shared" si="323"/>
        <v>41808.669571759259</v>
      </c>
      <c r="O2972" s="16">
        <f t="shared" si="324"/>
        <v>6</v>
      </c>
      <c r="P2972" s="16">
        <f t="shared" si="327"/>
        <v>2014</v>
      </c>
      <c r="Q2972" t="b">
        <v>0</v>
      </c>
      <c r="R2972">
        <v>91</v>
      </c>
      <c r="S2972" t="b">
        <v>1</v>
      </c>
      <c r="T2972" t="s">
        <v>8269</v>
      </c>
      <c r="U2972" t="str">
        <f t="shared" si="325"/>
        <v>theat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20">
        <f t="shared" si="326"/>
        <v>3.2</v>
      </c>
      <c r="F2973" s="6" t="str">
        <f t="shared" si="328"/>
        <v>Cat 2</v>
      </c>
      <c r="G2973" s="8">
        <v>3205</v>
      </c>
      <c r="H2973" t="s">
        <v>8218</v>
      </c>
      <c r="I2973" t="s">
        <v>8223</v>
      </c>
      <c r="J2973" t="s">
        <v>8245</v>
      </c>
      <c r="K2973">
        <v>1409500078</v>
      </c>
      <c r="L2973" s="12">
        <f t="shared" si="322"/>
        <v>41882.658310185187</v>
      </c>
      <c r="M2973">
        <v>1406908078</v>
      </c>
      <c r="N2973" s="12">
        <f t="shared" si="323"/>
        <v>41852.658310185187</v>
      </c>
      <c r="O2973" s="16">
        <f t="shared" si="324"/>
        <v>8</v>
      </c>
      <c r="P2973" s="16">
        <f t="shared" si="327"/>
        <v>2014</v>
      </c>
      <c r="Q2973" t="b">
        <v>0</v>
      </c>
      <c r="R2973">
        <v>43</v>
      </c>
      <c r="S2973" t="b">
        <v>1</v>
      </c>
      <c r="T2973" t="s">
        <v>8269</v>
      </c>
      <c r="U2973" t="str">
        <f t="shared" si="325"/>
        <v>theat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20">
        <f t="shared" si="326"/>
        <v>2</v>
      </c>
      <c r="F2974" s="6" t="str">
        <f t="shared" si="328"/>
        <v>Cat 2</v>
      </c>
      <c r="G2974" s="8">
        <v>2107</v>
      </c>
      <c r="H2974" t="s">
        <v>8218</v>
      </c>
      <c r="I2974" t="s">
        <v>8223</v>
      </c>
      <c r="J2974" t="s">
        <v>8245</v>
      </c>
      <c r="K2974">
        <v>1480899600</v>
      </c>
      <c r="L2974" s="12">
        <f t="shared" si="322"/>
        <v>42709.041666666672</v>
      </c>
      <c r="M2974">
        <v>1479609520</v>
      </c>
      <c r="N2974" s="12">
        <f t="shared" si="323"/>
        <v>42694.110185185185</v>
      </c>
      <c r="O2974" s="16">
        <f t="shared" si="324"/>
        <v>11</v>
      </c>
      <c r="P2974" s="16">
        <f t="shared" si="327"/>
        <v>2016</v>
      </c>
      <c r="Q2974" t="b">
        <v>0</v>
      </c>
      <c r="R2974">
        <v>17</v>
      </c>
      <c r="S2974" t="b">
        <v>1</v>
      </c>
      <c r="T2974" t="s">
        <v>8269</v>
      </c>
      <c r="U2974" t="str">
        <f t="shared" si="325"/>
        <v>theat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20">
        <f t="shared" si="326"/>
        <v>5</v>
      </c>
      <c r="F2975" s="6" t="str">
        <f t="shared" si="328"/>
        <v>Cat 3</v>
      </c>
      <c r="G2975" s="8">
        <v>8740</v>
      </c>
      <c r="H2975" t="s">
        <v>8218</v>
      </c>
      <c r="I2975" t="s">
        <v>8223</v>
      </c>
      <c r="J2975" t="s">
        <v>8245</v>
      </c>
      <c r="K2975">
        <v>1451620800</v>
      </c>
      <c r="L2975" s="12">
        <f t="shared" si="322"/>
        <v>42370.166666666672</v>
      </c>
      <c r="M2975">
        <v>1449171508</v>
      </c>
      <c r="N2975" s="12">
        <f t="shared" si="323"/>
        <v>42341.818379629629</v>
      </c>
      <c r="O2975" s="16">
        <f t="shared" si="324"/>
        <v>12</v>
      </c>
      <c r="P2975" s="16">
        <f t="shared" si="327"/>
        <v>2015</v>
      </c>
      <c r="Q2975" t="b">
        <v>0</v>
      </c>
      <c r="R2975">
        <v>33</v>
      </c>
      <c r="S2975" t="b">
        <v>1</v>
      </c>
      <c r="T2975" t="s">
        <v>8269</v>
      </c>
      <c r="U2975" t="str">
        <f t="shared" si="325"/>
        <v>theat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20">
        <f t="shared" si="326"/>
        <v>5</v>
      </c>
      <c r="F2976" s="6" t="str">
        <f t="shared" si="328"/>
        <v>Cat 3</v>
      </c>
      <c r="G2976" s="8">
        <v>5100</v>
      </c>
      <c r="H2976" t="s">
        <v>8218</v>
      </c>
      <c r="I2976" t="s">
        <v>8223</v>
      </c>
      <c r="J2976" t="s">
        <v>8245</v>
      </c>
      <c r="K2976">
        <v>1411695300</v>
      </c>
      <c r="L2976" s="12">
        <f t="shared" si="322"/>
        <v>41908.065972222219</v>
      </c>
      <c r="M2976">
        <v>1409275671</v>
      </c>
      <c r="N2976" s="12">
        <f t="shared" si="323"/>
        <v>41880.061006944445</v>
      </c>
      <c r="O2976" s="16">
        <f t="shared" si="324"/>
        <v>8</v>
      </c>
      <c r="P2976" s="16">
        <f t="shared" si="327"/>
        <v>2014</v>
      </c>
      <c r="Q2976" t="b">
        <v>0</v>
      </c>
      <c r="R2976">
        <v>87</v>
      </c>
      <c r="S2976" t="b">
        <v>1</v>
      </c>
      <c r="T2976" t="s">
        <v>8269</v>
      </c>
      <c r="U2976" t="str">
        <f t="shared" si="325"/>
        <v>theat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20">
        <f t="shared" si="326"/>
        <v>8</v>
      </c>
      <c r="F2977" s="6" t="str">
        <f t="shared" si="328"/>
        <v>Cat 3</v>
      </c>
      <c r="G2977" s="8">
        <v>8010</v>
      </c>
      <c r="H2977" t="s">
        <v>8218</v>
      </c>
      <c r="I2977" t="s">
        <v>8223</v>
      </c>
      <c r="J2977" t="s">
        <v>8245</v>
      </c>
      <c r="K2977">
        <v>1417057200</v>
      </c>
      <c r="L2977" s="12">
        <f t="shared" si="322"/>
        <v>41970.125</v>
      </c>
      <c r="M2977">
        <v>1414599886</v>
      </c>
      <c r="N2977" s="12">
        <f t="shared" si="323"/>
        <v>41941.683865740742</v>
      </c>
      <c r="O2977" s="16">
        <f t="shared" si="324"/>
        <v>10</v>
      </c>
      <c r="P2977" s="16">
        <f t="shared" si="327"/>
        <v>2014</v>
      </c>
      <c r="Q2977" t="b">
        <v>0</v>
      </c>
      <c r="R2977">
        <v>113</v>
      </c>
      <c r="S2977" t="b">
        <v>1</v>
      </c>
      <c r="T2977" t="s">
        <v>8269</v>
      </c>
      <c r="U2977" t="str">
        <f t="shared" si="325"/>
        <v>theat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20">
        <f t="shared" si="326"/>
        <v>7.0000000000000007E-2</v>
      </c>
      <c r="F2978" s="6" t="str">
        <f t="shared" si="328"/>
        <v>Cat 1</v>
      </c>
      <c r="G2978" s="8">
        <v>120</v>
      </c>
      <c r="H2978" t="s">
        <v>8218</v>
      </c>
      <c r="I2978" t="s">
        <v>8224</v>
      </c>
      <c r="J2978" t="s">
        <v>8246</v>
      </c>
      <c r="K2978">
        <v>1457870400</v>
      </c>
      <c r="L2978" s="12">
        <f t="shared" si="322"/>
        <v>42442.5</v>
      </c>
      <c r="M2978">
        <v>1456421530</v>
      </c>
      <c r="N2978" s="12">
        <f t="shared" si="323"/>
        <v>42425.730671296296</v>
      </c>
      <c r="O2978" s="16">
        <f t="shared" si="324"/>
        <v>2</v>
      </c>
      <c r="P2978" s="16">
        <f t="shared" si="327"/>
        <v>2016</v>
      </c>
      <c r="Q2978" t="b">
        <v>0</v>
      </c>
      <c r="R2978">
        <v>14</v>
      </c>
      <c r="S2978" t="b">
        <v>1</v>
      </c>
      <c r="T2978" t="s">
        <v>8269</v>
      </c>
      <c r="U2978" t="str">
        <f t="shared" si="325"/>
        <v>theat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20">
        <f t="shared" si="326"/>
        <v>3</v>
      </c>
      <c r="F2979" s="6" t="str">
        <f t="shared" si="328"/>
        <v>Cat 2</v>
      </c>
      <c r="G2979" s="8">
        <v>3407</v>
      </c>
      <c r="H2979" t="s">
        <v>8218</v>
      </c>
      <c r="I2979" t="s">
        <v>8223</v>
      </c>
      <c r="J2979" t="s">
        <v>8245</v>
      </c>
      <c r="K2979">
        <v>1427076840</v>
      </c>
      <c r="L2979" s="12">
        <f t="shared" si="322"/>
        <v>42086.093055555553</v>
      </c>
      <c r="M2979">
        <v>1421960934</v>
      </c>
      <c r="N2979" s="12">
        <f t="shared" si="323"/>
        <v>42026.88118055556</v>
      </c>
      <c r="O2979" s="16">
        <f t="shared" si="324"/>
        <v>1</v>
      </c>
      <c r="P2979" s="16">
        <f t="shared" si="327"/>
        <v>2015</v>
      </c>
      <c r="Q2979" t="b">
        <v>0</v>
      </c>
      <c r="R2979">
        <v>30</v>
      </c>
      <c r="S2979" t="b">
        <v>1</v>
      </c>
      <c r="T2979" t="s">
        <v>8269</v>
      </c>
      <c r="U2979" t="str">
        <f t="shared" si="325"/>
        <v>theat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20">
        <f t="shared" si="326"/>
        <v>0.75</v>
      </c>
      <c r="F2980" s="6" t="str">
        <f t="shared" si="328"/>
        <v>Cat 1</v>
      </c>
      <c r="G2980" s="8">
        <v>971</v>
      </c>
      <c r="H2980" t="s">
        <v>8218</v>
      </c>
      <c r="I2980" t="s">
        <v>8223</v>
      </c>
      <c r="J2980" t="s">
        <v>8245</v>
      </c>
      <c r="K2980">
        <v>1413784740</v>
      </c>
      <c r="L2980" s="12">
        <f t="shared" si="322"/>
        <v>41932.249305555553</v>
      </c>
      <c r="M2980">
        <v>1412954547</v>
      </c>
      <c r="N2980" s="12">
        <f t="shared" si="323"/>
        <v>41922.640590277777</v>
      </c>
      <c r="O2980" s="16">
        <f t="shared" si="324"/>
        <v>10</v>
      </c>
      <c r="P2980" s="16">
        <f t="shared" si="327"/>
        <v>2014</v>
      </c>
      <c r="Q2980" t="b">
        <v>0</v>
      </c>
      <c r="R2980">
        <v>16</v>
      </c>
      <c r="S2980" t="b">
        <v>1</v>
      </c>
      <c r="T2980" t="s">
        <v>8269</v>
      </c>
      <c r="U2980" t="str">
        <f t="shared" si="325"/>
        <v>theat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20">
        <f t="shared" si="326"/>
        <v>5</v>
      </c>
      <c r="F2981" s="6" t="str">
        <f t="shared" si="328"/>
        <v>Cat 3</v>
      </c>
      <c r="G2981" s="8">
        <v>5070</v>
      </c>
      <c r="H2981" t="s">
        <v>8218</v>
      </c>
      <c r="I2981" t="s">
        <v>8223</v>
      </c>
      <c r="J2981" t="s">
        <v>8245</v>
      </c>
      <c r="K2981">
        <v>1420524000</v>
      </c>
      <c r="L2981" s="12">
        <f t="shared" si="322"/>
        <v>42010.25</v>
      </c>
      <c r="M2981">
        <v>1419104823</v>
      </c>
      <c r="N2981" s="12">
        <f t="shared" si="323"/>
        <v>41993.824340277773</v>
      </c>
      <c r="O2981" s="16">
        <f t="shared" si="324"/>
        <v>12</v>
      </c>
      <c r="P2981" s="16">
        <f t="shared" si="327"/>
        <v>2014</v>
      </c>
      <c r="Q2981" t="b">
        <v>0</v>
      </c>
      <c r="R2981">
        <v>46</v>
      </c>
      <c r="S2981" t="b">
        <v>1</v>
      </c>
      <c r="T2981" t="s">
        <v>8269</v>
      </c>
      <c r="U2981" t="str">
        <f t="shared" si="325"/>
        <v>theat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20">
        <f t="shared" si="326"/>
        <v>3</v>
      </c>
      <c r="F2982" s="6" t="str">
        <f t="shared" si="328"/>
        <v>Cat 2</v>
      </c>
      <c r="G2982" s="8">
        <v>3275</v>
      </c>
      <c r="H2982" t="s">
        <v>8218</v>
      </c>
      <c r="I2982" t="s">
        <v>8223</v>
      </c>
      <c r="J2982" t="s">
        <v>8245</v>
      </c>
      <c r="K2982">
        <v>1440381600</v>
      </c>
      <c r="L2982" s="12">
        <f t="shared" si="322"/>
        <v>42240.083333333328</v>
      </c>
      <c r="M2982">
        <v>1438639130</v>
      </c>
      <c r="N2982" s="12">
        <f t="shared" si="323"/>
        <v>42219.915856481486</v>
      </c>
      <c r="O2982" s="16">
        <f t="shared" si="324"/>
        <v>8</v>
      </c>
      <c r="P2982" s="16">
        <f t="shared" si="327"/>
        <v>2015</v>
      </c>
      <c r="Q2982" t="b">
        <v>0</v>
      </c>
      <c r="R2982">
        <v>24</v>
      </c>
      <c r="S2982" t="b">
        <v>1</v>
      </c>
      <c r="T2982" t="s">
        <v>8269</v>
      </c>
      <c r="U2982" t="str">
        <f t="shared" si="325"/>
        <v>theat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20">
        <f t="shared" si="326"/>
        <v>4</v>
      </c>
      <c r="F2983" s="6" t="str">
        <f t="shared" si="328"/>
        <v>Cat 2</v>
      </c>
      <c r="G2983" s="8">
        <v>5157</v>
      </c>
      <c r="H2983" t="s">
        <v>8218</v>
      </c>
      <c r="I2983" t="s">
        <v>8240</v>
      </c>
      <c r="J2983" t="s">
        <v>8248</v>
      </c>
      <c r="K2983">
        <v>1443014756</v>
      </c>
      <c r="L2983" s="12">
        <f t="shared" si="322"/>
        <v>42270.559675925921</v>
      </c>
      <c r="M2983">
        <v>1439126756</v>
      </c>
      <c r="N2983" s="12">
        <f t="shared" si="323"/>
        <v>42225.559675925921</v>
      </c>
      <c r="O2983" s="16">
        <f t="shared" si="324"/>
        <v>8</v>
      </c>
      <c r="P2983" s="16">
        <f t="shared" si="327"/>
        <v>2015</v>
      </c>
      <c r="Q2983" t="b">
        <v>1</v>
      </c>
      <c r="R2983">
        <v>97</v>
      </c>
      <c r="S2983" t="b">
        <v>1</v>
      </c>
      <c r="T2983" t="s">
        <v>8301</v>
      </c>
      <c r="U2983" t="str">
        <f t="shared" si="325"/>
        <v>theat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20">
        <f t="shared" si="326"/>
        <v>5</v>
      </c>
      <c r="F2984" s="6" t="str">
        <f t="shared" si="328"/>
        <v>Cat 3</v>
      </c>
      <c r="G2984" s="8">
        <v>5103</v>
      </c>
      <c r="H2984" t="s">
        <v>8218</v>
      </c>
      <c r="I2984" t="s">
        <v>8224</v>
      </c>
      <c r="J2984" t="s">
        <v>8246</v>
      </c>
      <c r="K2984">
        <v>1455208143</v>
      </c>
      <c r="L2984" s="12">
        <f t="shared" si="322"/>
        <v>42411.686840277776</v>
      </c>
      <c r="M2984">
        <v>1452616143</v>
      </c>
      <c r="N2984" s="12">
        <f t="shared" si="323"/>
        <v>42381.686840277776</v>
      </c>
      <c r="O2984" s="16">
        <f t="shared" si="324"/>
        <v>1</v>
      </c>
      <c r="P2984" s="16">
        <f t="shared" si="327"/>
        <v>2016</v>
      </c>
      <c r="Q2984" t="b">
        <v>1</v>
      </c>
      <c r="R2984">
        <v>59</v>
      </c>
      <c r="S2984" t="b">
        <v>1</v>
      </c>
      <c r="T2984" t="s">
        <v>8301</v>
      </c>
      <c r="U2984" t="str">
        <f t="shared" si="325"/>
        <v>theat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20">
        <f t="shared" si="326"/>
        <v>116</v>
      </c>
      <c r="F2985" s="6" t="str">
        <f t="shared" si="328"/>
        <v>Cat 12</v>
      </c>
      <c r="G2985" s="8">
        <v>169985.91</v>
      </c>
      <c r="H2985" t="s">
        <v>8218</v>
      </c>
      <c r="I2985" t="s">
        <v>8223</v>
      </c>
      <c r="J2985" t="s">
        <v>8245</v>
      </c>
      <c r="K2985">
        <v>1415722236</v>
      </c>
      <c r="L2985" s="12">
        <f t="shared" si="322"/>
        <v>41954.674027777779</v>
      </c>
      <c r="M2985">
        <v>1410534636</v>
      </c>
      <c r="N2985" s="12">
        <f t="shared" si="323"/>
        <v>41894.632361111115</v>
      </c>
      <c r="O2985" s="16">
        <f t="shared" si="324"/>
        <v>9</v>
      </c>
      <c r="P2985" s="16">
        <f t="shared" si="327"/>
        <v>2014</v>
      </c>
      <c r="Q2985" t="b">
        <v>1</v>
      </c>
      <c r="R2985">
        <v>1095</v>
      </c>
      <c r="S2985" t="b">
        <v>1</v>
      </c>
      <c r="T2985" t="s">
        <v>8301</v>
      </c>
      <c r="U2985" t="str">
        <f t="shared" si="325"/>
        <v>theat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20">
        <f t="shared" si="326"/>
        <v>25</v>
      </c>
      <c r="F2986" s="6" t="str">
        <f t="shared" si="328"/>
        <v>Cat 7</v>
      </c>
      <c r="G2986" s="8">
        <v>25088</v>
      </c>
      <c r="H2986" t="s">
        <v>8218</v>
      </c>
      <c r="I2986" t="s">
        <v>8223</v>
      </c>
      <c r="J2986" t="s">
        <v>8245</v>
      </c>
      <c r="K2986">
        <v>1472020881</v>
      </c>
      <c r="L2986" s="12">
        <f t="shared" si="322"/>
        <v>42606.278715277775</v>
      </c>
      <c r="M2986">
        <v>1469428881</v>
      </c>
      <c r="N2986" s="12">
        <f t="shared" si="323"/>
        <v>42576.278715277775</v>
      </c>
      <c r="O2986" s="16">
        <f t="shared" si="324"/>
        <v>7</v>
      </c>
      <c r="P2986" s="16">
        <f t="shared" si="327"/>
        <v>2016</v>
      </c>
      <c r="Q2986" t="b">
        <v>1</v>
      </c>
      <c r="R2986">
        <v>218</v>
      </c>
      <c r="S2986" t="b">
        <v>1</v>
      </c>
      <c r="T2986" t="s">
        <v>8301</v>
      </c>
      <c r="U2986" t="str">
        <f t="shared" si="325"/>
        <v>theat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20">
        <f t="shared" si="326"/>
        <v>10</v>
      </c>
      <c r="F2987" s="6" t="str">
        <f t="shared" si="328"/>
        <v>Cat 4</v>
      </c>
      <c r="G2987" s="8">
        <v>12165</v>
      </c>
      <c r="H2987" t="s">
        <v>8218</v>
      </c>
      <c r="I2987" t="s">
        <v>8227</v>
      </c>
      <c r="J2987" t="s">
        <v>8249</v>
      </c>
      <c r="K2987">
        <v>1477886400</v>
      </c>
      <c r="L2987" s="12">
        <f t="shared" si="322"/>
        <v>42674.166666666672</v>
      </c>
      <c r="M2987">
        <v>1476228128</v>
      </c>
      <c r="N2987" s="12">
        <f t="shared" si="323"/>
        <v>42654.973703703698</v>
      </c>
      <c r="O2987" s="16">
        <f t="shared" si="324"/>
        <v>10</v>
      </c>
      <c r="P2987" s="16">
        <f t="shared" si="327"/>
        <v>2016</v>
      </c>
      <c r="Q2987" t="b">
        <v>0</v>
      </c>
      <c r="R2987">
        <v>111</v>
      </c>
      <c r="S2987" t="b">
        <v>1</v>
      </c>
      <c r="T2987" t="s">
        <v>8301</v>
      </c>
      <c r="U2987" t="str">
        <f t="shared" si="325"/>
        <v>theat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20">
        <f t="shared" si="326"/>
        <v>2.4</v>
      </c>
      <c r="F2988" s="6" t="str">
        <f t="shared" si="328"/>
        <v>Cat 2</v>
      </c>
      <c r="G2988" s="8">
        <v>2532</v>
      </c>
      <c r="H2988" t="s">
        <v>8218</v>
      </c>
      <c r="I2988" t="s">
        <v>8224</v>
      </c>
      <c r="J2988" t="s">
        <v>8246</v>
      </c>
      <c r="K2988">
        <v>1462100406</v>
      </c>
      <c r="L2988" s="12">
        <f t="shared" si="322"/>
        <v>42491.458402777775</v>
      </c>
      <c r="M2988">
        <v>1456920006</v>
      </c>
      <c r="N2988" s="12">
        <f t="shared" si="323"/>
        <v>42431.500069444446</v>
      </c>
      <c r="O2988" s="16">
        <f t="shared" si="324"/>
        <v>3</v>
      </c>
      <c r="P2988" s="16">
        <f t="shared" si="327"/>
        <v>2016</v>
      </c>
      <c r="Q2988" t="b">
        <v>0</v>
      </c>
      <c r="R2988">
        <v>56</v>
      </c>
      <c r="S2988" t="b">
        <v>1</v>
      </c>
      <c r="T2988" t="s">
        <v>8301</v>
      </c>
      <c r="U2988" t="str">
        <f t="shared" si="325"/>
        <v>theat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20">
        <f t="shared" si="326"/>
        <v>25</v>
      </c>
      <c r="F2989" s="6" t="str">
        <f t="shared" si="328"/>
        <v>Cat 7</v>
      </c>
      <c r="G2989" s="8">
        <v>27600.2</v>
      </c>
      <c r="H2989" t="s">
        <v>8218</v>
      </c>
      <c r="I2989" t="s">
        <v>8223</v>
      </c>
      <c r="J2989" t="s">
        <v>8245</v>
      </c>
      <c r="K2989">
        <v>1476316800</v>
      </c>
      <c r="L2989" s="12">
        <f t="shared" si="322"/>
        <v>42656</v>
      </c>
      <c r="M2989">
        <v>1473837751</v>
      </c>
      <c r="N2989" s="12">
        <f t="shared" si="323"/>
        <v>42627.307303240741</v>
      </c>
      <c r="O2989" s="16">
        <f t="shared" si="324"/>
        <v>9</v>
      </c>
      <c r="P2989" s="16">
        <f t="shared" si="327"/>
        <v>2016</v>
      </c>
      <c r="Q2989" t="b">
        <v>0</v>
      </c>
      <c r="R2989">
        <v>265</v>
      </c>
      <c r="S2989" t="b">
        <v>1</v>
      </c>
      <c r="T2989" t="s">
        <v>8301</v>
      </c>
      <c r="U2989" t="str">
        <f t="shared" si="325"/>
        <v>theat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20">
        <f t="shared" si="326"/>
        <v>1</v>
      </c>
      <c r="F2990" s="6" t="str">
        <f t="shared" si="328"/>
        <v>Cat 2</v>
      </c>
      <c r="G2990" s="8">
        <v>1000</v>
      </c>
      <c r="H2990" t="s">
        <v>8218</v>
      </c>
      <c r="I2990" t="s">
        <v>8224</v>
      </c>
      <c r="J2990" t="s">
        <v>8246</v>
      </c>
      <c r="K2990">
        <v>1466412081</v>
      </c>
      <c r="L2990" s="12">
        <f t="shared" si="322"/>
        <v>42541.362048611118</v>
      </c>
      <c r="M2990">
        <v>1463820081</v>
      </c>
      <c r="N2990" s="12">
        <f t="shared" si="323"/>
        <v>42511.362048611118</v>
      </c>
      <c r="O2990" s="16">
        <f t="shared" si="324"/>
        <v>5</v>
      </c>
      <c r="P2990" s="16">
        <f t="shared" si="327"/>
        <v>2016</v>
      </c>
      <c r="Q2990" t="b">
        <v>0</v>
      </c>
      <c r="R2990">
        <v>28</v>
      </c>
      <c r="S2990" t="b">
        <v>1</v>
      </c>
      <c r="T2990" t="s">
        <v>8301</v>
      </c>
      <c r="U2990" t="str">
        <f t="shared" si="325"/>
        <v>theat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20">
        <f t="shared" si="326"/>
        <v>20</v>
      </c>
      <c r="F2991" s="6" t="str">
        <f t="shared" si="328"/>
        <v>Cat 6</v>
      </c>
      <c r="G2991" s="8">
        <v>35307</v>
      </c>
      <c r="H2991" t="s">
        <v>8218</v>
      </c>
      <c r="I2991" t="s">
        <v>8223</v>
      </c>
      <c r="J2991" t="s">
        <v>8245</v>
      </c>
      <c r="K2991">
        <v>1450673940</v>
      </c>
      <c r="L2991" s="12">
        <f t="shared" si="322"/>
        <v>42359.207638888889</v>
      </c>
      <c r="M2991">
        <v>1448756962</v>
      </c>
      <c r="N2991" s="12">
        <f t="shared" si="323"/>
        <v>42337.02039351852</v>
      </c>
      <c r="O2991" s="16">
        <f t="shared" si="324"/>
        <v>11</v>
      </c>
      <c r="P2991" s="16">
        <f t="shared" si="327"/>
        <v>2015</v>
      </c>
      <c r="Q2991" t="b">
        <v>0</v>
      </c>
      <c r="R2991">
        <v>364</v>
      </c>
      <c r="S2991" t="b">
        <v>1</v>
      </c>
      <c r="T2991" t="s">
        <v>8301</v>
      </c>
      <c r="U2991" t="str">
        <f t="shared" si="325"/>
        <v>theat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20">
        <f t="shared" si="326"/>
        <v>10</v>
      </c>
      <c r="F2992" s="6" t="str">
        <f t="shared" si="328"/>
        <v>Cat 4</v>
      </c>
      <c r="G2992" s="8">
        <v>10000</v>
      </c>
      <c r="H2992" t="s">
        <v>8218</v>
      </c>
      <c r="I2992" t="s">
        <v>8223</v>
      </c>
      <c r="J2992" t="s">
        <v>8245</v>
      </c>
      <c r="K2992">
        <v>1452174420</v>
      </c>
      <c r="L2992" s="12">
        <f t="shared" si="322"/>
        <v>42376.57430555555</v>
      </c>
      <c r="M2992">
        <v>1449150420</v>
      </c>
      <c r="N2992" s="12">
        <f t="shared" si="323"/>
        <v>42341.57430555555</v>
      </c>
      <c r="O2992" s="16">
        <f t="shared" si="324"/>
        <v>12</v>
      </c>
      <c r="P2992" s="16">
        <f t="shared" si="327"/>
        <v>2015</v>
      </c>
      <c r="Q2992" t="b">
        <v>0</v>
      </c>
      <c r="R2992">
        <v>27</v>
      </c>
      <c r="S2992" t="b">
        <v>1</v>
      </c>
      <c r="T2992" t="s">
        <v>8301</v>
      </c>
      <c r="U2992" t="str">
        <f t="shared" si="325"/>
        <v>theat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20">
        <f t="shared" si="326"/>
        <v>8.5</v>
      </c>
      <c r="F2993" s="6" t="str">
        <f t="shared" si="328"/>
        <v>Cat 3</v>
      </c>
      <c r="G2993" s="8">
        <v>8780</v>
      </c>
      <c r="H2993" t="s">
        <v>8218</v>
      </c>
      <c r="I2993" t="s">
        <v>8223</v>
      </c>
      <c r="J2993" t="s">
        <v>8245</v>
      </c>
      <c r="K2993">
        <v>1485547530</v>
      </c>
      <c r="L2993" s="12">
        <f t="shared" si="322"/>
        <v>42762.837152777778</v>
      </c>
      <c r="M2993">
        <v>1483646730</v>
      </c>
      <c r="N2993" s="12">
        <f t="shared" si="323"/>
        <v>42740.837152777778</v>
      </c>
      <c r="O2993" s="16">
        <f t="shared" si="324"/>
        <v>1</v>
      </c>
      <c r="P2993" s="16">
        <f t="shared" si="327"/>
        <v>2017</v>
      </c>
      <c r="Q2993" t="b">
        <v>0</v>
      </c>
      <c r="R2993">
        <v>93</v>
      </c>
      <c r="S2993" t="b">
        <v>1</v>
      </c>
      <c r="T2993" t="s">
        <v>8301</v>
      </c>
      <c r="U2993" t="str">
        <f t="shared" si="325"/>
        <v>theat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20">
        <f t="shared" si="326"/>
        <v>3</v>
      </c>
      <c r="F2994" s="6" t="str">
        <f t="shared" si="328"/>
        <v>Cat 2</v>
      </c>
      <c r="G2994" s="8">
        <v>3135</v>
      </c>
      <c r="H2994" t="s">
        <v>8218</v>
      </c>
      <c r="I2994" t="s">
        <v>8223</v>
      </c>
      <c r="J2994" t="s">
        <v>8245</v>
      </c>
      <c r="K2994">
        <v>1476037510</v>
      </c>
      <c r="L2994" s="12">
        <f t="shared" si="322"/>
        <v>42652.767476851848</v>
      </c>
      <c r="M2994">
        <v>1473445510</v>
      </c>
      <c r="N2994" s="12">
        <f t="shared" si="323"/>
        <v>42622.767476851848</v>
      </c>
      <c r="O2994" s="16">
        <f t="shared" si="324"/>
        <v>9</v>
      </c>
      <c r="P2994" s="16">
        <f t="shared" si="327"/>
        <v>2016</v>
      </c>
      <c r="Q2994" t="b">
        <v>0</v>
      </c>
      <c r="R2994">
        <v>64</v>
      </c>
      <c r="S2994" t="b">
        <v>1</v>
      </c>
      <c r="T2994" t="s">
        <v>8301</v>
      </c>
      <c r="U2994" t="str">
        <f t="shared" si="325"/>
        <v>theat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20">
        <f t="shared" si="326"/>
        <v>1</v>
      </c>
      <c r="F2995" s="6" t="str">
        <f t="shared" si="328"/>
        <v>Cat 2</v>
      </c>
      <c r="G2995" s="8">
        <v>1003</v>
      </c>
      <c r="H2995" t="s">
        <v>8218</v>
      </c>
      <c r="I2995" t="s">
        <v>8223</v>
      </c>
      <c r="J2995" t="s">
        <v>8245</v>
      </c>
      <c r="K2995">
        <v>1455998867</v>
      </c>
      <c r="L2995" s="12">
        <f t="shared" si="322"/>
        <v>42420.838738425926</v>
      </c>
      <c r="M2995">
        <v>1453406867</v>
      </c>
      <c r="N2995" s="12">
        <f t="shared" si="323"/>
        <v>42390.838738425926</v>
      </c>
      <c r="O2995" s="16">
        <f t="shared" si="324"/>
        <v>1</v>
      </c>
      <c r="P2995" s="16">
        <f t="shared" si="327"/>
        <v>2016</v>
      </c>
      <c r="Q2995" t="b">
        <v>0</v>
      </c>
      <c r="R2995">
        <v>22</v>
      </c>
      <c r="S2995" t="b">
        <v>1</v>
      </c>
      <c r="T2995" t="s">
        <v>8301</v>
      </c>
      <c r="U2995" t="str">
        <f t="shared" si="325"/>
        <v>theat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20">
        <f t="shared" si="326"/>
        <v>0.3</v>
      </c>
      <c r="F2996" s="6" t="str">
        <f t="shared" si="328"/>
        <v>Cat 1</v>
      </c>
      <c r="G2996" s="8">
        <v>1373.24</v>
      </c>
      <c r="H2996" t="s">
        <v>8218</v>
      </c>
      <c r="I2996" t="s">
        <v>8224</v>
      </c>
      <c r="J2996" t="s">
        <v>8246</v>
      </c>
      <c r="K2996">
        <v>1412335772</v>
      </c>
      <c r="L2996" s="12">
        <f t="shared" si="322"/>
        <v>41915.478842592594</v>
      </c>
      <c r="M2996">
        <v>1409743772</v>
      </c>
      <c r="N2996" s="12">
        <f t="shared" si="323"/>
        <v>41885.478842592594</v>
      </c>
      <c r="O2996" s="16">
        <f t="shared" si="324"/>
        <v>9</v>
      </c>
      <c r="P2996" s="16">
        <f t="shared" si="327"/>
        <v>2014</v>
      </c>
      <c r="Q2996" t="b">
        <v>0</v>
      </c>
      <c r="R2996">
        <v>59</v>
      </c>
      <c r="S2996" t="b">
        <v>1</v>
      </c>
      <c r="T2996" t="s">
        <v>8301</v>
      </c>
      <c r="U2996" t="str">
        <f t="shared" si="325"/>
        <v>theat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20">
        <f t="shared" si="326"/>
        <v>15</v>
      </c>
      <c r="F2997" s="6" t="str">
        <f t="shared" si="328"/>
        <v>Cat 5</v>
      </c>
      <c r="G2997" s="8">
        <v>15744</v>
      </c>
      <c r="H2997" t="s">
        <v>8218</v>
      </c>
      <c r="I2997" t="s">
        <v>8223</v>
      </c>
      <c r="J2997" t="s">
        <v>8245</v>
      </c>
      <c r="K2997">
        <v>1484841471</v>
      </c>
      <c r="L2997" s="12">
        <f t="shared" si="322"/>
        <v>42754.665173611109</v>
      </c>
      <c r="M2997">
        <v>1482249471</v>
      </c>
      <c r="N2997" s="12">
        <f t="shared" si="323"/>
        <v>42724.665173611109</v>
      </c>
      <c r="O2997" s="16">
        <f t="shared" si="324"/>
        <v>12</v>
      </c>
      <c r="P2997" s="16">
        <f t="shared" si="327"/>
        <v>2016</v>
      </c>
      <c r="Q2997" t="b">
        <v>0</v>
      </c>
      <c r="R2997">
        <v>249</v>
      </c>
      <c r="S2997" t="b">
        <v>1</v>
      </c>
      <c r="T2997" t="s">
        <v>8301</v>
      </c>
      <c r="U2997" t="str">
        <f t="shared" si="325"/>
        <v>theat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20">
        <f t="shared" si="326"/>
        <v>35</v>
      </c>
      <c r="F2998" s="6" t="str">
        <f t="shared" si="328"/>
        <v>Cat 9</v>
      </c>
      <c r="G2998" s="8">
        <v>60180</v>
      </c>
      <c r="H2998" t="s">
        <v>8218</v>
      </c>
      <c r="I2998" t="s">
        <v>8223</v>
      </c>
      <c r="J2998" t="s">
        <v>8245</v>
      </c>
      <c r="K2998">
        <v>1432677240</v>
      </c>
      <c r="L2998" s="12">
        <f t="shared" si="322"/>
        <v>42150.912500000006</v>
      </c>
      <c r="M2998">
        <v>1427493240</v>
      </c>
      <c r="N2998" s="12">
        <f t="shared" si="323"/>
        <v>42090.912500000006</v>
      </c>
      <c r="O2998" s="16">
        <f t="shared" si="324"/>
        <v>3</v>
      </c>
      <c r="P2998" s="16">
        <f t="shared" si="327"/>
        <v>2015</v>
      </c>
      <c r="Q2998" t="b">
        <v>0</v>
      </c>
      <c r="R2998">
        <v>392</v>
      </c>
      <c r="S2998" t="b">
        <v>1</v>
      </c>
      <c r="T2998" t="s">
        <v>8301</v>
      </c>
      <c r="U2998" t="str">
        <f t="shared" si="325"/>
        <v>theat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20">
        <f t="shared" si="326"/>
        <v>10</v>
      </c>
      <c r="F2999" s="6" t="str">
        <f t="shared" si="328"/>
        <v>Cat 4</v>
      </c>
      <c r="G2999" s="8">
        <v>10373</v>
      </c>
      <c r="H2999" t="s">
        <v>8218</v>
      </c>
      <c r="I2999" t="s">
        <v>8223</v>
      </c>
      <c r="J2999" t="s">
        <v>8245</v>
      </c>
      <c r="K2999">
        <v>1488171540</v>
      </c>
      <c r="L2999" s="12">
        <f t="shared" si="322"/>
        <v>42793.207638888889</v>
      </c>
      <c r="M2999">
        <v>1486661793</v>
      </c>
      <c r="N2999" s="12">
        <f t="shared" si="323"/>
        <v>42775.733715277776</v>
      </c>
      <c r="O2999" s="16">
        <f t="shared" si="324"/>
        <v>2</v>
      </c>
      <c r="P2999" s="16">
        <f t="shared" si="327"/>
        <v>2017</v>
      </c>
      <c r="Q2999" t="b">
        <v>0</v>
      </c>
      <c r="R2999">
        <v>115</v>
      </c>
      <c r="S2999" t="b">
        <v>1</v>
      </c>
      <c r="T2999" t="s">
        <v>8301</v>
      </c>
      <c r="U2999" t="str">
        <f t="shared" si="325"/>
        <v>theat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20">
        <f t="shared" si="326"/>
        <v>50</v>
      </c>
      <c r="F3000" s="6" t="str">
        <f t="shared" si="328"/>
        <v>Cat 12</v>
      </c>
      <c r="G3000" s="8">
        <v>51514.5</v>
      </c>
      <c r="H3000" t="s">
        <v>8218</v>
      </c>
      <c r="I3000" t="s">
        <v>8223</v>
      </c>
      <c r="J3000" t="s">
        <v>8245</v>
      </c>
      <c r="K3000">
        <v>1402892700</v>
      </c>
      <c r="L3000" s="12">
        <f t="shared" si="322"/>
        <v>41806.184027777781</v>
      </c>
      <c r="M3000">
        <v>1400474329</v>
      </c>
      <c r="N3000" s="12">
        <f t="shared" si="323"/>
        <v>41778.193622685183</v>
      </c>
      <c r="O3000" s="16">
        <f t="shared" si="324"/>
        <v>5</v>
      </c>
      <c r="P3000" s="16">
        <f t="shared" si="327"/>
        <v>2014</v>
      </c>
      <c r="Q3000" t="b">
        <v>0</v>
      </c>
      <c r="R3000">
        <v>433</v>
      </c>
      <c r="S3000" t="b">
        <v>1</v>
      </c>
      <c r="T3000" t="s">
        <v>8301</v>
      </c>
      <c r="U3000" t="str">
        <f t="shared" si="325"/>
        <v>theat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20">
        <f t="shared" si="326"/>
        <v>1.35</v>
      </c>
      <c r="F3001" s="6" t="str">
        <f t="shared" si="328"/>
        <v>Cat 2</v>
      </c>
      <c r="G3001" s="8">
        <v>1605</v>
      </c>
      <c r="H3001" t="s">
        <v>8218</v>
      </c>
      <c r="I3001" t="s">
        <v>8223</v>
      </c>
      <c r="J3001" t="s">
        <v>8245</v>
      </c>
      <c r="K3001">
        <v>1488333600</v>
      </c>
      <c r="L3001" s="12">
        <f t="shared" si="322"/>
        <v>42795.083333333328</v>
      </c>
      <c r="M3001">
        <v>1487094360</v>
      </c>
      <c r="N3001" s="12">
        <f t="shared" si="323"/>
        <v>42780.740277777775</v>
      </c>
      <c r="O3001" s="16">
        <f t="shared" si="324"/>
        <v>2</v>
      </c>
      <c r="P3001" s="16">
        <f t="shared" si="327"/>
        <v>2017</v>
      </c>
      <c r="Q3001" t="b">
        <v>0</v>
      </c>
      <c r="R3001">
        <v>20</v>
      </c>
      <c r="S3001" t="b">
        <v>1</v>
      </c>
      <c r="T3001" t="s">
        <v>8301</v>
      </c>
      <c r="U3001" t="str">
        <f t="shared" si="325"/>
        <v>theat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20">
        <f t="shared" si="326"/>
        <v>0.5</v>
      </c>
      <c r="F3002" s="6" t="str">
        <f t="shared" si="328"/>
        <v>Cat 1</v>
      </c>
      <c r="G3002" s="8">
        <v>500</v>
      </c>
      <c r="H3002" t="s">
        <v>8218</v>
      </c>
      <c r="I3002" t="s">
        <v>8223</v>
      </c>
      <c r="J3002" t="s">
        <v>8245</v>
      </c>
      <c r="K3002">
        <v>1485885600</v>
      </c>
      <c r="L3002" s="12">
        <f t="shared" si="322"/>
        <v>42766.75</v>
      </c>
      <c r="M3002">
        <v>1484682670</v>
      </c>
      <c r="N3002" s="12">
        <f t="shared" si="323"/>
        <v>42752.827199074076</v>
      </c>
      <c r="O3002" s="16">
        <f t="shared" si="324"/>
        <v>1</v>
      </c>
      <c r="P3002" s="16">
        <f t="shared" si="327"/>
        <v>2017</v>
      </c>
      <c r="Q3002" t="b">
        <v>0</v>
      </c>
      <c r="R3002">
        <v>8</v>
      </c>
      <c r="S3002" t="b">
        <v>1</v>
      </c>
      <c r="T3002" t="s">
        <v>8301</v>
      </c>
      <c r="U3002" t="str">
        <f t="shared" si="325"/>
        <v>theat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20">
        <f t="shared" si="326"/>
        <v>7.2140000000000004</v>
      </c>
      <c r="F3003" s="6" t="str">
        <f t="shared" si="328"/>
        <v>Cat 3</v>
      </c>
      <c r="G3003" s="8">
        <v>22991.01</v>
      </c>
      <c r="H3003" t="s">
        <v>8218</v>
      </c>
      <c r="I3003" t="s">
        <v>8223</v>
      </c>
      <c r="J3003" t="s">
        <v>8245</v>
      </c>
      <c r="K3003">
        <v>1468445382</v>
      </c>
      <c r="L3003" s="12">
        <f t="shared" si="322"/>
        <v>42564.895625000005</v>
      </c>
      <c r="M3003">
        <v>1465853382</v>
      </c>
      <c r="N3003" s="12">
        <f t="shared" si="323"/>
        <v>42534.895625000005</v>
      </c>
      <c r="O3003" s="16">
        <f t="shared" si="324"/>
        <v>6</v>
      </c>
      <c r="P3003" s="16">
        <f t="shared" si="327"/>
        <v>2016</v>
      </c>
      <c r="Q3003" t="b">
        <v>0</v>
      </c>
      <c r="R3003">
        <v>175</v>
      </c>
      <c r="S3003" t="b">
        <v>1</v>
      </c>
      <c r="T3003" t="s">
        <v>8301</v>
      </c>
      <c r="U3003" t="str">
        <f t="shared" si="325"/>
        <v>theat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20">
        <f t="shared" si="326"/>
        <v>7</v>
      </c>
      <c r="F3004" s="6" t="str">
        <f t="shared" si="328"/>
        <v>Cat 3</v>
      </c>
      <c r="G3004" s="8">
        <v>7595.43</v>
      </c>
      <c r="H3004" t="s">
        <v>8218</v>
      </c>
      <c r="I3004" t="s">
        <v>8223</v>
      </c>
      <c r="J3004" t="s">
        <v>8245</v>
      </c>
      <c r="K3004">
        <v>1356552252</v>
      </c>
      <c r="L3004" s="12">
        <f t="shared" si="322"/>
        <v>41269.83625</v>
      </c>
      <c r="M3004">
        <v>1353960252</v>
      </c>
      <c r="N3004" s="12">
        <f t="shared" si="323"/>
        <v>41239.83625</v>
      </c>
      <c r="O3004" s="16">
        <f t="shared" si="324"/>
        <v>11</v>
      </c>
      <c r="P3004" s="16">
        <f t="shared" si="327"/>
        <v>2012</v>
      </c>
      <c r="Q3004" t="b">
        <v>0</v>
      </c>
      <c r="R3004">
        <v>104</v>
      </c>
      <c r="S3004" t="b">
        <v>1</v>
      </c>
      <c r="T3004" t="s">
        <v>8301</v>
      </c>
      <c r="U3004" t="str">
        <f t="shared" si="325"/>
        <v>theat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20">
        <f t="shared" si="326"/>
        <v>3</v>
      </c>
      <c r="F3005" s="6" t="str">
        <f t="shared" si="328"/>
        <v>Cat 2</v>
      </c>
      <c r="G3005" s="8">
        <v>3035</v>
      </c>
      <c r="H3005" t="s">
        <v>8218</v>
      </c>
      <c r="I3005" t="s">
        <v>8223</v>
      </c>
      <c r="J3005" t="s">
        <v>8245</v>
      </c>
      <c r="K3005">
        <v>1456811940</v>
      </c>
      <c r="L3005" s="12">
        <f t="shared" si="322"/>
        <v>42430.249305555553</v>
      </c>
      <c r="M3005">
        <v>1454098976</v>
      </c>
      <c r="N3005" s="12">
        <f t="shared" si="323"/>
        <v>42398.849259259259</v>
      </c>
      <c r="O3005" s="16">
        <f t="shared" si="324"/>
        <v>1</v>
      </c>
      <c r="P3005" s="16">
        <f t="shared" si="327"/>
        <v>2016</v>
      </c>
      <c r="Q3005" t="b">
        <v>0</v>
      </c>
      <c r="R3005">
        <v>17</v>
      </c>
      <c r="S3005" t="b">
        <v>1</v>
      </c>
      <c r="T3005" t="s">
        <v>8301</v>
      </c>
      <c r="U3005" t="str">
        <f t="shared" si="325"/>
        <v>theat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20">
        <f t="shared" si="326"/>
        <v>40</v>
      </c>
      <c r="F3006" s="6" t="str">
        <f t="shared" si="328"/>
        <v>Cat 10</v>
      </c>
      <c r="G3006" s="8">
        <v>45126</v>
      </c>
      <c r="H3006" t="s">
        <v>8218</v>
      </c>
      <c r="I3006" t="s">
        <v>8223</v>
      </c>
      <c r="J3006" t="s">
        <v>8245</v>
      </c>
      <c r="K3006">
        <v>1416089324</v>
      </c>
      <c r="L3006" s="12">
        <f t="shared" si="322"/>
        <v>41958.922731481478</v>
      </c>
      <c r="M3006">
        <v>1413493724</v>
      </c>
      <c r="N3006" s="12">
        <f t="shared" si="323"/>
        <v>41928.881064814814</v>
      </c>
      <c r="O3006" s="16">
        <f t="shared" si="324"/>
        <v>10</v>
      </c>
      <c r="P3006" s="16">
        <f t="shared" si="327"/>
        <v>2014</v>
      </c>
      <c r="Q3006" t="b">
        <v>0</v>
      </c>
      <c r="R3006">
        <v>277</v>
      </c>
      <c r="S3006" t="b">
        <v>1</v>
      </c>
      <c r="T3006" t="s">
        <v>8301</v>
      </c>
      <c r="U3006" t="str">
        <f t="shared" si="325"/>
        <v>theat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20">
        <f t="shared" si="326"/>
        <v>10.6</v>
      </c>
      <c r="F3007" s="6" t="str">
        <f t="shared" si="328"/>
        <v>Cat 4</v>
      </c>
      <c r="G3007" s="8">
        <v>12772.6</v>
      </c>
      <c r="H3007" t="s">
        <v>8218</v>
      </c>
      <c r="I3007" t="s">
        <v>8223</v>
      </c>
      <c r="J3007" t="s">
        <v>8245</v>
      </c>
      <c r="K3007">
        <v>1412611905</v>
      </c>
      <c r="L3007" s="12">
        <f t="shared" si="322"/>
        <v>41918.674826388888</v>
      </c>
      <c r="M3007">
        <v>1410019905</v>
      </c>
      <c r="N3007" s="12">
        <f t="shared" si="323"/>
        <v>41888.674826388888</v>
      </c>
      <c r="O3007" s="16">
        <f t="shared" si="324"/>
        <v>9</v>
      </c>
      <c r="P3007" s="16">
        <f t="shared" si="327"/>
        <v>2014</v>
      </c>
      <c r="Q3007" t="b">
        <v>0</v>
      </c>
      <c r="R3007">
        <v>118</v>
      </c>
      <c r="S3007" t="b">
        <v>1</v>
      </c>
      <c r="T3007" t="s">
        <v>8301</v>
      </c>
      <c r="U3007" t="str">
        <f t="shared" si="325"/>
        <v>theat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20">
        <f t="shared" si="326"/>
        <v>8</v>
      </c>
      <c r="F3008" s="6" t="str">
        <f t="shared" si="328"/>
        <v>Cat 3</v>
      </c>
      <c r="G3008" s="8">
        <v>8620</v>
      </c>
      <c r="H3008" t="s">
        <v>8218</v>
      </c>
      <c r="I3008" t="s">
        <v>8228</v>
      </c>
      <c r="J3008" t="s">
        <v>8250</v>
      </c>
      <c r="K3008">
        <v>1418580591</v>
      </c>
      <c r="L3008" s="12">
        <f t="shared" si="322"/>
        <v>41987.756840277783</v>
      </c>
      <c r="M3008">
        <v>1415988591</v>
      </c>
      <c r="N3008" s="12">
        <f t="shared" si="323"/>
        <v>41957.756840277783</v>
      </c>
      <c r="O3008" s="16">
        <f t="shared" si="324"/>
        <v>11</v>
      </c>
      <c r="P3008" s="16">
        <f t="shared" si="327"/>
        <v>2014</v>
      </c>
      <c r="Q3008" t="b">
        <v>0</v>
      </c>
      <c r="R3008">
        <v>97</v>
      </c>
      <c r="S3008" t="b">
        <v>1</v>
      </c>
      <c r="T3008" t="s">
        <v>8301</v>
      </c>
      <c r="U3008" t="str">
        <f t="shared" si="325"/>
        <v>theat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20">
        <f t="shared" si="326"/>
        <v>0.6</v>
      </c>
      <c r="F3009" s="6" t="str">
        <f t="shared" si="328"/>
        <v>Cat 1</v>
      </c>
      <c r="G3009" s="8">
        <v>1080</v>
      </c>
      <c r="H3009" t="s">
        <v>8218</v>
      </c>
      <c r="I3009" t="s">
        <v>8223</v>
      </c>
      <c r="J3009" t="s">
        <v>8245</v>
      </c>
      <c r="K3009">
        <v>1429938683</v>
      </c>
      <c r="L3009" s="12">
        <f t="shared" si="322"/>
        <v>42119.216238425928</v>
      </c>
      <c r="M3009">
        <v>1428124283</v>
      </c>
      <c r="N3009" s="12">
        <f t="shared" si="323"/>
        <v>42098.216238425928</v>
      </c>
      <c r="O3009" s="16">
        <f t="shared" si="324"/>
        <v>4</v>
      </c>
      <c r="P3009" s="16">
        <f t="shared" si="327"/>
        <v>2015</v>
      </c>
      <c r="Q3009" t="b">
        <v>0</v>
      </c>
      <c r="R3009">
        <v>20</v>
      </c>
      <c r="S3009" t="b">
        <v>1</v>
      </c>
      <c r="T3009" t="s">
        <v>8301</v>
      </c>
      <c r="U3009" t="str">
        <f t="shared" si="325"/>
        <v>theat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20">
        <f t="shared" si="326"/>
        <v>3</v>
      </c>
      <c r="F3010" s="6" t="str">
        <f t="shared" si="328"/>
        <v>Cat 2</v>
      </c>
      <c r="G3010" s="8">
        <v>3035</v>
      </c>
      <c r="H3010" t="s">
        <v>8218</v>
      </c>
      <c r="I3010" t="s">
        <v>8223</v>
      </c>
      <c r="J3010" t="s">
        <v>8245</v>
      </c>
      <c r="K3010">
        <v>1453352719</v>
      </c>
      <c r="L3010" s="12">
        <f t="shared" si="322"/>
        <v>42390.212025462963</v>
      </c>
      <c r="M3010">
        <v>1450760719</v>
      </c>
      <c r="N3010" s="12">
        <f t="shared" si="323"/>
        <v>42360.212025462963</v>
      </c>
      <c r="O3010" s="16">
        <f t="shared" si="324"/>
        <v>12</v>
      </c>
      <c r="P3010" s="16">
        <f t="shared" si="327"/>
        <v>2015</v>
      </c>
      <c r="Q3010" t="b">
        <v>0</v>
      </c>
      <c r="R3010">
        <v>26</v>
      </c>
      <c r="S3010" t="b">
        <v>1</v>
      </c>
      <c r="T3010" t="s">
        <v>8301</v>
      </c>
      <c r="U3010" t="str">
        <f t="shared" si="325"/>
        <v>theat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20">
        <f t="shared" si="326"/>
        <v>25</v>
      </c>
      <c r="F3011" s="6" t="str">
        <f t="shared" si="328"/>
        <v>Cat 7</v>
      </c>
      <c r="G3011" s="8">
        <v>29939</v>
      </c>
      <c r="H3011" t="s">
        <v>8218</v>
      </c>
      <c r="I3011" t="s">
        <v>8223</v>
      </c>
      <c r="J3011" t="s">
        <v>8245</v>
      </c>
      <c r="K3011">
        <v>1417012840</v>
      </c>
      <c r="L3011" s="12">
        <f t="shared" ref="L3011:L3074" si="329">(((K3011/60)/60)/24)+DATE(1970,1,1)</f>
        <v>41969.611574074079</v>
      </c>
      <c r="M3011">
        <v>1414417240</v>
      </c>
      <c r="N3011" s="12">
        <f t="shared" ref="N3011:N3074" si="330">(((M3011/60)/60)/24)+DATE(1970,1,1)</f>
        <v>41939.569907407407</v>
      </c>
      <c r="O3011" s="16">
        <f t="shared" ref="O3011:O3074" si="331">MONTH(N3011)</f>
        <v>10</v>
      </c>
      <c r="P3011" s="16">
        <f t="shared" si="327"/>
        <v>2014</v>
      </c>
      <c r="Q3011" t="b">
        <v>0</v>
      </c>
      <c r="R3011">
        <v>128</v>
      </c>
      <c r="S3011" t="b">
        <v>1</v>
      </c>
      <c r="T3011" t="s">
        <v>8301</v>
      </c>
      <c r="U3011" t="str">
        <f t="shared" ref="U3011:U3074" si="332">LEFT(T3011,5)</f>
        <v>theat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20">
        <f t="shared" ref="E3012:E3075" si="333">D3012/1000</f>
        <v>1.5</v>
      </c>
      <c r="F3012" s="6" t="str">
        <f t="shared" si="328"/>
        <v>Cat 2</v>
      </c>
      <c r="G3012" s="8">
        <v>2370</v>
      </c>
      <c r="H3012" t="s">
        <v>8218</v>
      </c>
      <c r="I3012" t="s">
        <v>8223</v>
      </c>
      <c r="J3012" t="s">
        <v>8245</v>
      </c>
      <c r="K3012">
        <v>1424548719</v>
      </c>
      <c r="L3012" s="12">
        <f t="shared" si="329"/>
        <v>42056.832395833335</v>
      </c>
      <c r="M3012">
        <v>1419364719</v>
      </c>
      <c r="N3012" s="12">
        <f t="shared" si="330"/>
        <v>41996.832395833335</v>
      </c>
      <c r="O3012" s="16">
        <f t="shared" si="331"/>
        <v>12</v>
      </c>
      <c r="P3012" s="16">
        <f t="shared" ref="P3012:P3075" si="334">YEAR(N3012)</f>
        <v>2014</v>
      </c>
      <c r="Q3012" t="b">
        <v>0</v>
      </c>
      <c r="R3012">
        <v>15</v>
      </c>
      <c r="S3012" t="b">
        <v>1</v>
      </c>
      <c r="T3012" t="s">
        <v>8301</v>
      </c>
      <c r="U3012" t="str">
        <f t="shared" si="332"/>
        <v>theat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20">
        <f t="shared" si="333"/>
        <v>0.3</v>
      </c>
      <c r="F3013" s="6" t="str">
        <f t="shared" ref="F3013:F3076" si="335">IF(E3013&lt;1,"Cat 1",IF(E3013&lt;5,"Cat 2",IF(E3013&lt;10,"Cat 3",IF(E3013&lt;15,"Cat 4",IF(E3013&lt;20,"Cat 5",IF(E3013&lt;25,"Cat 6",IF(E3013&lt;30,"Cat 7",IF(E3013&lt;35,"Cat 8",IF(E3013&lt;40,"Cat 9",IF(E3013&lt;45,"Cat 10",IF(E3013&lt;50,"Cat 11","Cat 12")))))))))))</f>
        <v>Cat 1</v>
      </c>
      <c r="G3013" s="8">
        <v>371</v>
      </c>
      <c r="H3013" t="s">
        <v>8218</v>
      </c>
      <c r="I3013" t="s">
        <v>8226</v>
      </c>
      <c r="J3013" t="s">
        <v>8248</v>
      </c>
      <c r="K3013">
        <v>1450911540</v>
      </c>
      <c r="L3013" s="12">
        <f t="shared" si="329"/>
        <v>42361.957638888889</v>
      </c>
      <c r="M3013">
        <v>1448536516</v>
      </c>
      <c r="N3013" s="12">
        <f t="shared" si="330"/>
        <v>42334.468935185185</v>
      </c>
      <c r="O3013" s="16">
        <f t="shared" si="331"/>
        <v>11</v>
      </c>
      <c r="P3013" s="16">
        <f t="shared" si="334"/>
        <v>2015</v>
      </c>
      <c r="Q3013" t="b">
        <v>0</v>
      </c>
      <c r="R3013">
        <v>25</v>
      </c>
      <c r="S3013" t="b">
        <v>1</v>
      </c>
      <c r="T3013" t="s">
        <v>8301</v>
      </c>
      <c r="U3013" t="str">
        <f t="shared" si="332"/>
        <v>theat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20">
        <f t="shared" si="333"/>
        <v>4</v>
      </c>
      <c r="F3014" s="6" t="str">
        <f t="shared" si="335"/>
        <v>Cat 2</v>
      </c>
      <c r="G3014" s="8">
        <v>4685</v>
      </c>
      <c r="H3014" t="s">
        <v>8218</v>
      </c>
      <c r="I3014" t="s">
        <v>8223</v>
      </c>
      <c r="J3014" t="s">
        <v>8245</v>
      </c>
      <c r="K3014">
        <v>1423587130</v>
      </c>
      <c r="L3014" s="12">
        <f t="shared" si="329"/>
        <v>42045.702893518523</v>
      </c>
      <c r="M3014">
        <v>1421772730</v>
      </c>
      <c r="N3014" s="12">
        <f t="shared" si="330"/>
        <v>42024.702893518523</v>
      </c>
      <c r="O3014" s="16">
        <f t="shared" si="331"/>
        <v>1</v>
      </c>
      <c r="P3014" s="16">
        <f t="shared" si="334"/>
        <v>2015</v>
      </c>
      <c r="Q3014" t="b">
        <v>0</v>
      </c>
      <c r="R3014">
        <v>55</v>
      </c>
      <c r="S3014" t="b">
        <v>1</v>
      </c>
      <c r="T3014" t="s">
        <v>8301</v>
      </c>
      <c r="U3014" t="str">
        <f t="shared" si="332"/>
        <v>theat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20">
        <f t="shared" si="333"/>
        <v>10</v>
      </c>
      <c r="F3015" s="6" t="str">
        <f t="shared" si="335"/>
        <v>Cat 4</v>
      </c>
      <c r="G3015" s="8">
        <v>15696</v>
      </c>
      <c r="H3015" t="s">
        <v>8218</v>
      </c>
      <c r="I3015" t="s">
        <v>8223</v>
      </c>
      <c r="J3015" t="s">
        <v>8245</v>
      </c>
      <c r="K3015">
        <v>1434917049</v>
      </c>
      <c r="L3015" s="12">
        <f t="shared" si="329"/>
        <v>42176.836215277777</v>
      </c>
      <c r="M3015">
        <v>1432325049</v>
      </c>
      <c r="N3015" s="12">
        <f t="shared" si="330"/>
        <v>42146.836215277777</v>
      </c>
      <c r="O3015" s="16">
        <f t="shared" si="331"/>
        <v>5</v>
      </c>
      <c r="P3015" s="16">
        <f t="shared" si="334"/>
        <v>2015</v>
      </c>
      <c r="Q3015" t="b">
        <v>0</v>
      </c>
      <c r="R3015">
        <v>107</v>
      </c>
      <c r="S3015" t="b">
        <v>1</v>
      </c>
      <c r="T3015" t="s">
        <v>8301</v>
      </c>
      <c r="U3015" t="str">
        <f t="shared" si="332"/>
        <v>theat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20">
        <f t="shared" si="333"/>
        <v>25</v>
      </c>
      <c r="F3016" s="6" t="str">
        <f t="shared" si="335"/>
        <v>Cat 7</v>
      </c>
      <c r="G3016" s="8">
        <v>28276</v>
      </c>
      <c r="H3016" t="s">
        <v>8218</v>
      </c>
      <c r="I3016" t="s">
        <v>8223</v>
      </c>
      <c r="J3016" t="s">
        <v>8245</v>
      </c>
      <c r="K3016">
        <v>1415163600</v>
      </c>
      <c r="L3016" s="12">
        <f t="shared" si="329"/>
        <v>41948.208333333336</v>
      </c>
      <c r="M3016">
        <v>1412737080</v>
      </c>
      <c r="N3016" s="12">
        <f t="shared" si="330"/>
        <v>41920.123611111114</v>
      </c>
      <c r="O3016" s="16">
        <f t="shared" si="331"/>
        <v>10</v>
      </c>
      <c r="P3016" s="16">
        <f t="shared" si="334"/>
        <v>2014</v>
      </c>
      <c r="Q3016" t="b">
        <v>0</v>
      </c>
      <c r="R3016">
        <v>557</v>
      </c>
      <c r="S3016" t="b">
        <v>1</v>
      </c>
      <c r="T3016" t="s">
        <v>8301</v>
      </c>
      <c r="U3016" t="str">
        <f t="shared" si="332"/>
        <v>theat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20">
        <f t="shared" si="333"/>
        <v>3.4</v>
      </c>
      <c r="F3017" s="6" t="str">
        <f t="shared" si="335"/>
        <v>Cat 2</v>
      </c>
      <c r="G3017" s="8">
        <v>3508</v>
      </c>
      <c r="H3017" t="s">
        <v>8218</v>
      </c>
      <c r="I3017" t="s">
        <v>8223</v>
      </c>
      <c r="J3017" t="s">
        <v>8245</v>
      </c>
      <c r="K3017">
        <v>1402459200</v>
      </c>
      <c r="L3017" s="12">
        <f t="shared" si="329"/>
        <v>41801.166666666664</v>
      </c>
      <c r="M3017">
        <v>1401125238</v>
      </c>
      <c r="N3017" s="12">
        <f t="shared" si="330"/>
        <v>41785.72729166667</v>
      </c>
      <c r="O3017" s="16">
        <f t="shared" si="331"/>
        <v>5</v>
      </c>
      <c r="P3017" s="16">
        <f t="shared" si="334"/>
        <v>2014</v>
      </c>
      <c r="Q3017" t="b">
        <v>0</v>
      </c>
      <c r="R3017">
        <v>40</v>
      </c>
      <c r="S3017" t="b">
        <v>1</v>
      </c>
      <c r="T3017" t="s">
        <v>8301</v>
      </c>
      <c r="U3017" t="str">
        <f t="shared" si="332"/>
        <v>theat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20">
        <f t="shared" si="333"/>
        <v>8.5</v>
      </c>
      <c r="F3018" s="6" t="str">
        <f t="shared" si="335"/>
        <v>Cat 3</v>
      </c>
      <c r="G3018" s="8">
        <v>8722</v>
      </c>
      <c r="H3018" t="s">
        <v>8218</v>
      </c>
      <c r="I3018" t="s">
        <v>8223</v>
      </c>
      <c r="J3018" t="s">
        <v>8245</v>
      </c>
      <c r="K3018">
        <v>1405688952</v>
      </c>
      <c r="L3018" s="12">
        <f t="shared" si="329"/>
        <v>41838.548055555555</v>
      </c>
      <c r="M3018">
        <v>1400504952</v>
      </c>
      <c r="N3018" s="12">
        <f t="shared" si="330"/>
        <v>41778.548055555555</v>
      </c>
      <c r="O3018" s="16">
        <f t="shared" si="331"/>
        <v>5</v>
      </c>
      <c r="P3018" s="16">
        <f t="shared" si="334"/>
        <v>2014</v>
      </c>
      <c r="Q3018" t="b">
        <v>0</v>
      </c>
      <c r="R3018">
        <v>36</v>
      </c>
      <c r="S3018" t="b">
        <v>1</v>
      </c>
      <c r="T3018" t="s">
        <v>8301</v>
      </c>
      <c r="U3018" t="str">
        <f t="shared" si="332"/>
        <v>theat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20">
        <f t="shared" si="333"/>
        <v>22</v>
      </c>
      <c r="F3019" s="6" t="str">
        <f t="shared" si="335"/>
        <v>Cat 6</v>
      </c>
      <c r="G3019" s="8">
        <v>23285</v>
      </c>
      <c r="H3019" t="s">
        <v>8218</v>
      </c>
      <c r="I3019" t="s">
        <v>8223</v>
      </c>
      <c r="J3019" t="s">
        <v>8245</v>
      </c>
      <c r="K3019">
        <v>1408566243</v>
      </c>
      <c r="L3019" s="12">
        <f t="shared" si="329"/>
        <v>41871.850034722222</v>
      </c>
      <c r="M3019">
        <v>1405974243</v>
      </c>
      <c r="N3019" s="12">
        <f t="shared" si="330"/>
        <v>41841.850034722222</v>
      </c>
      <c r="O3019" s="16">
        <f t="shared" si="331"/>
        <v>7</v>
      </c>
      <c r="P3019" s="16">
        <f t="shared" si="334"/>
        <v>2014</v>
      </c>
      <c r="Q3019" t="b">
        <v>0</v>
      </c>
      <c r="R3019">
        <v>159</v>
      </c>
      <c r="S3019" t="b">
        <v>1</v>
      </c>
      <c r="T3019" t="s">
        <v>8301</v>
      </c>
      <c r="U3019" t="str">
        <f t="shared" si="332"/>
        <v>theat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20">
        <f t="shared" si="333"/>
        <v>4.2</v>
      </c>
      <c r="F3020" s="6" t="str">
        <f t="shared" si="335"/>
        <v>Cat 2</v>
      </c>
      <c r="G3020" s="8">
        <v>4230</v>
      </c>
      <c r="H3020" t="s">
        <v>8218</v>
      </c>
      <c r="I3020" t="s">
        <v>8229</v>
      </c>
      <c r="J3020" t="s">
        <v>8248</v>
      </c>
      <c r="K3020">
        <v>1437429600</v>
      </c>
      <c r="L3020" s="12">
        <f t="shared" si="329"/>
        <v>42205.916666666672</v>
      </c>
      <c r="M3020">
        <v>1433747376</v>
      </c>
      <c r="N3020" s="12">
        <f t="shared" si="330"/>
        <v>42163.29833333334</v>
      </c>
      <c r="O3020" s="16">
        <f t="shared" si="331"/>
        <v>6</v>
      </c>
      <c r="P3020" s="16">
        <f t="shared" si="334"/>
        <v>2015</v>
      </c>
      <c r="Q3020" t="b">
        <v>0</v>
      </c>
      <c r="R3020">
        <v>41</v>
      </c>
      <c r="S3020" t="b">
        <v>1</v>
      </c>
      <c r="T3020" t="s">
        <v>8301</v>
      </c>
      <c r="U3020" t="str">
        <f t="shared" si="332"/>
        <v>theat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20">
        <f t="shared" si="333"/>
        <v>15</v>
      </c>
      <c r="F3021" s="6" t="str">
        <f t="shared" si="335"/>
        <v>Cat 5</v>
      </c>
      <c r="G3021" s="8">
        <v>18185</v>
      </c>
      <c r="H3021" t="s">
        <v>8218</v>
      </c>
      <c r="I3021" t="s">
        <v>8223</v>
      </c>
      <c r="J3021" t="s">
        <v>8245</v>
      </c>
      <c r="K3021">
        <v>1401159600</v>
      </c>
      <c r="L3021" s="12">
        <f t="shared" si="329"/>
        <v>41786.125</v>
      </c>
      <c r="M3021">
        <v>1398801620</v>
      </c>
      <c r="N3021" s="12">
        <f t="shared" si="330"/>
        <v>41758.833564814813</v>
      </c>
      <c r="O3021" s="16">
        <f t="shared" si="331"/>
        <v>4</v>
      </c>
      <c r="P3021" s="16">
        <f t="shared" si="334"/>
        <v>2014</v>
      </c>
      <c r="Q3021" t="b">
        <v>0</v>
      </c>
      <c r="R3021">
        <v>226</v>
      </c>
      <c r="S3021" t="b">
        <v>1</v>
      </c>
      <c r="T3021" t="s">
        <v>8301</v>
      </c>
      <c r="U3021" t="str">
        <f t="shared" si="332"/>
        <v>theat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20">
        <f t="shared" si="333"/>
        <v>7</v>
      </c>
      <c r="F3022" s="6" t="str">
        <f t="shared" si="335"/>
        <v>Cat 3</v>
      </c>
      <c r="G3022" s="8">
        <v>7040</v>
      </c>
      <c r="H3022" t="s">
        <v>8218</v>
      </c>
      <c r="I3022" t="s">
        <v>8223</v>
      </c>
      <c r="J3022" t="s">
        <v>8245</v>
      </c>
      <c r="K3022">
        <v>1439583533</v>
      </c>
      <c r="L3022" s="12">
        <f t="shared" si="329"/>
        <v>42230.846446759257</v>
      </c>
      <c r="M3022">
        <v>1434399533</v>
      </c>
      <c r="N3022" s="12">
        <f t="shared" si="330"/>
        <v>42170.846446759257</v>
      </c>
      <c r="O3022" s="16">
        <f t="shared" si="331"/>
        <v>6</v>
      </c>
      <c r="P3022" s="16">
        <f t="shared" si="334"/>
        <v>2015</v>
      </c>
      <c r="Q3022" t="b">
        <v>0</v>
      </c>
      <c r="R3022">
        <v>30</v>
      </c>
      <c r="S3022" t="b">
        <v>1</v>
      </c>
      <c r="T3022" t="s">
        <v>8301</v>
      </c>
      <c r="U3022" t="str">
        <f t="shared" si="332"/>
        <v>theat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20">
        <f t="shared" si="333"/>
        <v>4.5</v>
      </c>
      <c r="F3023" s="6" t="str">
        <f t="shared" si="335"/>
        <v>Cat 2</v>
      </c>
      <c r="G3023" s="8">
        <v>5221</v>
      </c>
      <c r="H3023" t="s">
        <v>8218</v>
      </c>
      <c r="I3023" t="s">
        <v>8223</v>
      </c>
      <c r="J3023" t="s">
        <v>8245</v>
      </c>
      <c r="K3023">
        <v>1479794340</v>
      </c>
      <c r="L3023" s="12">
        <f t="shared" si="329"/>
        <v>42696.249305555553</v>
      </c>
      <c r="M3023">
        <v>1476715869</v>
      </c>
      <c r="N3023" s="12">
        <f t="shared" si="330"/>
        <v>42660.618854166663</v>
      </c>
      <c r="O3023" s="16">
        <f t="shared" si="331"/>
        <v>10</v>
      </c>
      <c r="P3023" s="16">
        <f t="shared" si="334"/>
        <v>2016</v>
      </c>
      <c r="Q3023" t="b">
        <v>0</v>
      </c>
      <c r="R3023">
        <v>103</v>
      </c>
      <c r="S3023" t="b">
        <v>1</v>
      </c>
      <c r="T3023" t="s">
        <v>8301</v>
      </c>
      <c r="U3023" t="str">
        <f t="shared" si="332"/>
        <v>theat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20">
        <f t="shared" si="333"/>
        <v>10</v>
      </c>
      <c r="F3024" s="6" t="str">
        <f t="shared" si="335"/>
        <v>Cat 4</v>
      </c>
      <c r="G3024" s="8">
        <v>10088</v>
      </c>
      <c r="H3024" t="s">
        <v>8218</v>
      </c>
      <c r="I3024" t="s">
        <v>8223</v>
      </c>
      <c r="J3024" t="s">
        <v>8245</v>
      </c>
      <c r="K3024">
        <v>1472338409</v>
      </c>
      <c r="L3024" s="12">
        <f t="shared" si="329"/>
        <v>42609.95380787037</v>
      </c>
      <c r="M3024">
        <v>1468450409</v>
      </c>
      <c r="N3024" s="12">
        <f t="shared" si="330"/>
        <v>42564.95380787037</v>
      </c>
      <c r="O3024" s="16">
        <f t="shared" si="331"/>
        <v>7</v>
      </c>
      <c r="P3024" s="16">
        <f t="shared" si="334"/>
        <v>2016</v>
      </c>
      <c r="Q3024" t="b">
        <v>0</v>
      </c>
      <c r="R3024">
        <v>62</v>
      </c>
      <c r="S3024" t="b">
        <v>1</v>
      </c>
      <c r="T3024" t="s">
        <v>8301</v>
      </c>
      <c r="U3024" t="str">
        <f t="shared" si="332"/>
        <v>theat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20">
        <f t="shared" si="333"/>
        <v>0.7</v>
      </c>
      <c r="F3025" s="6" t="str">
        <f t="shared" si="335"/>
        <v>Cat 1</v>
      </c>
      <c r="G3025" s="8">
        <v>721</v>
      </c>
      <c r="H3025" t="s">
        <v>8218</v>
      </c>
      <c r="I3025" t="s">
        <v>8224</v>
      </c>
      <c r="J3025" t="s">
        <v>8246</v>
      </c>
      <c r="K3025">
        <v>1434039186</v>
      </c>
      <c r="L3025" s="12">
        <f t="shared" si="329"/>
        <v>42166.675763888896</v>
      </c>
      <c r="M3025">
        <v>1430151186</v>
      </c>
      <c r="N3025" s="12">
        <f t="shared" si="330"/>
        <v>42121.675763888896</v>
      </c>
      <c r="O3025" s="16">
        <f t="shared" si="331"/>
        <v>4</v>
      </c>
      <c r="P3025" s="16">
        <f t="shared" si="334"/>
        <v>2015</v>
      </c>
      <c r="Q3025" t="b">
        <v>0</v>
      </c>
      <c r="R3025">
        <v>6</v>
      </c>
      <c r="S3025" t="b">
        <v>1</v>
      </c>
      <c r="T3025" t="s">
        <v>8301</v>
      </c>
      <c r="U3025" t="str">
        <f t="shared" si="332"/>
        <v>theat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20">
        <f t="shared" si="333"/>
        <v>5</v>
      </c>
      <c r="F3026" s="6" t="str">
        <f t="shared" si="335"/>
        <v>Cat 3</v>
      </c>
      <c r="G3026" s="8">
        <v>12321</v>
      </c>
      <c r="H3026" t="s">
        <v>8218</v>
      </c>
      <c r="I3026" t="s">
        <v>8223</v>
      </c>
      <c r="J3026" t="s">
        <v>8245</v>
      </c>
      <c r="K3026">
        <v>1349567475</v>
      </c>
      <c r="L3026" s="12">
        <f t="shared" si="329"/>
        <v>41188.993923611109</v>
      </c>
      <c r="M3026">
        <v>1346975475</v>
      </c>
      <c r="N3026" s="12">
        <f t="shared" si="330"/>
        <v>41158.993923611109</v>
      </c>
      <c r="O3026" s="16">
        <f t="shared" si="331"/>
        <v>9</v>
      </c>
      <c r="P3026" s="16">
        <f t="shared" si="334"/>
        <v>2012</v>
      </c>
      <c r="Q3026" t="b">
        <v>0</v>
      </c>
      <c r="R3026">
        <v>182</v>
      </c>
      <c r="S3026" t="b">
        <v>1</v>
      </c>
      <c r="T3026" t="s">
        <v>8301</v>
      </c>
      <c r="U3026" t="str">
        <f t="shared" si="332"/>
        <v>theat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20">
        <f t="shared" si="333"/>
        <v>2.5</v>
      </c>
      <c r="F3027" s="6" t="str">
        <f t="shared" si="335"/>
        <v>Cat 2</v>
      </c>
      <c r="G3027" s="8">
        <v>7555</v>
      </c>
      <c r="H3027" t="s">
        <v>8218</v>
      </c>
      <c r="I3027" t="s">
        <v>8224</v>
      </c>
      <c r="J3027" t="s">
        <v>8246</v>
      </c>
      <c r="K3027">
        <v>1401465600</v>
      </c>
      <c r="L3027" s="12">
        <f t="shared" si="329"/>
        <v>41789.666666666664</v>
      </c>
      <c r="M3027">
        <v>1399032813</v>
      </c>
      <c r="N3027" s="12">
        <f t="shared" si="330"/>
        <v>41761.509409722225</v>
      </c>
      <c r="O3027" s="16">
        <f t="shared" si="331"/>
        <v>5</v>
      </c>
      <c r="P3027" s="16">
        <f t="shared" si="334"/>
        <v>2014</v>
      </c>
      <c r="Q3027" t="b">
        <v>0</v>
      </c>
      <c r="R3027">
        <v>145</v>
      </c>
      <c r="S3027" t="b">
        <v>1</v>
      </c>
      <c r="T3027" t="s">
        <v>8301</v>
      </c>
      <c r="U3027" t="str">
        <f t="shared" si="332"/>
        <v>theat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20">
        <f t="shared" si="333"/>
        <v>0.9</v>
      </c>
      <c r="F3028" s="6" t="str">
        <f t="shared" si="335"/>
        <v>Cat 1</v>
      </c>
      <c r="G3028" s="8">
        <v>1290</v>
      </c>
      <c r="H3028" t="s">
        <v>8218</v>
      </c>
      <c r="I3028" t="s">
        <v>8224</v>
      </c>
      <c r="J3028" t="s">
        <v>8246</v>
      </c>
      <c r="K3028">
        <v>1488538892</v>
      </c>
      <c r="L3028" s="12">
        <f t="shared" si="329"/>
        <v>42797.459398148145</v>
      </c>
      <c r="M3028">
        <v>1487329292</v>
      </c>
      <c r="N3028" s="12">
        <f t="shared" si="330"/>
        <v>42783.459398148145</v>
      </c>
      <c r="O3028" s="16">
        <f t="shared" si="331"/>
        <v>2</v>
      </c>
      <c r="P3028" s="16">
        <f t="shared" si="334"/>
        <v>2017</v>
      </c>
      <c r="Q3028" t="b">
        <v>0</v>
      </c>
      <c r="R3028">
        <v>25</v>
      </c>
      <c r="S3028" t="b">
        <v>1</v>
      </c>
      <c r="T3028" t="s">
        <v>8301</v>
      </c>
      <c r="U3028" t="str">
        <f t="shared" si="332"/>
        <v>theat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20">
        <f t="shared" si="333"/>
        <v>40</v>
      </c>
      <c r="F3029" s="6" t="str">
        <f t="shared" si="335"/>
        <v>Cat 10</v>
      </c>
      <c r="G3029" s="8">
        <v>52576</v>
      </c>
      <c r="H3029" t="s">
        <v>8218</v>
      </c>
      <c r="I3029" t="s">
        <v>8223</v>
      </c>
      <c r="J3029" t="s">
        <v>8245</v>
      </c>
      <c r="K3029">
        <v>1426866851</v>
      </c>
      <c r="L3029" s="12">
        <f t="shared" si="329"/>
        <v>42083.662627314814</v>
      </c>
      <c r="M3029">
        <v>1424278451</v>
      </c>
      <c r="N3029" s="12">
        <f t="shared" si="330"/>
        <v>42053.704293981486</v>
      </c>
      <c r="O3029" s="16">
        <f t="shared" si="331"/>
        <v>2</v>
      </c>
      <c r="P3029" s="16">
        <f t="shared" si="334"/>
        <v>2015</v>
      </c>
      <c r="Q3029" t="b">
        <v>0</v>
      </c>
      <c r="R3029">
        <v>320</v>
      </c>
      <c r="S3029" t="b">
        <v>1</v>
      </c>
      <c r="T3029" t="s">
        <v>8301</v>
      </c>
      <c r="U3029" t="str">
        <f t="shared" si="332"/>
        <v>theat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20">
        <f t="shared" si="333"/>
        <v>5</v>
      </c>
      <c r="F3030" s="6" t="str">
        <f t="shared" si="335"/>
        <v>Cat 3</v>
      </c>
      <c r="G3030" s="8">
        <v>8401</v>
      </c>
      <c r="H3030" t="s">
        <v>8218</v>
      </c>
      <c r="I3030" t="s">
        <v>8223</v>
      </c>
      <c r="J3030" t="s">
        <v>8245</v>
      </c>
      <c r="K3030">
        <v>1471242025</v>
      </c>
      <c r="L3030" s="12">
        <f t="shared" si="329"/>
        <v>42597.264178240745</v>
      </c>
      <c r="M3030">
        <v>1468650025</v>
      </c>
      <c r="N3030" s="12">
        <f t="shared" si="330"/>
        <v>42567.264178240745</v>
      </c>
      <c r="O3030" s="16">
        <f t="shared" si="331"/>
        <v>7</v>
      </c>
      <c r="P3030" s="16">
        <f t="shared" si="334"/>
        <v>2016</v>
      </c>
      <c r="Q3030" t="b">
        <v>0</v>
      </c>
      <c r="R3030">
        <v>99</v>
      </c>
      <c r="S3030" t="b">
        <v>1</v>
      </c>
      <c r="T3030" t="s">
        <v>8301</v>
      </c>
      <c r="U3030" t="str">
        <f t="shared" si="332"/>
        <v>theat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20">
        <f t="shared" si="333"/>
        <v>30</v>
      </c>
      <c r="F3031" s="6" t="str">
        <f t="shared" si="335"/>
        <v>Cat 8</v>
      </c>
      <c r="G3031" s="8">
        <v>32903</v>
      </c>
      <c r="H3031" t="s">
        <v>8218</v>
      </c>
      <c r="I3031" t="s">
        <v>8223</v>
      </c>
      <c r="J3031" t="s">
        <v>8245</v>
      </c>
      <c r="K3031">
        <v>1416285300</v>
      </c>
      <c r="L3031" s="12">
        <f t="shared" si="329"/>
        <v>41961.190972222219</v>
      </c>
      <c r="M3031">
        <v>1413824447</v>
      </c>
      <c r="N3031" s="12">
        <f t="shared" si="330"/>
        <v>41932.708877314813</v>
      </c>
      <c r="O3031" s="16">
        <f t="shared" si="331"/>
        <v>10</v>
      </c>
      <c r="P3031" s="16">
        <f t="shared" si="334"/>
        <v>2014</v>
      </c>
      <c r="Q3031" t="b">
        <v>0</v>
      </c>
      <c r="R3031">
        <v>348</v>
      </c>
      <c r="S3031" t="b">
        <v>1</v>
      </c>
      <c r="T3031" t="s">
        <v>8301</v>
      </c>
      <c r="U3031" t="str">
        <f t="shared" si="332"/>
        <v>theat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20">
        <f t="shared" si="333"/>
        <v>1.75</v>
      </c>
      <c r="F3032" s="6" t="str">
        <f t="shared" si="335"/>
        <v>Cat 2</v>
      </c>
      <c r="G3032" s="8">
        <v>1867</v>
      </c>
      <c r="H3032" t="s">
        <v>8218</v>
      </c>
      <c r="I3032" t="s">
        <v>8223</v>
      </c>
      <c r="J3032" t="s">
        <v>8245</v>
      </c>
      <c r="K3032">
        <v>1442426171</v>
      </c>
      <c r="L3032" s="12">
        <f t="shared" si="329"/>
        <v>42263.747349537036</v>
      </c>
      <c r="M3032">
        <v>1439834171</v>
      </c>
      <c r="N3032" s="12">
        <f t="shared" si="330"/>
        <v>42233.747349537036</v>
      </c>
      <c r="O3032" s="16">
        <f t="shared" si="331"/>
        <v>8</v>
      </c>
      <c r="P3032" s="16">
        <f t="shared" si="334"/>
        <v>2015</v>
      </c>
      <c r="Q3032" t="b">
        <v>0</v>
      </c>
      <c r="R3032">
        <v>41</v>
      </c>
      <c r="S3032" t="b">
        <v>1</v>
      </c>
      <c r="T3032" t="s">
        <v>8301</v>
      </c>
      <c r="U3032" t="str">
        <f t="shared" si="332"/>
        <v>theat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20">
        <f t="shared" si="333"/>
        <v>1.5</v>
      </c>
      <c r="F3033" s="6" t="str">
        <f t="shared" si="335"/>
        <v>Cat 2</v>
      </c>
      <c r="G3033" s="8">
        <v>1500</v>
      </c>
      <c r="H3033" t="s">
        <v>8218</v>
      </c>
      <c r="I3033" t="s">
        <v>8223</v>
      </c>
      <c r="J3033" t="s">
        <v>8245</v>
      </c>
      <c r="K3033">
        <v>1476479447</v>
      </c>
      <c r="L3033" s="12">
        <f t="shared" si="329"/>
        <v>42657.882488425923</v>
      </c>
      <c r="M3033">
        <v>1471295447</v>
      </c>
      <c r="N3033" s="12">
        <f t="shared" si="330"/>
        <v>42597.882488425923</v>
      </c>
      <c r="O3033" s="16">
        <f t="shared" si="331"/>
        <v>8</v>
      </c>
      <c r="P3033" s="16">
        <f t="shared" si="334"/>
        <v>2016</v>
      </c>
      <c r="Q3033" t="b">
        <v>0</v>
      </c>
      <c r="R3033">
        <v>29</v>
      </c>
      <c r="S3033" t="b">
        <v>1</v>
      </c>
      <c r="T3033" t="s">
        <v>8301</v>
      </c>
      <c r="U3033" t="str">
        <f t="shared" si="332"/>
        <v>theat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20">
        <f t="shared" si="333"/>
        <v>1</v>
      </c>
      <c r="F3034" s="6" t="str">
        <f t="shared" si="335"/>
        <v>Cat 2</v>
      </c>
      <c r="G3034" s="8">
        <v>1272</v>
      </c>
      <c r="H3034" t="s">
        <v>8218</v>
      </c>
      <c r="I3034" t="s">
        <v>8223</v>
      </c>
      <c r="J3034" t="s">
        <v>8245</v>
      </c>
      <c r="K3034">
        <v>1441933459</v>
      </c>
      <c r="L3034" s="12">
        <f t="shared" si="329"/>
        <v>42258.044664351852</v>
      </c>
      <c r="M3034">
        <v>1439341459</v>
      </c>
      <c r="N3034" s="12">
        <f t="shared" si="330"/>
        <v>42228.044664351852</v>
      </c>
      <c r="O3034" s="16">
        <f t="shared" si="331"/>
        <v>8</v>
      </c>
      <c r="P3034" s="16">
        <f t="shared" si="334"/>
        <v>2015</v>
      </c>
      <c r="Q3034" t="b">
        <v>0</v>
      </c>
      <c r="R3034">
        <v>25</v>
      </c>
      <c r="S3034" t="b">
        <v>1</v>
      </c>
      <c r="T3034" t="s">
        <v>8301</v>
      </c>
      <c r="U3034" t="str">
        <f t="shared" si="332"/>
        <v>theat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20">
        <f t="shared" si="333"/>
        <v>3</v>
      </c>
      <c r="F3035" s="6" t="str">
        <f t="shared" si="335"/>
        <v>Cat 2</v>
      </c>
      <c r="G3035" s="8">
        <v>4396</v>
      </c>
      <c r="H3035" t="s">
        <v>8218</v>
      </c>
      <c r="I3035" t="s">
        <v>8223</v>
      </c>
      <c r="J3035" t="s">
        <v>8245</v>
      </c>
      <c r="K3035">
        <v>1471487925</v>
      </c>
      <c r="L3035" s="12">
        <f t="shared" si="329"/>
        <v>42600.110243055555</v>
      </c>
      <c r="M3035">
        <v>1468895925</v>
      </c>
      <c r="N3035" s="12">
        <f t="shared" si="330"/>
        <v>42570.110243055555</v>
      </c>
      <c r="O3035" s="16">
        <f t="shared" si="331"/>
        <v>7</v>
      </c>
      <c r="P3035" s="16">
        <f t="shared" si="334"/>
        <v>2016</v>
      </c>
      <c r="Q3035" t="b">
        <v>0</v>
      </c>
      <c r="R3035">
        <v>23</v>
      </c>
      <c r="S3035" t="b">
        <v>1</v>
      </c>
      <c r="T3035" t="s">
        <v>8301</v>
      </c>
      <c r="U3035" t="str">
        <f t="shared" si="332"/>
        <v>theat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20">
        <f t="shared" si="333"/>
        <v>100</v>
      </c>
      <c r="F3036" s="6" t="str">
        <f t="shared" si="335"/>
        <v>Cat 12</v>
      </c>
      <c r="G3036" s="8">
        <v>112536</v>
      </c>
      <c r="H3036" t="s">
        <v>8218</v>
      </c>
      <c r="I3036" t="s">
        <v>8223</v>
      </c>
      <c r="J3036" t="s">
        <v>8245</v>
      </c>
      <c r="K3036">
        <v>1477972740</v>
      </c>
      <c r="L3036" s="12">
        <f t="shared" si="329"/>
        <v>42675.165972222225</v>
      </c>
      <c r="M3036">
        <v>1475326255</v>
      </c>
      <c r="N3036" s="12">
        <f t="shared" si="330"/>
        <v>42644.535358796296</v>
      </c>
      <c r="O3036" s="16">
        <f t="shared" si="331"/>
        <v>10</v>
      </c>
      <c r="P3036" s="16">
        <f t="shared" si="334"/>
        <v>2016</v>
      </c>
      <c r="Q3036" t="b">
        <v>0</v>
      </c>
      <c r="R3036">
        <v>1260</v>
      </c>
      <c r="S3036" t="b">
        <v>1</v>
      </c>
      <c r="T3036" t="s">
        <v>8301</v>
      </c>
      <c r="U3036" t="str">
        <f t="shared" si="332"/>
        <v>theat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20">
        <f t="shared" si="333"/>
        <v>25</v>
      </c>
      <c r="F3037" s="6" t="str">
        <f t="shared" si="335"/>
        <v>Cat 7</v>
      </c>
      <c r="G3037" s="8">
        <v>27196.71</v>
      </c>
      <c r="H3037" t="s">
        <v>8218</v>
      </c>
      <c r="I3037" t="s">
        <v>8223</v>
      </c>
      <c r="J3037" t="s">
        <v>8245</v>
      </c>
      <c r="K3037">
        <v>1367674009</v>
      </c>
      <c r="L3037" s="12">
        <f t="shared" si="329"/>
        <v>41398.560289351852</v>
      </c>
      <c r="M3037">
        <v>1365082009</v>
      </c>
      <c r="N3037" s="12">
        <f t="shared" si="330"/>
        <v>41368.560289351852</v>
      </c>
      <c r="O3037" s="16">
        <f t="shared" si="331"/>
        <v>4</v>
      </c>
      <c r="P3037" s="16">
        <f t="shared" si="334"/>
        <v>2013</v>
      </c>
      <c r="Q3037" t="b">
        <v>0</v>
      </c>
      <c r="R3037">
        <v>307</v>
      </c>
      <c r="S3037" t="b">
        <v>1</v>
      </c>
      <c r="T3037" t="s">
        <v>8301</v>
      </c>
      <c r="U3037" t="str">
        <f t="shared" si="332"/>
        <v>theat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20">
        <f t="shared" si="333"/>
        <v>25</v>
      </c>
      <c r="F3038" s="6" t="str">
        <f t="shared" si="335"/>
        <v>Cat 7</v>
      </c>
      <c r="G3038" s="8">
        <v>31683</v>
      </c>
      <c r="H3038" t="s">
        <v>8218</v>
      </c>
      <c r="I3038" t="s">
        <v>8223</v>
      </c>
      <c r="J3038" t="s">
        <v>8245</v>
      </c>
      <c r="K3038">
        <v>1376654340</v>
      </c>
      <c r="L3038" s="12">
        <f t="shared" si="329"/>
        <v>41502.499305555553</v>
      </c>
      <c r="M3038">
        <v>1373568644</v>
      </c>
      <c r="N3038" s="12">
        <f t="shared" si="330"/>
        <v>41466.785231481481</v>
      </c>
      <c r="O3038" s="16">
        <f t="shared" si="331"/>
        <v>7</v>
      </c>
      <c r="P3038" s="16">
        <f t="shared" si="334"/>
        <v>2013</v>
      </c>
      <c r="Q3038" t="b">
        <v>0</v>
      </c>
      <c r="R3038">
        <v>329</v>
      </c>
      <c r="S3038" t="b">
        <v>1</v>
      </c>
      <c r="T3038" t="s">
        <v>8301</v>
      </c>
      <c r="U3038" t="str">
        <f t="shared" si="332"/>
        <v>theat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20">
        <f t="shared" si="333"/>
        <v>0.5</v>
      </c>
      <c r="F3039" s="6" t="str">
        <f t="shared" si="335"/>
        <v>Cat 1</v>
      </c>
      <c r="G3039" s="8">
        <v>1066</v>
      </c>
      <c r="H3039" t="s">
        <v>8218</v>
      </c>
      <c r="I3039" t="s">
        <v>8223</v>
      </c>
      <c r="J3039" t="s">
        <v>8245</v>
      </c>
      <c r="K3039">
        <v>1285995540</v>
      </c>
      <c r="L3039" s="12">
        <f t="shared" si="329"/>
        <v>40453.207638888889</v>
      </c>
      <c r="M3039">
        <v>1279574773</v>
      </c>
      <c r="N3039" s="12">
        <f t="shared" si="330"/>
        <v>40378.893206018518</v>
      </c>
      <c r="O3039" s="16">
        <f t="shared" si="331"/>
        <v>7</v>
      </c>
      <c r="P3039" s="16">
        <f t="shared" si="334"/>
        <v>2010</v>
      </c>
      <c r="Q3039" t="b">
        <v>0</v>
      </c>
      <c r="R3039">
        <v>32</v>
      </c>
      <c r="S3039" t="b">
        <v>1</v>
      </c>
      <c r="T3039" t="s">
        <v>8301</v>
      </c>
      <c r="U3039" t="str">
        <f t="shared" si="332"/>
        <v>theat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20">
        <f t="shared" si="333"/>
        <v>1</v>
      </c>
      <c r="F3040" s="6" t="str">
        <f t="shared" si="335"/>
        <v>Cat 2</v>
      </c>
      <c r="G3040" s="8">
        <v>1005</v>
      </c>
      <c r="H3040" t="s">
        <v>8218</v>
      </c>
      <c r="I3040" t="s">
        <v>8223</v>
      </c>
      <c r="J3040" t="s">
        <v>8245</v>
      </c>
      <c r="K3040">
        <v>1457071397</v>
      </c>
      <c r="L3040" s="12">
        <f t="shared" si="329"/>
        <v>42433.252280092594</v>
      </c>
      <c r="M3040">
        <v>1451887397</v>
      </c>
      <c r="N3040" s="12">
        <f t="shared" si="330"/>
        <v>42373.252280092594</v>
      </c>
      <c r="O3040" s="16">
        <f t="shared" si="331"/>
        <v>1</v>
      </c>
      <c r="P3040" s="16">
        <f t="shared" si="334"/>
        <v>2016</v>
      </c>
      <c r="Q3040" t="b">
        <v>0</v>
      </c>
      <c r="R3040">
        <v>27</v>
      </c>
      <c r="S3040" t="b">
        <v>1</v>
      </c>
      <c r="T3040" t="s">
        <v>8301</v>
      </c>
      <c r="U3040" t="str">
        <f t="shared" si="332"/>
        <v>theat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20">
        <f t="shared" si="333"/>
        <v>20</v>
      </c>
      <c r="F3041" s="6" t="str">
        <f t="shared" si="335"/>
        <v>Cat 6</v>
      </c>
      <c r="G3041" s="8">
        <v>21742.78</v>
      </c>
      <c r="H3041" t="s">
        <v>8218</v>
      </c>
      <c r="I3041" t="s">
        <v>8223</v>
      </c>
      <c r="J3041" t="s">
        <v>8245</v>
      </c>
      <c r="K3041">
        <v>1388303940</v>
      </c>
      <c r="L3041" s="12">
        <f t="shared" si="329"/>
        <v>41637.332638888889</v>
      </c>
      <c r="M3041">
        <v>1386011038</v>
      </c>
      <c r="N3041" s="12">
        <f t="shared" si="330"/>
        <v>41610.794421296298</v>
      </c>
      <c r="O3041" s="16">
        <f t="shared" si="331"/>
        <v>12</v>
      </c>
      <c r="P3041" s="16">
        <f t="shared" si="334"/>
        <v>2013</v>
      </c>
      <c r="Q3041" t="b">
        <v>0</v>
      </c>
      <c r="R3041">
        <v>236</v>
      </c>
      <c r="S3041" t="b">
        <v>1</v>
      </c>
      <c r="T3041" t="s">
        <v>8301</v>
      </c>
      <c r="U3041" t="str">
        <f t="shared" si="332"/>
        <v>theat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20">
        <f t="shared" si="333"/>
        <v>3</v>
      </c>
      <c r="F3042" s="6" t="str">
        <f t="shared" si="335"/>
        <v>Cat 2</v>
      </c>
      <c r="G3042" s="8">
        <v>3225</v>
      </c>
      <c r="H3042" t="s">
        <v>8218</v>
      </c>
      <c r="I3042" t="s">
        <v>8223</v>
      </c>
      <c r="J3042" t="s">
        <v>8245</v>
      </c>
      <c r="K3042">
        <v>1435359600</v>
      </c>
      <c r="L3042" s="12">
        <f t="shared" si="329"/>
        <v>42181.958333333328</v>
      </c>
      <c r="M3042">
        <v>1434999621</v>
      </c>
      <c r="N3042" s="12">
        <f t="shared" si="330"/>
        <v>42177.791909722218</v>
      </c>
      <c r="O3042" s="16">
        <f t="shared" si="331"/>
        <v>6</v>
      </c>
      <c r="P3042" s="16">
        <f t="shared" si="334"/>
        <v>2015</v>
      </c>
      <c r="Q3042" t="b">
        <v>0</v>
      </c>
      <c r="R3042">
        <v>42</v>
      </c>
      <c r="S3042" t="b">
        <v>1</v>
      </c>
      <c r="T3042" t="s">
        <v>8301</v>
      </c>
      <c r="U3042" t="str">
        <f t="shared" si="332"/>
        <v>theat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20">
        <f t="shared" si="333"/>
        <v>8.3000000000000007</v>
      </c>
      <c r="F3043" s="6" t="str">
        <f t="shared" si="335"/>
        <v>Cat 3</v>
      </c>
      <c r="G3043" s="8">
        <v>9170</v>
      </c>
      <c r="H3043" t="s">
        <v>8218</v>
      </c>
      <c r="I3043" t="s">
        <v>8223</v>
      </c>
      <c r="J3043" t="s">
        <v>8245</v>
      </c>
      <c r="K3043">
        <v>1453323048</v>
      </c>
      <c r="L3043" s="12">
        <f t="shared" si="329"/>
        <v>42389.868611111116</v>
      </c>
      <c r="M3043">
        <v>1450731048</v>
      </c>
      <c r="N3043" s="12">
        <f t="shared" si="330"/>
        <v>42359.868611111116</v>
      </c>
      <c r="O3043" s="16">
        <f t="shared" si="331"/>
        <v>12</v>
      </c>
      <c r="P3043" s="16">
        <f t="shared" si="334"/>
        <v>2015</v>
      </c>
      <c r="Q3043" t="b">
        <v>0</v>
      </c>
      <c r="R3043">
        <v>95</v>
      </c>
      <c r="S3043" t="b">
        <v>1</v>
      </c>
      <c r="T3043" t="s">
        <v>8301</v>
      </c>
      <c r="U3043" t="str">
        <f t="shared" si="332"/>
        <v>theat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20">
        <f t="shared" si="333"/>
        <v>1.5</v>
      </c>
      <c r="F3044" s="6" t="str">
        <f t="shared" si="335"/>
        <v>Cat 2</v>
      </c>
      <c r="G3044" s="8">
        <v>1920</v>
      </c>
      <c r="H3044" t="s">
        <v>8218</v>
      </c>
      <c r="I3044" t="s">
        <v>8224</v>
      </c>
      <c r="J3044" t="s">
        <v>8246</v>
      </c>
      <c r="K3044">
        <v>1444149047</v>
      </c>
      <c r="L3044" s="12">
        <f t="shared" si="329"/>
        <v>42283.688043981485</v>
      </c>
      <c r="M3044">
        <v>1441557047</v>
      </c>
      <c r="N3044" s="12">
        <f t="shared" si="330"/>
        <v>42253.688043981485</v>
      </c>
      <c r="O3044" s="16">
        <f t="shared" si="331"/>
        <v>9</v>
      </c>
      <c r="P3044" s="16">
        <f t="shared" si="334"/>
        <v>2015</v>
      </c>
      <c r="Q3044" t="b">
        <v>0</v>
      </c>
      <c r="R3044">
        <v>37</v>
      </c>
      <c r="S3044" t="b">
        <v>1</v>
      </c>
      <c r="T3044" t="s">
        <v>8301</v>
      </c>
      <c r="U3044" t="str">
        <f t="shared" si="332"/>
        <v>theat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20">
        <f t="shared" si="333"/>
        <v>15</v>
      </c>
      <c r="F3045" s="6" t="str">
        <f t="shared" si="335"/>
        <v>Cat 5</v>
      </c>
      <c r="G3045" s="8">
        <v>16501</v>
      </c>
      <c r="H3045" t="s">
        <v>8218</v>
      </c>
      <c r="I3045" t="s">
        <v>8228</v>
      </c>
      <c r="J3045" t="s">
        <v>8250</v>
      </c>
      <c r="K3045">
        <v>1429152600</v>
      </c>
      <c r="L3045" s="12">
        <f t="shared" si="329"/>
        <v>42110.118055555555</v>
      </c>
      <c r="M3045">
        <v>1426815699</v>
      </c>
      <c r="N3045" s="12">
        <f t="shared" si="330"/>
        <v>42083.070590277777</v>
      </c>
      <c r="O3045" s="16">
        <f t="shared" si="331"/>
        <v>3</v>
      </c>
      <c r="P3045" s="16">
        <f t="shared" si="334"/>
        <v>2015</v>
      </c>
      <c r="Q3045" t="b">
        <v>0</v>
      </c>
      <c r="R3045">
        <v>128</v>
      </c>
      <c r="S3045" t="b">
        <v>1</v>
      </c>
      <c r="T3045" t="s">
        <v>8301</v>
      </c>
      <c r="U3045" t="str">
        <f t="shared" si="332"/>
        <v>theat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20">
        <f t="shared" si="333"/>
        <v>12</v>
      </c>
      <c r="F3046" s="6" t="str">
        <f t="shared" si="335"/>
        <v>Cat 4</v>
      </c>
      <c r="G3046" s="8">
        <v>13121</v>
      </c>
      <c r="H3046" t="s">
        <v>8218</v>
      </c>
      <c r="I3046" t="s">
        <v>8223</v>
      </c>
      <c r="J3046" t="s">
        <v>8245</v>
      </c>
      <c r="K3046">
        <v>1454433998</v>
      </c>
      <c r="L3046" s="12">
        <f t="shared" si="329"/>
        <v>42402.7268287037</v>
      </c>
      <c r="M3046">
        <v>1453137998</v>
      </c>
      <c r="N3046" s="12">
        <f t="shared" si="330"/>
        <v>42387.7268287037</v>
      </c>
      <c r="O3046" s="16">
        <f t="shared" si="331"/>
        <v>1</v>
      </c>
      <c r="P3046" s="16">
        <f t="shared" si="334"/>
        <v>2016</v>
      </c>
      <c r="Q3046" t="b">
        <v>0</v>
      </c>
      <c r="R3046">
        <v>156</v>
      </c>
      <c r="S3046" t="b">
        <v>1</v>
      </c>
      <c r="T3046" t="s">
        <v>8301</v>
      </c>
      <c r="U3046" t="str">
        <f t="shared" si="332"/>
        <v>theat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20">
        <f t="shared" si="333"/>
        <v>4</v>
      </c>
      <c r="F3047" s="6" t="str">
        <f t="shared" si="335"/>
        <v>Cat 2</v>
      </c>
      <c r="G3047" s="8">
        <v>5308.26</v>
      </c>
      <c r="H3047" t="s">
        <v>8218</v>
      </c>
      <c r="I3047" t="s">
        <v>8223</v>
      </c>
      <c r="J3047" t="s">
        <v>8245</v>
      </c>
      <c r="K3047">
        <v>1408679055</v>
      </c>
      <c r="L3047" s="12">
        <f t="shared" si="329"/>
        <v>41873.155729166669</v>
      </c>
      <c r="M3047">
        <v>1406087055</v>
      </c>
      <c r="N3047" s="12">
        <f t="shared" si="330"/>
        <v>41843.155729166669</v>
      </c>
      <c r="O3047" s="16">
        <f t="shared" si="331"/>
        <v>7</v>
      </c>
      <c r="P3047" s="16">
        <f t="shared" si="334"/>
        <v>2014</v>
      </c>
      <c r="Q3047" t="b">
        <v>0</v>
      </c>
      <c r="R3047">
        <v>64</v>
      </c>
      <c r="S3047" t="b">
        <v>1</v>
      </c>
      <c r="T3047" t="s">
        <v>8301</v>
      </c>
      <c r="U3047" t="str">
        <f t="shared" si="332"/>
        <v>theat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20">
        <f t="shared" si="333"/>
        <v>7.9</v>
      </c>
      <c r="F3048" s="6" t="str">
        <f t="shared" si="335"/>
        <v>Cat 3</v>
      </c>
      <c r="G3048" s="8">
        <v>15077</v>
      </c>
      <c r="H3048" t="s">
        <v>8218</v>
      </c>
      <c r="I3048" t="s">
        <v>8223</v>
      </c>
      <c r="J3048" t="s">
        <v>8245</v>
      </c>
      <c r="K3048">
        <v>1410324720</v>
      </c>
      <c r="L3048" s="12">
        <f t="shared" si="329"/>
        <v>41892.202777777777</v>
      </c>
      <c r="M3048">
        <v>1407784586</v>
      </c>
      <c r="N3048" s="12">
        <f t="shared" si="330"/>
        <v>41862.803078703706</v>
      </c>
      <c r="O3048" s="16">
        <f t="shared" si="331"/>
        <v>8</v>
      </c>
      <c r="P3048" s="16">
        <f t="shared" si="334"/>
        <v>2014</v>
      </c>
      <c r="Q3048" t="b">
        <v>0</v>
      </c>
      <c r="R3048">
        <v>58</v>
      </c>
      <c r="S3048" t="b">
        <v>1</v>
      </c>
      <c r="T3048" t="s">
        <v>8301</v>
      </c>
      <c r="U3048" t="str">
        <f t="shared" si="332"/>
        <v>theat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20">
        <f t="shared" si="333"/>
        <v>0.5</v>
      </c>
      <c r="F3049" s="6" t="str">
        <f t="shared" si="335"/>
        <v>Cat 1</v>
      </c>
      <c r="G3049" s="8">
        <v>745</v>
      </c>
      <c r="H3049" t="s">
        <v>8218</v>
      </c>
      <c r="I3049" t="s">
        <v>8223</v>
      </c>
      <c r="J3049" t="s">
        <v>8245</v>
      </c>
      <c r="K3049">
        <v>1461762960</v>
      </c>
      <c r="L3049" s="12">
        <f t="shared" si="329"/>
        <v>42487.552777777775</v>
      </c>
      <c r="M3049">
        <v>1457999054</v>
      </c>
      <c r="N3049" s="12">
        <f t="shared" si="330"/>
        <v>42443.989050925928</v>
      </c>
      <c r="O3049" s="16">
        <f t="shared" si="331"/>
        <v>3</v>
      </c>
      <c r="P3049" s="16">
        <f t="shared" si="334"/>
        <v>2016</v>
      </c>
      <c r="Q3049" t="b">
        <v>0</v>
      </c>
      <c r="R3049">
        <v>20</v>
      </c>
      <c r="S3049" t="b">
        <v>1</v>
      </c>
      <c r="T3049" t="s">
        <v>8301</v>
      </c>
      <c r="U3049" t="str">
        <f t="shared" si="332"/>
        <v>theat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20">
        <f t="shared" si="333"/>
        <v>5</v>
      </c>
      <c r="F3050" s="6" t="str">
        <f t="shared" si="335"/>
        <v>Cat 3</v>
      </c>
      <c r="G3050" s="8">
        <v>8320</v>
      </c>
      <c r="H3050" t="s">
        <v>8218</v>
      </c>
      <c r="I3050" t="s">
        <v>8223</v>
      </c>
      <c r="J3050" t="s">
        <v>8245</v>
      </c>
      <c r="K3050">
        <v>1420060920</v>
      </c>
      <c r="L3050" s="12">
        <f t="shared" si="329"/>
        <v>42004.890277777777</v>
      </c>
      <c r="M3050">
        <v>1417556262</v>
      </c>
      <c r="N3050" s="12">
        <f t="shared" si="330"/>
        <v>41975.901180555549</v>
      </c>
      <c r="O3050" s="16">
        <f t="shared" si="331"/>
        <v>12</v>
      </c>
      <c r="P3050" s="16">
        <f t="shared" si="334"/>
        <v>2014</v>
      </c>
      <c r="Q3050" t="b">
        <v>0</v>
      </c>
      <c r="R3050">
        <v>47</v>
      </c>
      <c r="S3050" t="b">
        <v>1</v>
      </c>
      <c r="T3050" t="s">
        <v>8301</v>
      </c>
      <c r="U3050" t="str">
        <f t="shared" si="332"/>
        <v>theat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20">
        <f t="shared" si="333"/>
        <v>3.75</v>
      </c>
      <c r="F3051" s="6" t="str">
        <f t="shared" si="335"/>
        <v>Cat 2</v>
      </c>
      <c r="G3051" s="8">
        <v>4000</v>
      </c>
      <c r="H3051" t="s">
        <v>8218</v>
      </c>
      <c r="I3051" t="s">
        <v>8223</v>
      </c>
      <c r="J3051" t="s">
        <v>8245</v>
      </c>
      <c r="K3051">
        <v>1434241255</v>
      </c>
      <c r="L3051" s="12">
        <f t="shared" si="329"/>
        <v>42169.014525462961</v>
      </c>
      <c r="M3051">
        <v>1431649255</v>
      </c>
      <c r="N3051" s="12">
        <f t="shared" si="330"/>
        <v>42139.014525462961</v>
      </c>
      <c r="O3051" s="16">
        <f t="shared" si="331"/>
        <v>5</v>
      </c>
      <c r="P3051" s="16">
        <f t="shared" si="334"/>
        <v>2015</v>
      </c>
      <c r="Q3051" t="b">
        <v>0</v>
      </c>
      <c r="R3051">
        <v>54</v>
      </c>
      <c r="S3051" t="b">
        <v>1</v>
      </c>
      <c r="T3051" t="s">
        <v>8301</v>
      </c>
      <c r="U3051" t="str">
        <f t="shared" si="332"/>
        <v>theat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20">
        <f t="shared" si="333"/>
        <v>0.6</v>
      </c>
      <c r="F3052" s="6" t="str">
        <f t="shared" si="335"/>
        <v>Cat 1</v>
      </c>
      <c r="G3052" s="8">
        <v>636</v>
      </c>
      <c r="H3052" t="s">
        <v>8218</v>
      </c>
      <c r="I3052" t="s">
        <v>8223</v>
      </c>
      <c r="J3052" t="s">
        <v>8245</v>
      </c>
      <c r="K3052">
        <v>1462420960</v>
      </c>
      <c r="L3052" s="12">
        <f t="shared" si="329"/>
        <v>42495.16851851852</v>
      </c>
      <c r="M3052">
        <v>1459828960</v>
      </c>
      <c r="N3052" s="12">
        <f t="shared" si="330"/>
        <v>42465.16851851852</v>
      </c>
      <c r="O3052" s="16">
        <f t="shared" si="331"/>
        <v>4</v>
      </c>
      <c r="P3052" s="16">
        <f t="shared" si="334"/>
        <v>2016</v>
      </c>
      <c r="Q3052" t="b">
        <v>0</v>
      </c>
      <c r="R3052">
        <v>9</v>
      </c>
      <c r="S3052" t="b">
        <v>1</v>
      </c>
      <c r="T3052" t="s">
        <v>8301</v>
      </c>
      <c r="U3052" t="str">
        <f t="shared" si="332"/>
        <v>theat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20">
        <f t="shared" si="333"/>
        <v>3.5</v>
      </c>
      <c r="F3053" s="6" t="str">
        <f t="shared" si="335"/>
        <v>Cat 2</v>
      </c>
      <c r="G3053" s="8">
        <v>827</v>
      </c>
      <c r="H3053" t="s">
        <v>8220</v>
      </c>
      <c r="I3053" t="s">
        <v>8224</v>
      </c>
      <c r="J3053" t="s">
        <v>8246</v>
      </c>
      <c r="K3053">
        <v>1486547945</v>
      </c>
      <c r="L3053" s="12">
        <f t="shared" si="329"/>
        <v>42774.416030092587</v>
      </c>
      <c r="M3053">
        <v>1483955945</v>
      </c>
      <c r="N3053" s="12">
        <f t="shared" si="330"/>
        <v>42744.416030092587</v>
      </c>
      <c r="O3053" s="16">
        <f t="shared" si="331"/>
        <v>1</v>
      </c>
      <c r="P3053" s="16">
        <f t="shared" si="334"/>
        <v>2017</v>
      </c>
      <c r="Q3053" t="b">
        <v>1</v>
      </c>
      <c r="R3053">
        <v>35</v>
      </c>
      <c r="S3053" t="b">
        <v>0</v>
      </c>
      <c r="T3053" t="s">
        <v>8301</v>
      </c>
      <c r="U3053" t="str">
        <f t="shared" si="332"/>
        <v>theat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20">
        <f t="shared" si="333"/>
        <v>50</v>
      </c>
      <c r="F3054" s="6" t="str">
        <f t="shared" si="335"/>
        <v>Cat 12</v>
      </c>
      <c r="G3054" s="8">
        <v>75</v>
      </c>
      <c r="H3054" t="s">
        <v>8220</v>
      </c>
      <c r="I3054" t="s">
        <v>8223</v>
      </c>
      <c r="J3054" t="s">
        <v>8245</v>
      </c>
      <c r="K3054">
        <v>1432828740</v>
      </c>
      <c r="L3054" s="12">
        <f t="shared" si="329"/>
        <v>42152.665972222225</v>
      </c>
      <c r="M3054">
        <v>1430237094</v>
      </c>
      <c r="N3054" s="12">
        <f t="shared" si="330"/>
        <v>42122.670069444444</v>
      </c>
      <c r="O3054" s="16">
        <f t="shared" si="331"/>
        <v>4</v>
      </c>
      <c r="P3054" s="16">
        <f t="shared" si="334"/>
        <v>2015</v>
      </c>
      <c r="Q3054" t="b">
        <v>0</v>
      </c>
      <c r="R3054">
        <v>2</v>
      </c>
      <c r="S3054" t="b">
        <v>0</v>
      </c>
      <c r="T3054" t="s">
        <v>8301</v>
      </c>
      <c r="U3054" t="str">
        <f t="shared" si="332"/>
        <v>theat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20">
        <f t="shared" si="333"/>
        <v>10</v>
      </c>
      <c r="F3055" s="6" t="str">
        <f t="shared" si="335"/>
        <v>Cat 4</v>
      </c>
      <c r="G3055" s="8">
        <v>40</v>
      </c>
      <c r="H3055" t="s">
        <v>8220</v>
      </c>
      <c r="I3055" t="s">
        <v>8223</v>
      </c>
      <c r="J3055" t="s">
        <v>8245</v>
      </c>
      <c r="K3055">
        <v>1412222340</v>
      </c>
      <c r="L3055" s="12">
        <f t="shared" si="329"/>
        <v>41914.165972222225</v>
      </c>
      <c r="M3055">
        <v>1407781013</v>
      </c>
      <c r="N3055" s="12">
        <f t="shared" si="330"/>
        <v>41862.761724537035</v>
      </c>
      <c r="O3055" s="16">
        <f t="shared" si="331"/>
        <v>8</v>
      </c>
      <c r="P3055" s="16">
        <f t="shared" si="334"/>
        <v>2014</v>
      </c>
      <c r="Q3055" t="b">
        <v>0</v>
      </c>
      <c r="R3055">
        <v>3</v>
      </c>
      <c r="S3055" t="b">
        <v>0</v>
      </c>
      <c r="T3055" t="s">
        <v>8301</v>
      </c>
      <c r="U3055" t="str">
        <f t="shared" si="332"/>
        <v>theat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20">
        <f t="shared" si="333"/>
        <v>0.3</v>
      </c>
      <c r="F3056" s="6" t="str">
        <f t="shared" si="335"/>
        <v>Cat 1</v>
      </c>
      <c r="G3056" s="8">
        <v>0</v>
      </c>
      <c r="H3056" t="s">
        <v>8220</v>
      </c>
      <c r="I3056" t="s">
        <v>8223</v>
      </c>
      <c r="J3056" t="s">
        <v>8245</v>
      </c>
      <c r="K3056">
        <v>1425258240</v>
      </c>
      <c r="L3056" s="12">
        <f t="shared" si="329"/>
        <v>42065.044444444444</v>
      </c>
      <c r="M3056">
        <v>1422043154</v>
      </c>
      <c r="N3056" s="12">
        <f t="shared" si="330"/>
        <v>42027.832800925928</v>
      </c>
      <c r="O3056" s="16">
        <f t="shared" si="331"/>
        <v>1</v>
      </c>
      <c r="P3056" s="16">
        <f t="shared" si="334"/>
        <v>2015</v>
      </c>
      <c r="Q3056" t="b">
        <v>0</v>
      </c>
      <c r="R3056">
        <v>0</v>
      </c>
      <c r="S3056" t="b">
        <v>0</v>
      </c>
      <c r="T3056" t="s">
        <v>8301</v>
      </c>
      <c r="U3056" t="str">
        <f t="shared" si="332"/>
        <v>theat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20">
        <f t="shared" si="333"/>
        <v>20</v>
      </c>
      <c r="F3057" s="6" t="str">
        <f t="shared" si="335"/>
        <v>Cat 6</v>
      </c>
      <c r="G3057" s="8"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12">
        <f t="shared" si="329"/>
        <v>42013.95821759259</v>
      </c>
      <c r="M3057">
        <v>1415660390</v>
      </c>
      <c r="N3057" s="12">
        <f t="shared" si="330"/>
        <v>41953.95821759259</v>
      </c>
      <c r="O3057" s="16">
        <f t="shared" si="331"/>
        <v>11</v>
      </c>
      <c r="P3057" s="16">
        <f t="shared" si="334"/>
        <v>2014</v>
      </c>
      <c r="Q3057" t="b">
        <v>0</v>
      </c>
      <c r="R3057">
        <v>1</v>
      </c>
      <c r="S3057" t="b">
        <v>0</v>
      </c>
      <c r="T3057" t="s">
        <v>8301</v>
      </c>
      <c r="U3057" t="str">
        <f t="shared" si="332"/>
        <v>theat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20">
        <f t="shared" si="333"/>
        <v>25</v>
      </c>
      <c r="F3058" s="6" t="str">
        <f t="shared" si="335"/>
        <v>Cat 7</v>
      </c>
      <c r="G3058" s="8">
        <v>0</v>
      </c>
      <c r="H3058" t="s">
        <v>8220</v>
      </c>
      <c r="I3058" t="s">
        <v>8223</v>
      </c>
      <c r="J3058" t="s">
        <v>8245</v>
      </c>
      <c r="K3058">
        <v>1412003784</v>
      </c>
      <c r="L3058" s="12">
        <f t="shared" si="329"/>
        <v>41911.636388888888</v>
      </c>
      <c r="M3058">
        <v>1406819784</v>
      </c>
      <c r="N3058" s="12">
        <f t="shared" si="330"/>
        <v>41851.636388888888</v>
      </c>
      <c r="O3058" s="16">
        <f t="shared" si="331"/>
        <v>7</v>
      </c>
      <c r="P3058" s="16">
        <f t="shared" si="334"/>
        <v>2014</v>
      </c>
      <c r="Q3058" t="b">
        <v>0</v>
      </c>
      <c r="R3058">
        <v>0</v>
      </c>
      <c r="S3058" t="b">
        <v>0</v>
      </c>
      <c r="T3058" t="s">
        <v>8301</v>
      </c>
      <c r="U3058" t="str">
        <f t="shared" si="332"/>
        <v>theat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20">
        <f t="shared" si="333"/>
        <v>50</v>
      </c>
      <c r="F3059" s="6" t="str">
        <f t="shared" si="335"/>
        <v>Cat 12</v>
      </c>
      <c r="G3059" s="8">
        <v>0</v>
      </c>
      <c r="H3059" t="s">
        <v>8220</v>
      </c>
      <c r="I3059" t="s">
        <v>8224</v>
      </c>
      <c r="J3059" t="s">
        <v>8246</v>
      </c>
      <c r="K3059">
        <v>1459694211</v>
      </c>
      <c r="L3059" s="12">
        <f t="shared" si="329"/>
        <v>42463.608923611115</v>
      </c>
      <c r="M3059">
        <v>1457105811</v>
      </c>
      <c r="N3059" s="12">
        <f t="shared" si="330"/>
        <v>42433.650590277779</v>
      </c>
      <c r="O3059" s="16">
        <f t="shared" si="331"/>
        <v>3</v>
      </c>
      <c r="P3059" s="16">
        <f t="shared" si="334"/>
        <v>2016</v>
      </c>
      <c r="Q3059" t="b">
        <v>0</v>
      </c>
      <c r="R3059">
        <v>0</v>
      </c>
      <c r="S3059" t="b">
        <v>0</v>
      </c>
      <c r="T3059" t="s">
        <v>8301</v>
      </c>
      <c r="U3059" t="str">
        <f t="shared" si="332"/>
        <v>theat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20">
        <f t="shared" si="333"/>
        <v>18</v>
      </c>
      <c r="F3060" s="6" t="str">
        <f t="shared" si="335"/>
        <v>Cat 5</v>
      </c>
      <c r="G3060" s="8">
        <v>3</v>
      </c>
      <c r="H3060" t="s">
        <v>8220</v>
      </c>
      <c r="I3060" t="s">
        <v>8236</v>
      </c>
      <c r="J3060" t="s">
        <v>8248</v>
      </c>
      <c r="K3060">
        <v>1463734740</v>
      </c>
      <c r="L3060" s="12">
        <f t="shared" si="329"/>
        <v>42510.374305555553</v>
      </c>
      <c r="M3060">
        <v>1459414740</v>
      </c>
      <c r="N3060" s="12">
        <f t="shared" si="330"/>
        <v>42460.374305555553</v>
      </c>
      <c r="O3060" s="16">
        <f t="shared" si="331"/>
        <v>3</v>
      </c>
      <c r="P3060" s="16">
        <f t="shared" si="334"/>
        <v>2016</v>
      </c>
      <c r="Q3060" t="b">
        <v>0</v>
      </c>
      <c r="R3060">
        <v>3</v>
      </c>
      <c r="S3060" t="b">
        <v>0</v>
      </c>
      <c r="T3060" t="s">
        <v>8301</v>
      </c>
      <c r="U3060" t="str">
        <f t="shared" si="332"/>
        <v>theat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20">
        <f t="shared" si="333"/>
        <v>15</v>
      </c>
      <c r="F3061" s="6" t="str">
        <f t="shared" si="335"/>
        <v>Cat 5</v>
      </c>
      <c r="G3061" s="8">
        <v>451</v>
      </c>
      <c r="H3061" t="s">
        <v>8220</v>
      </c>
      <c r="I3061" t="s">
        <v>8223</v>
      </c>
      <c r="J3061" t="s">
        <v>8245</v>
      </c>
      <c r="K3061">
        <v>1407536846</v>
      </c>
      <c r="L3061" s="12">
        <f t="shared" si="329"/>
        <v>41859.935717592591</v>
      </c>
      <c r="M3061">
        <v>1404944846</v>
      </c>
      <c r="N3061" s="12">
        <f t="shared" si="330"/>
        <v>41829.935717592591</v>
      </c>
      <c r="O3061" s="16">
        <f t="shared" si="331"/>
        <v>7</v>
      </c>
      <c r="P3061" s="16">
        <f t="shared" si="334"/>
        <v>2014</v>
      </c>
      <c r="Q3061" t="b">
        <v>0</v>
      </c>
      <c r="R3061">
        <v>11</v>
      </c>
      <c r="S3061" t="b">
        <v>0</v>
      </c>
      <c r="T3061" t="s">
        <v>8301</v>
      </c>
      <c r="U3061" t="str">
        <f t="shared" si="332"/>
        <v>theat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20">
        <f t="shared" si="333"/>
        <v>220</v>
      </c>
      <c r="F3062" s="6" t="str">
        <f t="shared" si="335"/>
        <v>Cat 12</v>
      </c>
      <c r="G3062" s="8">
        <v>335</v>
      </c>
      <c r="H3062" t="s">
        <v>8220</v>
      </c>
      <c r="I3062" t="s">
        <v>8223</v>
      </c>
      <c r="J3062" t="s">
        <v>8245</v>
      </c>
      <c r="K3062">
        <v>1443422134</v>
      </c>
      <c r="L3062" s="12">
        <f t="shared" si="329"/>
        <v>42275.274699074071</v>
      </c>
      <c r="M3062">
        <v>1440830134</v>
      </c>
      <c r="N3062" s="12">
        <f t="shared" si="330"/>
        <v>42245.274699074071</v>
      </c>
      <c r="O3062" s="16">
        <f t="shared" si="331"/>
        <v>8</v>
      </c>
      <c r="P3062" s="16">
        <f t="shared" si="334"/>
        <v>2015</v>
      </c>
      <c r="Q3062" t="b">
        <v>0</v>
      </c>
      <c r="R3062">
        <v>6</v>
      </c>
      <c r="S3062" t="b">
        <v>0</v>
      </c>
      <c r="T3062" t="s">
        <v>8301</v>
      </c>
      <c r="U3062" t="str">
        <f t="shared" si="332"/>
        <v>theat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20">
        <f t="shared" si="333"/>
        <v>1000</v>
      </c>
      <c r="F3063" s="6" t="str">
        <f t="shared" si="335"/>
        <v>Cat 12</v>
      </c>
      <c r="G3063" s="8">
        <v>0</v>
      </c>
      <c r="H3063" t="s">
        <v>8220</v>
      </c>
      <c r="I3063" t="s">
        <v>8223</v>
      </c>
      <c r="J3063" t="s">
        <v>8245</v>
      </c>
      <c r="K3063">
        <v>1407955748</v>
      </c>
      <c r="L3063" s="12">
        <f t="shared" si="329"/>
        <v>41864.784120370372</v>
      </c>
      <c r="M3063">
        <v>1405363748</v>
      </c>
      <c r="N3063" s="12">
        <f t="shared" si="330"/>
        <v>41834.784120370372</v>
      </c>
      <c r="O3063" s="16">
        <f t="shared" si="331"/>
        <v>7</v>
      </c>
      <c r="P3063" s="16">
        <f t="shared" si="334"/>
        <v>2014</v>
      </c>
      <c r="Q3063" t="b">
        <v>0</v>
      </c>
      <c r="R3063">
        <v>0</v>
      </c>
      <c r="S3063" t="b">
        <v>0</v>
      </c>
      <c r="T3063" t="s">
        <v>8301</v>
      </c>
      <c r="U3063" t="str">
        <f t="shared" si="332"/>
        <v>theat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20">
        <f t="shared" si="333"/>
        <v>10</v>
      </c>
      <c r="F3064" s="6" t="str">
        <f t="shared" si="335"/>
        <v>Cat 4</v>
      </c>
      <c r="G3064" s="8">
        <v>6684</v>
      </c>
      <c r="H3064" t="s">
        <v>8220</v>
      </c>
      <c r="I3064" t="s">
        <v>8223</v>
      </c>
      <c r="J3064" t="s">
        <v>8245</v>
      </c>
      <c r="K3064">
        <v>1443636000</v>
      </c>
      <c r="L3064" s="12">
        <f t="shared" si="329"/>
        <v>42277.75</v>
      </c>
      <c r="M3064">
        <v>1441111892</v>
      </c>
      <c r="N3064" s="12">
        <f t="shared" si="330"/>
        <v>42248.535787037035</v>
      </c>
      <c r="O3064" s="16">
        <f t="shared" si="331"/>
        <v>9</v>
      </c>
      <c r="P3064" s="16">
        <f t="shared" si="334"/>
        <v>2015</v>
      </c>
      <c r="Q3064" t="b">
        <v>0</v>
      </c>
      <c r="R3064">
        <v>67</v>
      </c>
      <c r="S3064" t="b">
        <v>0</v>
      </c>
      <c r="T3064" t="s">
        <v>8301</v>
      </c>
      <c r="U3064" t="str">
        <f t="shared" si="332"/>
        <v>theat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20">
        <f t="shared" si="333"/>
        <v>3</v>
      </c>
      <c r="F3065" s="6" t="str">
        <f t="shared" si="335"/>
        <v>Cat 2</v>
      </c>
      <c r="G3065" s="8">
        <v>587</v>
      </c>
      <c r="H3065" t="s">
        <v>8220</v>
      </c>
      <c r="I3065" t="s">
        <v>8223</v>
      </c>
      <c r="J3065" t="s">
        <v>8245</v>
      </c>
      <c r="K3065">
        <v>1477174138</v>
      </c>
      <c r="L3065" s="12">
        <f t="shared" si="329"/>
        <v>42665.922893518517</v>
      </c>
      <c r="M3065">
        <v>1474150138</v>
      </c>
      <c r="N3065" s="12">
        <f t="shared" si="330"/>
        <v>42630.922893518517</v>
      </c>
      <c r="O3065" s="16">
        <f t="shared" si="331"/>
        <v>9</v>
      </c>
      <c r="P3065" s="16">
        <f t="shared" si="334"/>
        <v>2016</v>
      </c>
      <c r="Q3065" t="b">
        <v>0</v>
      </c>
      <c r="R3065">
        <v>23</v>
      </c>
      <c r="S3065" t="b">
        <v>0</v>
      </c>
      <c r="T3065" t="s">
        <v>8301</v>
      </c>
      <c r="U3065" t="str">
        <f t="shared" si="332"/>
        <v>theat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20">
        <f t="shared" si="333"/>
        <v>75</v>
      </c>
      <c r="F3066" s="6" t="str">
        <f t="shared" si="335"/>
        <v>Cat 12</v>
      </c>
      <c r="G3066" s="8">
        <v>8471</v>
      </c>
      <c r="H3066" t="s">
        <v>8220</v>
      </c>
      <c r="I3066" t="s">
        <v>8223</v>
      </c>
      <c r="J3066" t="s">
        <v>8245</v>
      </c>
      <c r="K3066">
        <v>1448175540</v>
      </c>
      <c r="L3066" s="12">
        <f t="shared" si="329"/>
        <v>42330.290972222225</v>
      </c>
      <c r="M3066">
        <v>1445483246</v>
      </c>
      <c r="N3066" s="12">
        <f t="shared" si="330"/>
        <v>42299.130162037036</v>
      </c>
      <c r="O3066" s="16">
        <f t="shared" si="331"/>
        <v>10</v>
      </c>
      <c r="P3066" s="16">
        <f t="shared" si="334"/>
        <v>2015</v>
      </c>
      <c r="Q3066" t="b">
        <v>0</v>
      </c>
      <c r="R3066">
        <v>72</v>
      </c>
      <c r="S3066" t="b">
        <v>0</v>
      </c>
      <c r="T3066" t="s">
        <v>8301</v>
      </c>
      <c r="U3066" t="str">
        <f t="shared" si="332"/>
        <v>theat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20">
        <f t="shared" si="333"/>
        <v>25</v>
      </c>
      <c r="F3067" s="6" t="str">
        <f t="shared" si="335"/>
        <v>Cat 7</v>
      </c>
      <c r="G3067" s="8">
        <v>10</v>
      </c>
      <c r="H3067" t="s">
        <v>8220</v>
      </c>
      <c r="I3067" t="s">
        <v>8223</v>
      </c>
      <c r="J3067" t="s">
        <v>8245</v>
      </c>
      <c r="K3067">
        <v>1406683172</v>
      </c>
      <c r="L3067" s="12">
        <f t="shared" si="329"/>
        <v>41850.055231481485</v>
      </c>
      <c r="M3067">
        <v>1404523172</v>
      </c>
      <c r="N3067" s="12">
        <f t="shared" si="330"/>
        <v>41825.055231481485</v>
      </c>
      <c r="O3067" s="16">
        <f t="shared" si="331"/>
        <v>7</v>
      </c>
      <c r="P3067" s="16">
        <f t="shared" si="334"/>
        <v>2014</v>
      </c>
      <c r="Q3067" t="b">
        <v>0</v>
      </c>
      <c r="R3067">
        <v>2</v>
      </c>
      <c r="S3067" t="b">
        <v>0</v>
      </c>
      <c r="T3067" t="s">
        <v>8301</v>
      </c>
      <c r="U3067" t="str">
        <f t="shared" si="332"/>
        <v>theat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20">
        <f t="shared" si="333"/>
        <v>350</v>
      </c>
      <c r="F3068" s="6" t="str">
        <f t="shared" si="335"/>
        <v>Cat 12</v>
      </c>
      <c r="G3068" s="8">
        <v>41950</v>
      </c>
      <c r="H3068" t="s">
        <v>8220</v>
      </c>
      <c r="I3068" t="s">
        <v>8225</v>
      </c>
      <c r="J3068" t="s">
        <v>8247</v>
      </c>
      <c r="K3068">
        <v>1468128537</v>
      </c>
      <c r="L3068" s="12">
        <f t="shared" si="329"/>
        <v>42561.228437500002</v>
      </c>
      <c r="M3068">
        <v>1465536537</v>
      </c>
      <c r="N3068" s="12">
        <f t="shared" si="330"/>
        <v>42531.228437500002</v>
      </c>
      <c r="O3068" s="16">
        <f t="shared" si="331"/>
        <v>6</v>
      </c>
      <c r="P3068" s="16">
        <f t="shared" si="334"/>
        <v>2016</v>
      </c>
      <c r="Q3068" t="b">
        <v>0</v>
      </c>
      <c r="R3068">
        <v>15</v>
      </c>
      <c r="S3068" t="b">
        <v>0</v>
      </c>
      <c r="T3068" t="s">
        <v>8301</v>
      </c>
      <c r="U3068" t="str">
        <f t="shared" si="332"/>
        <v>theat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20">
        <f t="shared" si="333"/>
        <v>8</v>
      </c>
      <c r="F3069" s="6" t="str">
        <f t="shared" si="335"/>
        <v>Cat 3</v>
      </c>
      <c r="G3069" s="8"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12">
        <f t="shared" si="329"/>
        <v>42256.938414351855</v>
      </c>
      <c r="M3069">
        <v>1439245879</v>
      </c>
      <c r="N3069" s="12">
        <f t="shared" si="330"/>
        <v>42226.938414351855</v>
      </c>
      <c r="O3069" s="16">
        <f t="shared" si="331"/>
        <v>8</v>
      </c>
      <c r="P3069" s="16">
        <f t="shared" si="334"/>
        <v>2015</v>
      </c>
      <c r="Q3069" t="b">
        <v>0</v>
      </c>
      <c r="R3069">
        <v>1</v>
      </c>
      <c r="S3069" t="b">
        <v>0</v>
      </c>
      <c r="T3069" t="s">
        <v>8301</v>
      </c>
      <c r="U3069" t="str">
        <f t="shared" si="332"/>
        <v>theat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20">
        <f t="shared" si="333"/>
        <v>250</v>
      </c>
      <c r="F3070" s="6" t="str">
        <f t="shared" si="335"/>
        <v>Cat 12</v>
      </c>
      <c r="G3070" s="8">
        <v>175</v>
      </c>
      <c r="H3070" t="s">
        <v>8220</v>
      </c>
      <c r="I3070" t="s">
        <v>8223</v>
      </c>
      <c r="J3070" t="s">
        <v>8245</v>
      </c>
      <c r="K3070">
        <v>1445013352</v>
      </c>
      <c r="L3070" s="12">
        <f t="shared" si="329"/>
        <v>42293.691574074073</v>
      </c>
      <c r="M3070">
        <v>1442421352</v>
      </c>
      <c r="N3070" s="12">
        <f t="shared" si="330"/>
        <v>42263.691574074073</v>
      </c>
      <c r="O3070" s="16">
        <f t="shared" si="331"/>
        <v>9</v>
      </c>
      <c r="P3070" s="16">
        <f t="shared" si="334"/>
        <v>2015</v>
      </c>
      <c r="Q3070" t="b">
        <v>0</v>
      </c>
      <c r="R3070">
        <v>2</v>
      </c>
      <c r="S3070" t="b">
        <v>0</v>
      </c>
      <c r="T3070" t="s">
        <v>8301</v>
      </c>
      <c r="U3070" t="str">
        <f t="shared" si="332"/>
        <v>theat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20">
        <f t="shared" si="333"/>
        <v>1</v>
      </c>
      <c r="F3071" s="6" t="str">
        <f t="shared" si="335"/>
        <v>Cat 2</v>
      </c>
      <c r="G3071" s="8">
        <v>141</v>
      </c>
      <c r="H3071" t="s">
        <v>8220</v>
      </c>
      <c r="I3071" t="s">
        <v>8223</v>
      </c>
      <c r="J3071" t="s">
        <v>8245</v>
      </c>
      <c r="K3071">
        <v>1418587234</v>
      </c>
      <c r="L3071" s="12">
        <f t="shared" si="329"/>
        <v>41987.833726851852</v>
      </c>
      <c r="M3071">
        <v>1415995234</v>
      </c>
      <c r="N3071" s="12">
        <f t="shared" si="330"/>
        <v>41957.833726851852</v>
      </c>
      <c r="O3071" s="16">
        <f t="shared" si="331"/>
        <v>11</v>
      </c>
      <c r="P3071" s="16">
        <f t="shared" si="334"/>
        <v>2014</v>
      </c>
      <c r="Q3071" t="b">
        <v>0</v>
      </c>
      <c r="R3071">
        <v>7</v>
      </c>
      <c r="S3071" t="b">
        <v>0</v>
      </c>
      <c r="T3071" t="s">
        <v>8301</v>
      </c>
      <c r="U3071" t="str">
        <f t="shared" si="332"/>
        <v>theat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20">
        <f t="shared" si="333"/>
        <v>10</v>
      </c>
      <c r="F3072" s="6" t="str">
        <f t="shared" si="335"/>
        <v>Cat 4</v>
      </c>
      <c r="G3072" s="8">
        <v>334</v>
      </c>
      <c r="H3072" t="s">
        <v>8220</v>
      </c>
      <c r="I3072" t="s">
        <v>8224</v>
      </c>
      <c r="J3072" t="s">
        <v>8246</v>
      </c>
      <c r="K3072">
        <v>1481132169</v>
      </c>
      <c r="L3072" s="12">
        <f t="shared" si="329"/>
        <v>42711.733437499999</v>
      </c>
      <c r="M3072">
        <v>1479317769</v>
      </c>
      <c r="N3072" s="12">
        <f t="shared" si="330"/>
        <v>42690.733437499999</v>
      </c>
      <c r="O3072" s="16">
        <f t="shared" si="331"/>
        <v>11</v>
      </c>
      <c r="P3072" s="16">
        <f t="shared" si="334"/>
        <v>2016</v>
      </c>
      <c r="Q3072" t="b">
        <v>0</v>
      </c>
      <c r="R3072">
        <v>16</v>
      </c>
      <c r="S3072" t="b">
        <v>0</v>
      </c>
      <c r="T3072" t="s">
        <v>8301</v>
      </c>
      <c r="U3072" t="str">
        <f t="shared" si="332"/>
        <v>theat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20">
        <f t="shared" si="333"/>
        <v>12</v>
      </c>
      <c r="F3073" s="6" t="str">
        <f t="shared" si="335"/>
        <v>Cat 4</v>
      </c>
      <c r="G3073" s="8">
        <v>7173</v>
      </c>
      <c r="H3073" t="s">
        <v>8220</v>
      </c>
      <c r="I3073" t="s">
        <v>8223</v>
      </c>
      <c r="J3073" t="s">
        <v>8245</v>
      </c>
      <c r="K3073">
        <v>1429595940</v>
      </c>
      <c r="L3073" s="12">
        <f t="shared" si="329"/>
        <v>42115.249305555553</v>
      </c>
      <c r="M3073">
        <v>1428082481</v>
      </c>
      <c r="N3073" s="12">
        <f t="shared" si="330"/>
        <v>42097.732418981483</v>
      </c>
      <c r="O3073" s="16">
        <f t="shared" si="331"/>
        <v>4</v>
      </c>
      <c r="P3073" s="16">
        <f t="shared" si="334"/>
        <v>2015</v>
      </c>
      <c r="Q3073" t="b">
        <v>0</v>
      </c>
      <c r="R3073">
        <v>117</v>
      </c>
      <c r="S3073" t="b">
        <v>0</v>
      </c>
      <c r="T3073" t="s">
        <v>8301</v>
      </c>
      <c r="U3073" t="str">
        <f t="shared" si="332"/>
        <v>theat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20">
        <f t="shared" si="333"/>
        <v>12</v>
      </c>
      <c r="F3074" s="6" t="str">
        <f t="shared" si="335"/>
        <v>Cat 4</v>
      </c>
      <c r="G3074" s="8">
        <v>2</v>
      </c>
      <c r="H3074" t="s">
        <v>8220</v>
      </c>
      <c r="I3074" t="s">
        <v>8223</v>
      </c>
      <c r="J3074" t="s">
        <v>8245</v>
      </c>
      <c r="K3074">
        <v>1477791960</v>
      </c>
      <c r="L3074" s="12">
        <f t="shared" si="329"/>
        <v>42673.073611111111</v>
      </c>
      <c r="M3074">
        <v>1476549262</v>
      </c>
      <c r="N3074" s="12">
        <f t="shared" si="330"/>
        <v>42658.690532407403</v>
      </c>
      <c r="O3074" s="16">
        <f t="shared" si="331"/>
        <v>10</v>
      </c>
      <c r="P3074" s="16">
        <f t="shared" si="334"/>
        <v>2016</v>
      </c>
      <c r="Q3074" t="b">
        <v>0</v>
      </c>
      <c r="R3074">
        <v>2</v>
      </c>
      <c r="S3074" t="b">
        <v>0</v>
      </c>
      <c r="T3074" t="s">
        <v>8301</v>
      </c>
      <c r="U3074" t="str">
        <f t="shared" si="332"/>
        <v>theat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20">
        <f t="shared" si="333"/>
        <v>2800</v>
      </c>
      <c r="F3075" s="6" t="str">
        <f t="shared" si="335"/>
        <v>Cat 12</v>
      </c>
      <c r="G3075" s="8">
        <v>645</v>
      </c>
      <c r="H3075" t="s">
        <v>8220</v>
      </c>
      <c r="I3075" t="s">
        <v>8223</v>
      </c>
      <c r="J3075" t="s">
        <v>8245</v>
      </c>
      <c r="K3075">
        <v>1434309540</v>
      </c>
      <c r="L3075" s="12">
        <f t="shared" ref="L3075:L3138" si="336">(((K3075/60)/60)/24)+DATE(1970,1,1)</f>
        <v>42169.804861111115</v>
      </c>
      <c r="M3075">
        <v>1429287900</v>
      </c>
      <c r="N3075" s="12">
        <f t="shared" ref="N3075:N3138" si="337">(((M3075/60)/60)/24)+DATE(1970,1,1)</f>
        <v>42111.684027777781</v>
      </c>
      <c r="O3075" s="16">
        <f t="shared" ref="O3075:O3138" si="338">MONTH(N3075)</f>
        <v>4</v>
      </c>
      <c r="P3075" s="16">
        <f t="shared" si="334"/>
        <v>2015</v>
      </c>
      <c r="Q3075" t="b">
        <v>0</v>
      </c>
      <c r="R3075">
        <v>7</v>
      </c>
      <c r="S3075" t="b">
        <v>0</v>
      </c>
      <c r="T3075" t="s">
        <v>8301</v>
      </c>
      <c r="U3075" t="str">
        <f t="shared" ref="U3075:U3138" si="339">LEFT(T3075,5)</f>
        <v>theat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20">
        <f t="shared" ref="E3076:E3139" si="340">D3076/1000</f>
        <v>25</v>
      </c>
      <c r="F3076" s="6" t="str">
        <f t="shared" si="335"/>
        <v>Cat 7</v>
      </c>
      <c r="G3076" s="8">
        <v>22</v>
      </c>
      <c r="H3076" t="s">
        <v>8220</v>
      </c>
      <c r="I3076" t="s">
        <v>8229</v>
      </c>
      <c r="J3076" t="s">
        <v>8248</v>
      </c>
      <c r="K3076">
        <v>1457617359</v>
      </c>
      <c r="L3076" s="12">
        <f t="shared" si="336"/>
        <v>42439.571284722217</v>
      </c>
      <c r="M3076">
        <v>1455025359</v>
      </c>
      <c r="N3076" s="12">
        <f t="shared" si="337"/>
        <v>42409.571284722217</v>
      </c>
      <c r="O3076" s="16">
        <f t="shared" si="338"/>
        <v>2</v>
      </c>
      <c r="P3076" s="16">
        <f t="shared" ref="P3076:P3139" si="341">YEAR(N3076)</f>
        <v>2016</v>
      </c>
      <c r="Q3076" t="b">
        <v>0</v>
      </c>
      <c r="R3076">
        <v>3</v>
      </c>
      <c r="S3076" t="b">
        <v>0</v>
      </c>
      <c r="T3076" t="s">
        <v>8301</v>
      </c>
      <c r="U3076" t="str">
        <f t="shared" si="339"/>
        <v>theat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20">
        <f t="shared" si="340"/>
        <v>15</v>
      </c>
      <c r="F3077" s="6" t="str">
        <f t="shared" ref="F3077:F3140" si="342">IF(E3077&lt;1,"Cat 1",IF(E3077&lt;5,"Cat 2",IF(E3077&lt;10,"Cat 3",IF(E3077&lt;15,"Cat 4",IF(E3077&lt;20,"Cat 5",IF(E3077&lt;25,"Cat 6",IF(E3077&lt;30,"Cat 7",IF(E3077&lt;35,"Cat 8",IF(E3077&lt;40,"Cat 9",IF(E3077&lt;45,"Cat 10",IF(E3077&lt;50,"Cat 11","Cat 12")))))))))))</f>
        <v>Cat 5</v>
      </c>
      <c r="G3077" s="8">
        <v>1296</v>
      </c>
      <c r="H3077" t="s">
        <v>8220</v>
      </c>
      <c r="I3077" t="s">
        <v>8223</v>
      </c>
      <c r="J3077" t="s">
        <v>8245</v>
      </c>
      <c r="K3077">
        <v>1471573640</v>
      </c>
      <c r="L3077" s="12">
        <f t="shared" si="336"/>
        <v>42601.102314814809</v>
      </c>
      <c r="M3077">
        <v>1467253640</v>
      </c>
      <c r="N3077" s="12">
        <f t="shared" si="337"/>
        <v>42551.102314814809</v>
      </c>
      <c r="O3077" s="16">
        <f t="shared" si="338"/>
        <v>6</v>
      </c>
      <c r="P3077" s="16">
        <f t="shared" si="341"/>
        <v>2016</v>
      </c>
      <c r="Q3077" t="b">
        <v>0</v>
      </c>
      <c r="R3077">
        <v>20</v>
      </c>
      <c r="S3077" t="b">
        <v>0</v>
      </c>
      <c r="T3077" t="s">
        <v>8301</v>
      </c>
      <c r="U3077" t="str">
        <f t="shared" si="339"/>
        <v>theat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20">
        <f t="shared" si="340"/>
        <v>10</v>
      </c>
      <c r="F3078" s="6" t="str">
        <f t="shared" si="342"/>
        <v>Cat 4</v>
      </c>
      <c r="G3078" s="8">
        <v>1506</v>
      </c>
      <c r="H3078" t="s">
        <v>8220</v>
      </c>
      <c r="I3078" t="s">
        <v>8223</v>
      </c>
      <c r="J3078" t="s">
        <v>8245</v>
      </c>
      <c r="K3078">
        <v>1444405123</v>
      </c>
      <c r="L3078" s="12">
        <f t="shared" si="336"/>
        <v>42286.651886574073</v>
      </c>
      <c r="M3078">
        <v>1439221123</v>
      </c>
      <c r="N3078" s="12">
        <f t="shared" si="337"/>
        <v>42226.651886574073</v>
      </c>
      <c r="O3078" s="16">
        <f t="shared" si="338"/>
        <v>8</v>
      </c>
      <c r="P3078" s="16">
        <f t="shared" si="341"/>
        <v>2015</v>
      </c>
      <c r="Q3078" t="b">
        <v>0</v>
      </c>
      <c r="R3078">
        <v>50</v>
      </c>
      <c r="S3078" t="b">
        <v>0</v>
      </c>
      <c r="T3078" t="s">
        <v>8301</v>
      </c>
      <c r="U3078" t="str">
        <f t="shared" si="339"/>
        <v>theat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20">
        <f t="shared" si="340"/>
        <v>22</v>
      </c>
      <c r="F3079" s="6" t="str">
        <f t="shared" si="342"/>
        <v>Cat 6</v>
      </c>
      <c r="G3079" s="8">
        <v>105</v>
      </c>
      <c r="H3079" t="s">
        <v>8220</v>
      </c>
      <c r="I3079" t="s">
        <v>8228</v>
      </c>
      <c r="J3079" t="s">
        <v>8250</v>
      </c>
      <c r="K3079">
        <v>1488495478</v>
      </c>
      <c r="L3079" s="12">
        <f t="shared" si="336"/>
        <v>42796.956921296296</v>
      </c>
      <c r="M3079">
        <v>1485903478</v>
      </c>
      <c r="N3079" s="12">
        <f t="shared" si="337"/>
        <v>42766.956921296296</v>
      </c>
      <c r="O3079" s="16">
        <f t="shared" si="338"/>
        <v>1</v>
      </c>
      <c r="P3079" s="16">
        <f t="shared" si="341"/>
        <v>2017</v>
      </c>
      <c r="Q3079" t="b">
        <v>0</v>
      </c>
      <c r="R3079">
        <v>2</v>
      </c>
      <c r="S3079" t="b">
        <v>0</v>
      </c>
      <c r="T3079" t="s">
        <v>8301</v>
      </c>
      <c r="U3079" t="str">
        <f t="shared" si="339"/>
        <v>theat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20">
        <f t="shared" si="340"/>
        <v>60</v>
      </c>
      <c r="F3080" s="6" t="str">
        <f t="shared" si="342"/>
        <v>Cat 12</v>
      </c>
      <c r="G3080" s="8">
        <v>71</v>
      </c>
      <c r="H3080" t="s">
        <v>8220</v>
      </c>
      <c r="I3080" t="s">
        <v>8223</v>
      </c>
      <c r="J3080" t="s">
        <v>8245</v>
      </c>
      <c r="K3080">
        <v>1424920795</v>
      </c>
      <c r="L3080" s="12">
        <f t="shared" si="336"/>
        <v>42061.138831018514</v>
      </c>
      <c r="M3080">
        <v>1422328795</v>
      </c>
      <c r="N3080" s="12">
        <f t="shared" si="337"/>
        <v>42031.138831018514</v>
      </c>
      <c r="O3080" s="16">
        <f t="shared" si="338"/>
        <v>1</v>
      </c>
      <c r="P3080" s="16">
        <f t="shared" si="341"/>
        <v>2015</v>
      </c>
      <c r="Q3080" t="b">
        <v>0</v>
      </c>
      <c r="R3080">
        <v>3</v>
      </c>
      <c r="S3080" t="b">
        <v>0</v>
      </c>
      <c r="T3080" t="s">
        <v>8301</v>
      </c>
      <c r="U3080" t="str">
        <f t="shared" si="339"/>
        <v>theat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20">
        <f t="shared" si="340"/>
        <v>1333.6659999999999</v>
      </c>
      <c r="F3081" s="6" t="str">
        <f t="shared" si="342"/>
        <v>Cat 12</v>
      </c>
      <c r="G3081" s="8">
        <v>11226</v>
      </c>
      <c r="H3081" t="s">
        <v>8220</v>
      </c>
      <c r="I3081" t="s">
        <v>8223</v>
      </c>
      <c r="J3081" t="s">
        <v>8245</v>
      </c>
      <c r="K3081">
        <v>1427040435</v>
      </c>
      <c r="L3081" s="12">
        <f t="shared" si="336"/>
        <v>42085.671701388885</v>
      </c>
      <c r="M3081">
        <v>1424452035</v>
      </c>
      <c r="N3081" s="12">
        <f t="shared" si="337"/>
        <v>42055.713368055556</v>
      </c>
      <c r="O3081" s="16">
        <f t="shared" si="338"/>
        <v>2</v>
      </c>
      <c r="P3081" s="16">
        <f t="shared" si="341"/>
        <v>2015</v>
      </c>
      <c r="Q3081" t="b">
        <v>0</v>
      </c>
      <c r="R3081">
        <v>27</v>
      </c>
      <c r="S3081" t="b">
        <v>0</v>
      </c>
      <c r="T3081" t="s">
        <v>8301</v>
      </c>
      <c r="U3081" t="str">
        <f t="shared" si="339"/>
        <v>theat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20">
        <f t="shared" si="340"/>
        <v>2000</v>
      </c>
      <c r="F3082" s="6" t="str">
        <f t="shared" si="342"/>
        <v>Cat 12</v>
      </c>
      <c r="G3082" s="8">
        <v>376</v>
      </c>
      <c r="H3082" t="s">
        <v>8220</v>
      </c>
      <c r="I3082" t="s">
        <v>8223</v>
      </c>
      <c r="J3082" t="s">
        <v>8245</v>
      </c>
      <c r="K3082">
        <v>1419644444</v>
      </c>
      <c r="L3082" s="12">
        <f t="shared" si="336"/>
        <v>42000.0699537037</v>
      </c>
      <c r="M3082">
        <v>1414456844</v>
      </c>
      <c r="N3082" s="12">
        <f t="shared" si="337"/>
        <v>41940.028287037036</v>
      </c>
      <c r="O3082" s="16">
        <f t="shared" si="338"/>
        <v>10</v>
      </c>
      <c r="P3082" s="16">
        <f t="shared" si="341"/>
        <v>2014</v>
      </c>
      <c r="Q3082" t="b">
        <v>0</v>
      </c>
      <c r="R3082">
        <v>7</v>
      </c>
      <c r="S3082" t="b">
        <v>0</v>
      </c>
      <c r="T3082" t="s">
        <v>8301</v>
      </c>
      <c r="U3082" t="str">
        <f t="shared" si="339"/>
        <v>theat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20">
        <f t="shared" si="340"/>
        <v>1000</v>
      </c>
      <c r="F3083" s="6" t="str">
        <f t="shared" si="342"/>
        <v>Cat 12</v>
      </c>
      <c r="G3083" s="8">
        <v>2103</v>
      </c>
      <c r="H3083" t="s">
        <v>8220</v>
      </c>
      <c r="I3083" t="s">
        <v>8223</v>
      </c>
      <c r="J3083" t="s">
        <v>8245</v>
      </c>
      <c r="K3083">
        <v>1442722891</v>
      </c>
      <c r="L3083" s="12">
        <f t="shared" si="336"/>
        <v>42267.181608796294</v>
      </c>
      <c r="M3083">
        <v>1440130891</v>
      </c>
      <c r="N3083" s="12">
        <f t="shared" si="337"/>
        <v>42237.181608796294</v>
      </c>
      <c r="O3083" s="16">
        <f t="shared" si="338"/>
        <v>8</v>
      </c>
      <c r="P3083" s="16">
        <f t="shared" si="341"/>
        <v>2015</v>
      </c>
      <c r="Q3083" t="b">
        <v>0</v>
      </c>
      <c r="R3083">
        <v>5</v>
      </c>
      <c r="S3083" t="b">
        <v>0</v>
      </c>
      <c r="T3083" t="s">
        <v>8301</v>
      </c>
      <c r="U3083" t="str">
        <f t="shared" si="339"/>
        <v>theat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20">
        <f t="shared" si="340"/>
        <v>9</v>
      </c>
      <c r="F3084" s="6" t="str">
        <f t="shared" si="342"/>
        <v>Cat 3</v>
      </c>
      <c r="G3084" s="8">
        <v>0</v>
      </c>
      <c r="H3084" t="s">
        <v>8220</v>
      </c>
      <c r="I3084" t="s">
        <v>8223</v>
      </c>
      <c r="J3084" t="s">
        <v>8245</v>
      </c>
      <c r="K3084">
        <v>1447628946</v>
      </c>
      <c r="L3084" s="12">
        <f t="shared" si="336"/>
        <v>42323.96465277778</v>
      </c>
      <c r="M3084">
        <v>1445033346</v>
      </c>
      <c r="N3084" s="12">
        <f t="shared" si="337"/>
        <v>42293.922986111109</v>
      </c>
      <c r="O3084" s="16">
        <f t="shared" si="338"/>
        <v>10</v>
      </c>
      <c r="P3084" s="16">
        <f t="shared" si="341"/>
        <v>2015</v>
      </c>
      <c r="Q3084" t="b">
        <v>0</v>
      </c>
      <c r="R3084">
        <v>0</v>
      </c>
      <c r="S3084" t="b">
        <v>0</v>
      </c>
      <c r="T3084" t="s">
        <v>8301</v>
      </c>
      <c r="U3084" t="str">
        <f t="shared" si="339"/>
        <v>theat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20">
        <f t="shared" si="340"/>
        <v>20</v>
      </c>
      <c r="F3085" s="6" t="str">
        <f t="shared" si="342"/>
        <v>Cat 6</v>
      </c>
      <c r="G3085" s="8">
        <v>56</v>
      </c>
      <c r="H3085" t="s">
        <v>8220</v>
      </c>
      <c r="I3085" t="s">
        <v>8223</v>
      </c>
      <c r="J3085" t="s">
        <v>8245</v>
      </c>
      <c r="K3085">
        <v>1409547600</v>
      </c>
      <c r="L3085" s="12">
        <f t="shared" si="336"/>
        <v>41883.208333333336</v>
      </c>
      <c r="M3085">
        <v>1406986278</v>
      </c>
      <c r="N3085" s="12">
        <f t="shared" si="337"/>
        <v>41853.563402777778</v>
      </c>
      <c r="O3085" s="16">
        <f t="shared" si="338"/>
        <v>8</v>
      </c>
      <c r="P3085" s="16">
        <f t="shared" si="341"/>
        <v>2014</v>
      </c>
      <c r="Q3085" t="b">
        <v>0</v>
      </c>
      <c r="R3085">
        <v>3</v>
      </c>
      <c r="S3085" t="b">
        <v>0</v>
      </c>
      <c r="T3085" t="s">
        <v>8301</v>
      </c>
      <c r="U3085" t="str">
        <f t="shared" si="339"/>
        <v>theat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20">
        <f t="shared" si="340"/>
        <v>4.0590000000000002</v>
      </c>
      <c r="F3086" s="6" t="str">
        <f t="shared" si="342"/>
        <v>Cat 2</v>
      </c>
      <c r="G3086" s="8">
        <v>470</v>
      </c>
      <c r="H3086" t="s">
        <v>8220</v>
      </c>
      <c r="I3086" t="s">
        <v>8223</v>
      </c>
      <c r="J3086" t="s">
        <v>8245</v>
      </c>
      <c r="K3086">
        <v>1430851680</v>
      </c>
      <c r="L3086" s="12">
        <f t="shared" si="336"/>
        <v>42129.783333333333</v>
      </c>
      <c r="M3086">
        <v>1428340931</v>
      </c>
      <c r="N3086" s="12">
        <f t="shared" si="337"/>
        <v>42100.723738425921</v>
      </c>
      <c r="O3086" s="16">
        <f t="shared" si="338"/>
        <v>4</v>
      </c>
      <c r="P3086" s="16">
        <f t="shared" si="341"/>
        <v>2015</v>
      </c>
      <c r="Q3086" t="b">
        <v>0</v>
      </c>
      <c r="R3086">
        <v>6</v>
      </c>
      <c r="S3086" t="b">
        <v>0</v>
      </c>
      <c r="T3086" t="s">
        <v>8301</v>
      </c>
      <c r="U3086" t="str">
        <f t="shared" si="339"/>
        <v>theat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20">
        <f t="shared" si="340"/>
        <v>25</v>
      </c>
      <c r="F3087" s="6" t="str">
        <f t="shared" si="342"/>
        <v>Cat 7</v>
      </c>
      <c r="G3087" s="8">
        <v>610</v>
      </c>
      <c r="H3087" t="s">
        <v>8220</v>
      </c>
      <c r="I3087" t="s">
        <v>8223</v>
      </c>
      <c r="J3087" t="s">
        <v>8245</v>
      </c>
      <c r="K3087">
        <v>1443561159</v>
      </c>
      <c r="L3087" s="12">
        <f t="shared" si="336"/>
        <v>42276.883784722217</v>
      </c>
      <c r="M3087">
        <v>1440969159</v>
      </c>
      <c r="N3087" s="12">
        <f t="shared" si="337"/>
        <v>42246.883784722217</v>
      </c>
      <c r="O3087" s="16">
        <f t="shared" si="338"/>
        <v>8</v>
      </c>
      <c r="P3087" s="16">
        <f t="shared" si="341"/>
        <v>2015</v>
      </c>
      <c r="Q3087" t="b">
        <v>0</v>
      </c>
      <c r="R3087">
        <v>9</v>
      </c>
      <c r="S3087" t="b">
        <v>0</v>
      </c>
      <c r="T3087" t="s">
        <v>8301</v>
      </c>
      <c r="U3087" t="str">
        <f t="shared" si="339"/>
        <v>theat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20">
        <f t="shared" si="340"/>
        <v>20</v>
      </c>
      <c r="F3088" s="6" t="str">
        <f t="shared" si="342"/>
        <v>Cat 6</v>
      </c>
      <c r="G3088" s="8">
        <v>50</v>
      </c>
      <c r="H3088" t="s">
        <v>8220</v>
      </c>
      <c r="I3088" t="s">
        <v>8236</v>
      </c>
      <c r="J3088" t="s">
        <v>8248</v>
      </c>
      <c r="K3088">
        <v>1439827559</v>
      </c>
      <c r="L3088" s="12">
        <f t="shared" si="336"/>
        <v>42233.67082175926</v>
      </c>
      <c r="M3088">
        <v>1434643559</v>
      </c>
      <c r="N3088" s="12">
        <f t="shared" si="337"/>
        <v>42173.67082175926</v>
      </c>
      <c r="O3088" s="16">
        <f t="shared" si="338"/>
        <v>6</v>
      </c>
      <c r="P3088" s="16">
        <f t="shared" si="341"/>
        <v>2015</v>
      </c>
      <c r="Q3088" t="b">
        <v>0</v>
      </c>
      <c r="R3088">
        <v>3</v>
      </c>
      <c r="S3088" t="b">
        <v>0</v>
      </c>
      <c r="T3088" t="s">
        <v>8301</v>
      </c>
      <c r="U3088" t="str">
        <f t="shared" si="339"/>
        <v>theat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20">
        <f t="shared" si="340"/>
        <v>20</v>
      </c>
      <c r="F3089" s="6" t="str">
        <f t="shared" si="342"/>
        <v>Cat 6</v>
      </c>
      <c r="G3089" s="8">
        <v>125</v>
      </c>
      <c r="H3089" t="s">
        <v>8220</v>
      </c>
      <c r="I3089" t="s">
        <v>8223</v>
      </c>
      <c r="J3089" t="s">
        <v>8245</v>
      </c>
      <c r="K3089">
        <v>1482294990</v>
      </c>
      <c r="L3089" s="12">
        <f t="shared" si="336"/>
        <v>42725.192013888889</v>
      </c>
      <c r="M3089">
        <v>1477107390</v>
      </c>
      <c r="N3089" s="12">
        <f t="shared" si="337"/>
        <v>42665.150347222225</v>
      </c>
      <c r="O3089" s="16">
        <f t="shared" si="338"/>
        <v>10</v>
      </c>
      <c r="P3089" s="16">
        <f t="shared" si="341"/>
        <v>2016</v>
      </c>
      <c r="Q3089" t="b">
        <v>0</v>
      </c>
      <c r="R3089">
        <v>2</v>
      </c>
      <c r="S3089" t="b">
        <v>0</v>
      </c>
      <c r="T3089" t="s">
        <v>8301</v>
      </c>
      <c r="U3089" t="str">
        <f t="shared" si="339"/>
        <v>theat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20">
        <f t="shared" si="340"/>
        <v>65</v>
      </c>
      <c r="F3090" s="6" t="str">
        <f t="shared" si="342"/>
        <v>Cat 12</v>
      </c>
      <c r="G3090" s="8">
        <v>126</v>
      </c>
      <c r="H3090" t="s">
        <v>8220</v>
      </c>
      <c r="I3090" t="s">
        <v>8223</v>
      </c>
      <c r="J3090" t="s">
        <v>8245</v>
      </c>
      <c r="K3090">
        <v>1420724460</v>
      </c>
      <c r="L3090" s="12">
        <f t="shared" si="336"/>
        <v>42012.570138888885</v>
      </c>
      <c r="M3090">
        <v>1418046247</v>
      </c>
      <c r="N3090" s="12">
        <f t="shared" si="337"/>
        <v>41981.57230324074</v>
      </c>
      <c r="O3090" s="16">
        <f t="shared" si="338"/>
        <v>12</v>
      </c>
      <c r="P3090" s="16">
        <f t="shared" si="341"/>
        <v>2014</v>
      </c>
      <c r="Q3090" t="b">
        <v>0</v>
      </c>
      <c r="R3090">
        <v>3</v>
      </c>
      <c r="S3090" t="b">
        <v>0</v>
      </c>
      <c r="T3090" t="s">
        <v>8301</v>
      </c>
      <c r="U3090" t="str">
        <f t="shared" si="339"/>
        <v>theat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20">
        <f t="shared" si="340"/>
        <v>25</v>
      </c>
      <c r="F3091" s="6" t="str">
        <f t="shared" si="342"/>
        <v>Cat 7</v>
      </c>
      <c r="G3091" s="8">
        <v>5854</v>
      </c>
      <c r="H3091" t="s">
        <v>8220</v>
      </c>
      <c r="I3091" t="s">
        <v>8223</v>
      </c>
      <c r="J3091" t="s">
        <v>8245</v>
      </c>
      <c r="K3091">
        <v>1468029540</v>
      </c>
      <c r="L3091" s="12">
        <f t="shared" si="336"/>
        <v>42560.082638888889</v>
      </c>
      <c r="M3091">
        <v>1465304483</v>
      </c>
      <c r="N3091" s="12">
        <f t="shared" si="337"/>
        <v>42528.542627314819</v>
      </c>
      <c r="O3091" s="16">
        <f t="shared" si="338"/>
        <v>6</v>
      </c>
      <c r="P3091" s="16">
        <f t="shared" si="341"/>
        <v>2016</v>
      </c>
      <c r="Q3091" t="b">
        <v>0</v>
      </c>
      <c r="R3091">
        <v>45</v>
      </c>
      <c r="S3091" t="b">
        <v>0</v>
      </c>
      <c r="T3091" t="s">
        <v>8301</v>
      </c>
      <c r="U3091" t="str">
        <f t="shared" si="339"/>
        <v>theat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20">
        <f t="shared" si="340"/>
        <v>225</v>
      </c>
      <c r="F3092" s="6" t="str">
        <f t="shared" si="342"/>
        <v>Cat 12</v>
      </c>
      <c r="G3092" s="8">
        <v>11432</v>
      </c>
      <c r="H3092" t="s">
        <v>8220</v>
      </c>
      <c r="I3092" t="s">
        <v>8223</v>
      </c>
      <c r="J3092" t="s">
        <v>8245</v>
      </c>
      <c r="K3092">
        <v>1430505545</v>
      </c>
      <c r="L3092" s="12">
        <f t="shared" si="336"/>
        <v>42125.777141203704</v>
      </c>
      <c r="M3092">
        <v>1425325145</v>
      </c>
      <c r="N3092" s="12">
        <f t="shared" si="337"/>
        <v>42065.818807870368</v>
      </c>
      <c r="O3092" s="16">
        <f t="shared" si="338"/>
        <v>3</v>
      </c>
      <c r="P3092" s="16">
        <f t="shared" si="341"/>
        <v>2015</v>
      </c>
      <c r="Q3092" t="b">
        <v>0</v>
      </c>
      <c r="R3092">
        <v>9</v>
      </c>
      <c r="S3092" t="b">
        <v>0</v>
      </c>
      <c r="T3092" t="s">
        <v>8301</v>
      </c>
      <c r="U3092" t="str">
        <f t="shared" si="339"/>
        <v>theat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20">
        <f t="shared" si="340"/>
        <v>5</v>
      </c>
      <c r="F3093" s="6" t="str">
        <f t="shared" si="342"/>
        <v>Cat 3</v>
      </c>
      <c r="G3093" s="8">
        <v>796</v>
      </c>
      <c r="H3093" t="s">
        <v>8220</v>
      </c>
      <c r="I3093" t="s">
        <v>8223</v>
      </c>
      <c r="J3093" t="s">
        <v>8245</v>
      </c>
      <c r="K3093">
        <v>1471214743</v>
      </c>
      <c r="L3093" s="12">
        <f t="shared" si="336"/>
        <v>42596.948414351849</v>
      </c>
      <c r="M3093">
        <v>1468622743</v>
      </c>
      <c r="N3093" s="12">
        <f t="shared" si="337"/>
        <v>42566.948414351849</v>
      </c>
      <c r="O3093" s="16">
        <f t="shared" si="338"/>
        <v>7</v>
      </c>
      <c r="P3093" s="16">
        <f t="shared" si="341"/>
        <v>2016</v>
      </c>
      <c r="Q3093" t="b">
        <v>0</v>
      </c>
      <c r="R3093">
        <v>9</v>
      </c>
      <c r="S3093" t="b">
        <v>0</v>
      </c>
      <c r="T3093" t="s">
        <v>8301</v>
      </c>
      <c r="U3093" t="str">
        <f t="shared" si="339"/>
        <v>theat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20">
        <f t="shared" si="340"/>
        <v>100</v>
      </c>
      <c r="F3094" s="6" t="str">
        <f t="shared" si="342"/>
        <v>Cat 12</v>
      </c>
      <c r="G3094" s="8">
        <v>1183.19</v>
      </c>
      <c r="H3094" t="s">
        <v>8220</v>
      </c>
      <c r="I3094" t="s">
        <v>8223</v>
      </c>
      <c r="J3094" t="s">
        <v>8245</v>
      </c>
      <c r="K3094">
        <v>1444946400</v>
      </c>
      <c r="L3094" s="12">
        <f t="shared" si="336"/>
        <v>42292.916666666672</v>
      </c>
      <c r="M3094">
        <v>1441723912</v>
      </c>
      <c r="N3094" s="12">
        <f t="shared" si="337"/>
        <v>42255.619351851856</v>
      </c>
      <c r="O3094" s="16">
        <f t="shared" si="338"/>
        <v>9</v>
      </c>
      <c r="P3094" s="16">
        <f t="shared" si="341"/>
        <v>2015</v>
      </c>
      <c r="Q3094" t="b">
        <v>0</v>
      </c>
      <c r="R3094">
        <v>21</v>
      </c>
      <c r="S3094" t="b">
        <v>0</v>
      </c>
      <c r="T3094" t="s">
        <v>8301</v>
      </c>
      <c r="U3094" t="str">
        <f t="shared" si="339"/>
        <v>theat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20">
        <f t="shared" si="340"/>
        <v>4</v>
      </c>
      <c r="F3095" s="6" t="str">
        <f t="shared" si="342"/>
        <v>Cat 2</v>
      </c>
      <c r="G3095" s="8">
        <v>910</v>
      </c>
      <c r="H3095" t="s">
        <v>8220</v>
      </c>
      <c r="I3095" t="s">
        <v>8228</v>
      </c>
      <c r="J3095" t="s">
        <v>8250</v>
      </c>
      <c r="K3095">
        <v>1401595140</v>
      </c>
      <c r="L3095" s="12">
        <f t="shared" si="336"/>
        <v>41791.165972222225</v>
      </c>
      <c r="M3095">
        <v>1398980941</v>
      </c>
      <c r="N3095" s="12">
        <f t="shared" si="337"/>
        <v>41760.909039351849</v>
      </c>
      <c r="O3095" s="16">
        <f t="shared" si="338"/>
        <v>5</v>
      </c>
      <c r="P3095" s="16">
        <f t="shared" si="341"/>
        <v>2014</v>
      </c>
      <c r="Q3095" t="b">
        <v>0</v>
      </c>
      <c r="R3095">
        <v>17</v>
      </c>
      <c r="S3095" t="b">
        <v>0</v>
      </c>
      <c r="T3095" t="s">
        <v>8301</v>
      </c>
      <c r="U3095" t="str">
        <f t="shared" si="339"/>
        <v>theat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20">
        <f t="shared" si="340"/>
        <v>100</v>
      </c>
      <c r="F3096" s="6" t="str">
        <f t="shared" si="342"/>
        <v>Cat 12</v>
      </c>
      <c r="G3096" s="8"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12">
        <f t="shared" si="336"/>
        <v>42267.795787037037</v>
      </c>
      <c r="M3096">
        <v>1437591956</v>
      </c>
      <c r="N3096" s="12">
        <f t="shared" si="337"/>
        <v>42207.795787037037</v>
      </c>
      <c r="O3096" s="16">
        <f t="shared" si="338"/>
        <v>7</v>
      </c>
      <c r="P3096" s="16">
        <f t="shared" si="341"/>
        <v>2015</v>
      </c>
      <c r="Q3096" t="b">
        <v>0</v>
      </c>
      <c r="R3096">
        <v>1</v>
      </c>
      <c r="S3096" t="b">
        <v>0</v>
      </c>
      <c r="T3096" t="s">
        <v>8301</v>
      </c>
      <c r="U3096" t="str">
        <f t="shared" si="339"/>
        <v>theat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20">
        <f t="shared" si="340"/>
        <v>14.92</v>
      </c>
      <c r="F3097" s="6" t="str">
        <f t="shared" si="342"/>
        <v>Cat 4</v>
      </c>
      <c r="G3097" s="8"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12">
        <f t="shared" si="336"/>
        <v>42583.025231481486</v>
      </c>
      <c r="M3097">
        <v>1464827780</v>
      </c>
      <c r="N3097" s="12">
        <f t="shared" si="337"/>
        <v>42523.025231481486</v>
      </c>
      <c r="O3097" s="16">
        <f t="shared" si="338"/>
        <v>6</v>
      </c>
      <c r="P3097" s="16">
        <f t="shared" si="341"/>
        <v>2016</v>
      </c>
      <c r="Q3097" t="b">
        <v>0</v>
      </c>
      <c r="R3097">
        <v>1</v>
      </c>
      <c r="S3097" t="b">
        <v>0</v>
      </c>
      <c r="T3097" t="s">
        <v>8301</v>
      </c>
      <c r="U3097" t="str">
        <f t="shared" si="339"/>
        <v>theat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20">
        <f t="shared" si="340"/>
        <v>20</v>
      </c>
      <c r="F3098" s="6" t="str">
        <f t="shared" si="342"/>
        <v>Cat 6</v>
      </c>
      <c r="G3098" s="8">
        <v>795</v>
      </c>
      <c r="H3098" t="s">
        <v>8220</v>
      </c>
      <c r="I3098" t="s">
        <v>8223</v>
      </c>
      <c r="J3098" t="s">
        <v>8245</v>
      </c>
      <c r="K3098">
        <v>1432151326</v>
      </c>
      <c r="L3098" s="12">
        <f t="shared" si="336"/>
        <v>42144.825532407413</v>
      </c>
      <c r="M3098">
        <v>1429559326</v>
      </c>
      <c r="N3098" s="12">
        <f t="shared" si="337"/>
        <v>42114.825532407413</v>
      </c>
      <c r="O3098" s="16">
        <f t="shared" si="338"/>
        <v>4</v>
      </c>
      <c r="P3098" s="16">
        <f t="shared" si="341"/>
        <v>2015</v>
      </c>
      <c r="Q3098" t="b">
        <v>0</v>
      </c>
      <c r="R3098">
        <v>14</v>
      </c>
      <c r="S3098" t="b">
        <v>0</v>
      </c>
      <c r="T3098" t="s">
        <v>8301</v>
      </c>
      <c r="U3098" t="str">
        <f t="shared" si="339"/>
        <v>theat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20">
        <f t="shared" si="340"/>
        <v>10</v>
      </c>
      <c r="F3099" s="6" t="str">
        <f t="shared" si="342"/>
        <v>Cat 4</v>
      </c>
      <c r="G3099" s="8">
        <v>1715</v>
      </c>
      <c r="H3099" t="s">
        <v>8220</v>
      </c>
      <c r="I3099" t="s">
        <v>8224</v>
      </c>
      <c r="J3099" t="s">
        <v>8246</v>
      </c>
      <c r="K3099">
        <v>1475848800</v>
      </c>
      <c r="L3099" s="12">
        <f t="shared" si="336"/>
        <v>42650.583333333328</v>
      </c>
      <c r="M3099">
        <v>1474027501</v>
      </c>
      <c r="N3099" s="12">
        <f t="shared" si="337"/>
        <v>42629.503483796296</v>
      </c>
      <c r="O3099" s="16">
        <f t="shared" si="338"/>
        <v>9</v>
      </c>
      <c r="P3099" s="16">
        <f t="shared" si="341"/>
        <v>2016</v>
      </c>
      <c r="Q3099" t="b">
        <v>0</v>
      </c>
      <c r="R3099">
        <v>42</v>
      </c>
      <c r="S3099" t="b">
        <v>0</v>
      </c>
      <c r="T3099" t="s">
        <v>8301</v>
      </c>
      <c r="U3099" t="str">
        <f t="shared" si="339"/>
        <v>theat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20">
        <f t="shared" si="340"/>
        <v>48.725000000000001</v>
      </c>
      <c r="F3100" s="6" t="str">
        <f t="shared" si="342"/>
        <v>Cat 11</v>
      </c>
      <c r="G3100" s="8">
        <v>1758</v>
      </c>
      <c r="H3100" t="s">
        <v>8220</v>
      </c>
      <c r="I3100" t="s">
        <v>8223</v>
      </c>
      <c r="J3100" t="s">
        <v>8245</v>
      </c>
      <c r="K3100">
        <v>1454890620</v>
      </c>
      <c r="L3100" s="12">
        <f t="shared" si="336"/>
        <v>42408.01180555555</v>
      </c>
      <c r="M3100">
        <v>1450724449</v>
      </c>
      <c r="N3100" s="12">
        <f t="shared" si="337"/>
        <v>42359.792233796295</v>
      </c>
      <c r="O3100" s="16">
        <f t="shared" si="338"/>
        <v>12</v>
      </c>
      <c r="P3100" s="16">
        <f t="shared" si="341"/>
        <v>2015</v>
      </c>
      <c r="Q3100" t="b">
        <v>0</v>
      </c>
      <c r="R3100">
        <v>27</v>
      </c>
      <c r="S3100" t="b">
        <v>0</v>
      </c>
      <c r="T3100" t="s">
        <v>8301</v>
      </c>
      <c r="U3100" t="str">
        <f t="shared" si="339"/>
        <v>theat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20">
        <f t="shared" si="340"/>
        <v>2</v>
      </c>
      <c r="F3101" s="6" t="str">
        <f t="shared" si="342"/>
        <v>Cat 2</v>
      </c>
      <c r="G3101" s="8">
        <v>278</v>
      </c>
      <c r="H3101" t="s">
        <v>8220</v>
      </c>
      <c r="I3101" t="s">
        <v>8223</v>
      </c>
      <c r="J3101" t="s">
        <v>8245</v>
      </c>
      <c r="K3101">
        <v>1455251591</v>
      </c>
      <c r="L3101" s="12">
        <f t="shared" si="336"/>
        <v>42412.189710648148</v>
      </c>
      <c r="M3101">
        <v>1452659591</v>
      </c>
      <c r="N3101" s="12">
        <f t="shared" si="337"/>
        <v>42382.189710648148</v>
      </c>
      <c r="O3101" s="16">
        <f t="shared" si="338"/>
        <v>1</v>
      </c>
      <c r="P3101" s="16">
        <f t="shared" si="341"/>
        <v>2016</v>
      </c>
      <c r="Q3101" t="b">
        <v>0</v>
      </c>
      <c r="R3101">
        <v>5</v>
      </c>
      <c r="S3101" t="b">
        <v>0</v>
      </c>
      <c r="T3101" t="s">
        <v>8301</v>
      </c>
      <c r="U3101" t="str">
        <f t="shared" si="339"/>
        <v>theat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20">
        <f t="shared" si="340"/>
        <v>12</v>
      </c>
      <c r="F3102" s="6" t="str">
        <f t="shared" si="342"/>
        <v>Cat 4</v>
      </c>
      <c r="G3102" s="8">
        <v>1827</v>
      </c>
      <c r="H3102" t="s">
        <v>8220</v>
      </c>
      <c r="I3102" t="s">
        <v>8223</v>
      </c>
      <c r="J3102" t="s">
        <v>8245</v>
      </c>
      <c r="K3102">
        <v>1413816975</v>
      </c>
      <c r="L3102" s="12">
        <f t="shared" si="336"/>
        <v>41932.622395833336</v>
      </c>
      <c r="M3102">
        <v>1411224975</v>
      </c>
      <c r="N3102" s="12">
        <f t="shared" si="337"/>
        <v>41902.622395833336</v>
      </c>
      <c r="O3102" s="16">
        <f t="shared" si="338"/>
        <v>9</v>
      </c>
      <c r="P3102" s="16">
        <f t="shared" si="341"/>
        <v>2014</v>
      </c>
      <c r="Q3102" t="b">
        <v>0</v>
      </c>
      <c r="R3102">
        <v>13</v>
      </c>
      <c r="S3102" t="b">
        <v>0</v>
      </c>
      <c r="T3102" t="s">
        <v>8301</v>
      </c>
      <c r="U3102" t="str">
        <f t="shared" si="339"/>
        <v>theat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20">
        <f t="shared" si="340"/>
        <v>2.5</v>
      </c>
      <c r="F3103" s="6" t="str">
        <f t="shared" si="342"/>
        <v>Cat 2</v>
      </c>
      <c r="G3103" s="8">
        <v>300</v>
      </c>
      <c r="H3103" t="s">
        <v>8220</v>
      </c>
      <c r="I3103" t="s">
        <v>8229</v>
      </c>
      <c r="J3103" t="s">
        <v>8248</v>
      </c>
      <c r="K3103">
        <v>1437033360</v>
      </c>
      <c r="L3103" s="12">
        <f t="shared" si="336"/>
        <v>42201.330555555556</v>
      </c>
      <c r="M3103">
        <v>1434445937</v>
      </c>
      <c r="N3103" s="12">
        <f t="shared" si="337"/>
        <v>42171.383530092593</v>
      </c>
      <c r="O3103" s="16">
        <f t="shared" si="338"/>
        <v>6</v>
      </c>
      <c r="P3103" s="16">
        <f t="shared" si="341"/>
        <v>2015</v>
      </c>
      <c r="Q3103" t="b">
        <v>0</v>
      </c>
      <c r="R3103">
        <v>12</v>
      </c>
      <c r="S3103" t="b">
        <v>0</v>
      </c>
      <c r="T3103" t="s">
        <v>8301</v>
      </c>
      <c r="U3103" t="str">
        <f t="shared" si="339"/>
        <v>theat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20">
        <f t="shared" si="340"/>
        <v>16</v>
      </c>
      <c r="F3104" s="6" t="str">
        <f t="shared" si="342"/>
        <v>Cat 5</v>
      </c>
      <c r="G3104" s="8">
        <v>6258</v>
      </c>
      <c r="H3104" t="s">
        <v>8220</v>
      </c>
      <c r="I3104" t="s">
        <v>8224</v>
      </c>
      <c r="J3104" t="s">
        <v>8246</v>
      </c>
      <c r="K3104">
        <v>1471939818</v>
      </c>
      <c r="L3104" s="12">
        <f t="shared" si="336"/>
        <v>42605.340486111112</v>
      </c>
      <c r="M3104">
        <v>1467619818</v>
      </c>
      <c r="N3104" s="12">
        <f t="shared" si="337"/>
        <v>42555.340486111112</v>
      </c>
      <c r="O3104" s="16">
        <f t="shared" si="338"/>
        <v>7</v>
      </c>
      <c r="P3104" s="16">
        <f t="shared" si="341"/>
        <v>2016</v>
      </c>
      <c r="Q3104" t="b">
        <v>0</v>
      </c>
      <c r="R3104">
        <v>90</v>
      </c>
      <c r="S3104" t="b">
        <v>0</v>
      </c>
      <c r="T3104" t="s">
        <v>8301</v>
      </c>
      <c r="U3104" t="str">
        <f t="shared" si="339"/>
        <v>theat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20">
        <f t="shared" si="340"/>
        <v>4.0999999999999996</v>
      </c>
      <c r="F3105" s="6" t="str">
        <f t="shared" si="342"/>
        <v>Cat 2</v>
      </c>
      <c r="G3105" s="8">
        <v>11</v>
      </c>
      <c r="H3105" t="s">
        <v>8220</v>
      </c>
      <c r="I3105" t="s">
        <v>8223</v>
      </c>
      <c r="J3105" t="s">
        <v>8245</v>
      </c>
      <c r="K3105">
        <v>1434080706</v>
      </c>
      <c r="L3105" s="12">
        <f t="shared" si="336"/>
        <v>42167.156319444446</v>
      </c>
      <c r="M3105">
        <v>1428896706</v>
      </c>
      <c r="N3105" s="12">
        <f t="shared" si="337"/>
        <v>42107.156319444446</v>
      </c>
      <c r="O3105" s="16">
        <f t="shared" si="338"/>
        <v>4</v>
      </c>
      <c r="P3105" s="16">
        <f t="shared" si="341"/>
        <v>2015</v>
      </c>
      <c r="Q3105" t="b">
        <v>0</v>
      </c>
      <c r="R3105">
        <v>2</v>
      </c>
      <c r="S3105" t="b">
        <v>0</v>
      </c>
      <c r="T3105" t="s">
        <v>8301</v>
      </c>
      <c r="U3105" t="str">
        <f t="shared" si="339"/>
        <v>theat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20">
        <f t="shared" si="340"/>
        <v>4</v>
      </c>
      <c r="F3106" s="6" t="str">
        <f t="shared" si="342"/>
        <v>Cat 2</v>
      </c>
      <c r="G3106" s="8">
        <v>1185</v>
      </c>
      <c r="H3106" t="s">
        <v>8220</v>
      </c>
      <c r="I3106" t="s">
        <v>8225</v>
      </c>
      <c r="J3106" t="s">
        <v>8247</v>
      </c>
      <c r="K3106">
        <v>1422928800</v>
      </c>
      <c r="L3106" s="12">
        <f t="shared" si="336"/>
        <v>42038.083333333328</v>
      </c>
      <c r="M3106">
        <v>1420235311</v>
      </c>
      <c r="N3106" s="12">
        <f t="shared" si="337"/>
        <v>42006.908692129626</v>
      </c>
      <c r="O3106" s="16">
        <f t="shared" si="338"/>
        <v>1</v>
      </c>
      <c r="P3106" s="16">
        <f t="shared" si="341"/>
        <v>2015</v>
      </c>
      <c r="Q3106" t="b">
        <v>0</v>
      </c>
      <c r="R3106">
        <v>5</v>
      </c>
      <c r="S3106" t="b">
        <v>0</v>
      </c>
      <c r="T3106" t="s">
        <v>8301</v>
      </c>
      <c r="U3106" t="str">
        <f t="shared" si="339"/>
        <v>theat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20">
        <f t="shared" si="340"/>
        <v>5.8449999999999998</v>
      </c>
      <c r="F3107" s="6" t="str">
        <f t="shared" si="342"/>
        <v>Cat 3</v>
      </c>
      <c r="G3107" s="8">
        <v>2476</v>
      </c>
      <c r="H3107" t="s">
        <v>8220</v>
      </c>
      <c r="I3107" t="s">
        <v>8223</v>
      </c>
      <c r="J3107" t="s">
        <v>8245</v>
      </c>
      <c r="K3107">
        <v>1413694800</v>
      </c>
      <c r="L3107" s="12">
        <f t="shared" si="336"/>
        <v>41931.208333333336</v>
      </c>
      <c r="M3107">
        <v>1408986916</v>
      </c>
      <c r="N3107" s="12">
        <f t="shared" si="337"/>
        <v>41876.718935185185</v>
      </c>
      <c r="O3107" s="16">
        <f t="shared" si="338"/>
        <v>8</v>
      </c>
      <c r="P3107" s="16">
        <f t="shared" si="341"/>
        <v>2014</v>
      </c>
      <c r="Q3107" t="b">
        <v>0</v>
      </c>
      <c r="R3107">
        <v>31</v>
      </c>
      <c r="S3107" t="b">
        <v>0</v>
      </c>
      <c r="T3107" t="s">
        <v>8301</v>
      </c>
      <c r="U3107" t="str">
        <f t="shared" si="339"/>
        <v>theat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20">
        <f t="shared" si="340"/>
        <v>1</v>
      </c>
      <c r="F3108" s="6" t="str">
        <f t="shared" si="342"/>
        <v>Cat 2</v>
      </c>
      <c r="G3108" s="8">
        <v>41</v>
      </c>
      <c r="H3108" t="s">
        <v>8220</v>
      </c>
      <c r="I3108" t="s">
        <v>8224</v>
      </c>
      <c r="J3108" t="s">
        <v>8246</v>
      </c>
      <c r="K3108">
        <v>1442440800</v>
      </c>
      <c r="L3108" s="12">
        <f t="shared" si="336"/>
        <v>42263.916666666672</v>
      </c>
      <c r="M3108">
        <v>1440497876</v>
      </c>
      <c r="N3108" s="12">
        <f t="shared" si="337"/>
        <v>42241.429120370376</v>
      </c>
      <c r="O3108" s="16">
        <f t="shared" si="338"/>
        <v>8</v>
      </c>
      <c r="P3108" s="16">
        <f t="shared" si="341"/>
        <v>2015</v>
      </c>
      <c r="Q3108" t="b">
        <v>0</v>
      </c>
      <c r="R3108">
        <v>4</v>
      </c>
      <c r="S3108" t="b">
        <v>0</v>
      </c>
      <c r="T3108" t="s">
        <v>8301</v>
      </c>
      <c r="U3108" t="str">
        <f t="shared" si="339"/>
        <v>theat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20">
        <f t="shared" si="340"/>
        <v>40</v>
      </c>
      <c r="F3109" s="6" t="str">
        <f t="shared" si="342"/>
        <v>Cat 10</v>
      </c>
      <c r="G3109" s="8">
        <v>7905</v>
      </c>
      <c r="H3109" t="s">
        <v>8220</v>
      </c>
      <c r="I3109" t="s">
        <v>8223</v>
      </c>
      <c r="J3109" t="s">
        <v>8245</v>
      </c>
      <c r="K3109">
        <v>1431372751</v>
      </c>
      <c r="L3109" s="12">
        <f t="shared" si="336"/>
        <v>42135.814247685179</v>
      </c>
      <c r="M3109">
        <v>1430767951</v>
      </c>
      <c r="N3109" s="12">
        <f t="shared" si="337"/>
        <v>42128.814247685179</v>
      </c>
      <c r="O3109" s="16">
        <f t="shared" si="338"/>
        <v>5</v>
      </c>
      <c r="P3109" s="16">
        <f t="shared" si="341"/>
        <v>2015</v>
      </c>
      <c r="Q3109" t="b">
        <v>0</v>
      </c>
      <c r="R3109">
        <v>29</v>
      </c>
      <c r="S3109" t="b">
        <v>0</v>
      </c>
      <c r="T3109" t="s">
        <v>8301</v>
      </c>
      <c r="U3109" t="str">
        <f t="shared" si="339"/>
        <v>theat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20">
        <f t="shared" si="340"/>
        <v>50</v>
      </c>
      <c r="F3110" s="6" t="str">
        <f t="shared" si="342"/>
        <v>Cat 12</v>
      </c>
      <c r="G3110" s="8">
        <v>26</v>
      </c>
      <c r="H3110" t="s">
        <v>8220</v>
      </c>
      <c r="I3110" t="s">
        <v>8223</v>
      </c>
      <c r="J3110" t="s">
        <v>8245</v>
      </c>
      <c r="K3110">
        <v>1430234394</v>
      </c>
      <c r="L3110" s="12">
        <f t="shared" si="336"/>
        <v>42122.638819444444</v>
      </c>
      <c r="M3110">
        <v>1425053994</v>
      </c>
      <c r="N3110" s="12">
        <f t="shared" si="337"/>
        <v>42062.680486111116</v>
      </c>
      <c r="O3110" s="16">
        <f t="shared" si="338"/>
        <v>2</v>
      </c>
      <c r="P3110" s="16">
        <f t="shared" si="341"/>
        <v>2015</v>
      </c>
      <c r="Q3110" t="b">
        <v>0</v>
      </c>
      <c r="R3110">
        <v>2</v>
      </c>
      <c r="S3110" t="b">
        <v>0</v>
      </c>
      <c r="T3110" t="s">
        <v>8301</v>
      </c>
      <c r="U3110" t="str">
        <f t="shared" si="339"/>
        <v>theat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20">
        <f t="shared" si="340"/>
        <v>26.5</v>
      </c>
      <c r="F3111" s="6" t="str">
        <f t="shared" si="342"/>
        <v>Cat 7</v>
      </c>
      <c r="G3111" s="8">
        <v>6633</v>
      </c>
      <c r="H3111" t="s">
        <v>8220</v>
      </c>
      <c r="I3111" t="s">
        <v>8223</v>
      </c>
      <c r="J3111" t="s">
        <v>8245</v>
      </c>
      <c r="K3111">
        <v>1409194810</v>
      </c>
      <c r="L3111" s="12">
        <f t="shared" si="336"/>
        <v>41879.125115740739</v>
      </c>
      <c r="M3111">
        <v>1406170810</v>
      </c>
      <c r="N3111" s="12">
        <f t="shared" si="337"/>
        <v>41844.125115740739</v>
      </c>
      <c r="O3111" s="16">
        <f t="shared" si="338"/>
        <v>7</v>
      </c>
      <c r="P3111" s="16">
        <f t="shared" si="341"/>
        <v>2014</v>
      </c>
      <c r="Q3111" t="b">
        <v>0</v>
      </c>
      <c r="R3111">
        <v>114</v>
      </c>
      <c r="S3111" t="b">
        <v>0</v>
      </c>
      <c r="T3111" t="s">
        <v>8301</v>
      </c>
      <c r="U3111" t="str">
        <f t="shared" si="339"/>
        <v>theat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20">
        <f t="shared" si="340"/>
        <v>25</v>
      </c>
      <c r="F3112" s="6" t="str">
        <f t="shared" si="342"/>
        <v>Cat 7</v>
      </c>
      <c r="G3112" s="8"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12">
        <f t="shared" si="336"/>
        <v>42785.031469907408</v>
      </c>
      <c r="M3112">
        <v>1484009119</v>
      </c>
      <c r="N3112" s="12">
        <f t="shared" si="337"/>
        <v>42745.031469907408</v>
      </c>
      <c r="O3112" s="16">
        <f t="shared" si="338"/>
        <v>1</v>
      </c>
      <c r="P3112" s="16">
        <f t="shared" si="341"/>
        <v>2017</v>
      </c>
      <c r="Q3112" t="b">
        <v>0</v>
      </c>
      <c r="R3112">
        <v>1</v>
      </c>
      <c r="S3112" t="b">
        <v>0</v>
      </c>
      <c r="T3112" t="s">
        <v>8301</v>
      </c>
      <c r="U3112" t="str">
        <f t="shared" si="339"/>
        <v>theat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20">
        <f t="shared" si="340"/>
        <v>20</v>
      </c>
      <c r="F3113" s="6" t="str">
        <f t="shared" si="342"/>
        <v>Cat 6</v>
      </c>
      <c r="G3113" s="8">
        <v>5328</v>
      </c>
      <c r="H3113" t="s">
        <v>8220</v>
      </c>
      <c r="I3113" t="s">
        <v>8223</v>
      </c>
      <c r="J3113" t="s">
        <v>8245</v>
      </c>
      <c r="K3113">
        <v>1412432220</v>
      </c>
      <c r="L3113" s="12">
        <f t="shared" si="336"/>
        <v>41916.595138888886</v>
      </c>
      <c r="M3113">
        <v>1409753820</v>
      </c>
      <c r="N3113" s="12">
        <f t="shared" si="337"/>
        <v>41885.595138888886</v>
      </c>
      <c r="O3113" s="16">
        <f t="shared" si="338"/>
        <v>9</v>
      </c>
      <c r="P3113" s="16">
        <f t="shared" si="341"/>
        <v>2014</v>
      </c>
      <c r="Q3113" t="b">
        <v>0</v>
      </c>
      <c r="R3113">
        <v>76</v>
      </c>
      <c r="S3113" t="b">
        <v>0</v>
      </c>
      <c r="T3113" t="s">
        <v>8301</v>
      </c>
      <c r="U3113" t="str">
        <f t="shared" si="339"/>
        <v>theat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20">
        <f t="shared" si="340"/>
        <v>11</v>
      </c>
      <c r="F3114" s="6" t="str">
        <f t="shared" si="342"/>
        <v>Cat 4</v>
      </c>
      <c r="G3114" s="8">
        <v>521</v>
      </c>
      <c r="H3114" t="s">
        <v>8220</v>
      </c>
      <c r="I3114" t="s">
        <v>8223</v>
      </c>
      <c r="J3114" t="s">
        <v>8245</v>
      </c>
      <c r="K3114">
        <v>1477968934</v>
      </c>
      <c r="L3114" s="12">
        <f t="shared" si="336"/>
        <v>42675.121921296297</v>
      </c>
      <c r="M3114">
        <v>1472784934</v>
      </c>
      <c r="N3114" s="12">
        <f t="shared" si="337"/>
        <v>42615.121921296297</v>
      </c>
      <c r="O3114" s="16">
        <f t="shared" si="338"/>
        <v>9</v>
      </c>
      <c r="P3114" s="16">
        <f t="shared" si="341"/>
        <v>2016</v>
      </c>
      <c r="Q3114" t="b">
        <v>0</v>
      </c>
      <c r="R3114">
        <v>9</v>
      </c>
      <c r="S3114" t="b">
        <v>0</v>
      </c>
      <c r="T3114" t="s">
        <v>8301</v>
      </c>
      <c r="U3114" t="str">
        <f t="shared" si="339"/>
        <v>theat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20">
        <f t="shared" si="340"/>
        <v>109.22499999999999</v>
      </c>
      <c r="F3115" s="6" t="str">
        <f t="shared" si="342"/>
        <v>Cat 12</v>
      </c>
      <c r="G3115" s="8">
        <v>4635</v>
      </c>
      <c r="H3115" t="s">
        <v>8220</v>
      </c>
      <c r="I3115" t="s">
        <v>8223</v>
      </c>
      <c r="J3115" t="s">
        <v>8245</v>
      </c>
      <c r="K3115">
        <v>1429291982</v>
      </c>
      <c r="L3115" s="12">
        <f t="shared" si="336"/>
        <v>42111.731273148151</v>
      </c>
      <c r="M3115">
        <v>1426699982</v>
      </c>
      <c r="N3115" s="12">
        <f t="shared" si="337"/>
        <v>42081.731273148151</v>
      </c>
      <c r="O3115" s="16">
        <f t="shared" si="338"/>
        <v>3</v>
      </c>
      <c r="P3115" s="16">
        <f t="shared" si="341"/>
        <v>2015</v>
      </c>
      <c r="Q3115" t="b">
        <v>0</v>
      </c>
      <c r="R3115">
        <v>37</v>
      </c>
      <c r="S3115" t="b">
        <v>0</v>
      </c>
      <c r="T3115" t="s">
        <v>8301</v>
      </c>
      <c r="U3115" t="str">
        <f t="shared" si="339"/>
        <v>theat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20">
        <f t="shared" si="340"/>
        <v>75</v>
      </c>
      <c r="F3116" s="6" t="str">
        <f t="shared" si="342"/>
        <v>Cat 12</v>
      </c>
      <c r="G3116" s="8">
        <v>0</v>
      </c>
      <c r="H3116" t="s">
        <v>8220</v>
      </c>
      <c r="I3116" t="s">
        <v>8223</v>
      </c>
      <c r="J3116" t="s">
        <v>8245</v>
      </c>
      <c r="K3116">
        <v>1411312250</v>
      </c>
      <c r="L3116" s="12">
        <f t="shared" si="336"/>
        <v>41903.632523148146</v>
      </c>
      <c r="M3116">
        <v>1406128250</v>
      </c>
      <c r="N3116" s="12">
        <f t="shared" si="337"/>
        <v>41843.632523148146</v>
      </c>
      <c r="O3116" s="16">
        <f t="shared" si="338"/>
        <v>7</v>
      </c>
      <c r="P3116" s="16">
        <f t="shared" si="341"/>
        <v>2014</v>
      </c>
      <c r="Q3116" t="b">
        <v>0</v>
      </c>
      <c r="R3116">
        <v>0</v>
      </c>
      <c r="S3116" t="b">
        <v>0</v>
      </c>
      <c r="T3116" t="s">
        <v>8301</v>
      </c>
      <c r="U3116" t="str">
        <f t="shared" si="339"/>
        <v>theat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20">
        <f t="shared" si="340"/>
        <v>10</v>
      </c>
      <c r="F3117" s="6" t="str">
        <f t="shared" si="342"/>
        <v>Cat 4</v>
      </c>
      <c r="G3117" s="8"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12">
        <f t="shared" si="336"/>
        <v>42526.447071759263</v>
      </c>
      <c r="M3117">
        <v>1462531427</v>
      </c>
      <c r="N3117" s="12">
        <f t="shared" si="337"/>
        <v>42496.447071759263</v>
      </c>
      <c r="O3117" s="16">
        <f t="shared" si="338"/>
        <v>5</v>
      </c>
      <c r="P3117" s="16">
        <f t="shared" si="341"/>
        <v>2016</v>
      </c>
      <c r="Q3117" t="b">
        <v>0</v>
      </c>
      <c r="R3117">
        <v>1</v>
      </c>
      <c r="S3117" t="b">
        <v>0</v>
      </c>
      <c r="T3117" t="s">
        <v>8301</v>
      </c>
      <c r="U3117" t="str">
        <f t="shared" si="339"/>
        <v>theat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20">
        <f t="shared" si="340"/>
        <v>0.75</v>
      </c>
      <c r="F3118" s="6" t="str">
        <f t="shared" si="342"/>
        <v>Cat 1</v>
      </c>
      <c r="G3118" s="8">
        <v>430</v>
      </c>
      <c r="H3118" t="s">
        <v>8220</v>
      </c>
      <c r="I3118" t="s">
        <v>8223</v>
      </c>
      <c r="J3118" t="s">
        <v>8245</v>
      </c>
      <c r="K3118">
        <v>1427890925</v>
      </c>
      <c r="L3118" s="12">
        <f t="shared" si="336"/>
        <v>42095.515335648146</v>
      </c>
      <c r="M3118">
        <v>1426681325</v>
      </c>
      <c r="N3118" s="12">
        <f t="shared" si="337"/>
        <v>42081.515335648146</v>
      </c>
      <c r="O3118" s="16">
        <f t="shared" si="338"/>
        <v>3</v>
      </c>
      <c r="P3118" s="16">
        <f t="shared" si="341"/>
        <v>2015</v>
      </c>
      <c r="Q3118" t="b">
        <v>0</v>
      </c>
      <c r="R3118">
        <v>10</v>
      </c>
      <c r="S3118" t="b">
        <v>0</v>
      </c>
      <c r="T3118" t="s">
        <v>8301</v>
      </c>
      <c r="U3118" t="str">
        <f t="shared" si="339"/>
        <v>theat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20">
        <f t="shared" si="340"/>
        <v>1</v>
      </c>
      <c r="F3119" s="6" t="str">
        <f t="shared" si="342"/>
        <v>Cat 2</v>
      </c>
      <c r="G3119" s="8"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12">
        <f t="shared" si="336"/>
        <v>42517.55</v>
      </c>
      <c r="M3119">
        <v>1463648360</v>
      </c>
      <c r="N3119" s="12">
        <f t="shared" si="337"/>
        <v>42509.374537037031</v>
      </c>
      <c r="O3119" s="16">
        <f t="shared" si="338"/>
        <v>5</v>
      </c>
      <c r="P3119" s="16">
        <f t="shared" si="341"/>
        <v>2016</v>
      </c>
      <c r="Q3119" t="b">
        <v>0</v>
      </c>
      <c r="R3119">
        <v>1</v>
      </c>
      <c r="S3119" t="b">
        <v>0</v>
      </c>
      <c r="T3119" t="s">
        <v>8301</v>
      </c>
      <c r="U3119" t="str">
        <f t="shared" si="339"/>
        <v>theat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20">
        <f t="shared" si="340"/>
        <v>500</v>
      </c>
      <c r="F3120" s="6" t="str">
        <f t="shared" si="342"/>
        <v>Cat 12</v>
      </c>
      <c r="G3120" s="8">
        <v>1550</v>
      </c>
      <c r="H3120" t="s">
        <v>8220</v>
      </c>
      <c r="I3120" t="s">
        <v>8234</v>
      </c>
      <c r="J3120" t="s">
        <v>8254</v>
      </c>
      <c r="K3120">
        <v>1467473723</v>
      </c>
      <c r="L3120" s="12">
        <f t="shared" si="336"/>
        <v>42553.649571759262</v>
      </c>
      <c r="M3120">
        <v>1465832123</v>
      </c>
      <c r="N3120" s="12">
        <f t="shared" si="337"/>
        <v>42534.649571759262</v>
      </c>
      <c r="O3120" s="16">
        <f t="shared" si="338"/>
        <v>6</v>
      </c>
      <c r="P3120" s="16">
        <f t="shared" si="341"/>
        <v>2016</v>
      </c>
      <c r="Q3120" t="b">
        <v>0</v>
      </c>
      <c r="R3120">
        <v>2</v>
      </c>
      <c r="S3120" t="b">
        <v>0</v>
      </c>
      <c r="T3120" t="s">
        <v>8301</v>
      </c>
      <c r="U3120" t="str">
        <f t="shared" si="339"/>
        <v>theat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20">
        <f t="shared" si="340"/>
        <v>10</v>
      </c>
      <c r="F3121" s="6" t="str">
        <f t="shared" si="342"/>
        <v>Cat 4</v>
      </c>
      <c r="G3121" s="8"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12">
        <f t="shared" si="336"/>
        <v>42090.003842592589</v>
      </c>
      <c r="M3121">
        <v>1424826332</v>
      </c>
      <c r="N3121" s="12">
        <f t="shared" si="337"/>
        <v>42060.04550925926</v>
      </c>
      <c r="O3121" s="16">
        <f t="shared" si="338"/>
        <v>2</v>
      </c>
      <c r="P3121" s="16">
        <f t="shared" si="341"/>
        <v>2015</v>
      </c>
      <c r="Q3121" t="b">
        <v>0</v>
      </c>
      <c r="R3121">
        <v>1</v>
      </c>
      <c r="S3121" t="b">
        <v>0</v>
      </c>
      <c r="T3121" t="s">
        <v>8301</v>
      </c>
      <c r="U3121" t="str">
        <f t="shared" si="339"/>
        <v>theat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20">
        <f t="shared" si="340"/>
        <v>1300</v>
      </c>
      <c r="F3122" s="6" t="str">
        <f t="shared" si="342"/>
        <v>Cat 12</v>
      </c>
      <c r="G3122" s="8">
        <v>128</v>
      </c>
      <c r="H3122" t="s">
        <v>8220</v>
      </c>
      <c r="I3122" t="s">
        <v>8232</v>
      </c>
      <c r="J3122" t="s">
        <v>8248</v>
      </c>
      <c r="K3122">
        <v>1462484196</v>
      </c>
      <c r="L3122" s="12">
        <f t="shared" si="336"/>
        <v>42495.900416666671</v>
      </c>
      <c r="M3122">
        <v>1457303796</v>
      </c>
      <c r="N3122" s="12">
        <f t="shared" si="337"/>
        <v>42435.942083333335</v>
      </c>
      <c r="O3122" s="16">
        <f t="shared" si="338"/>
        <v>3</v>
      </c>
      <c r="P3122" s="16">
        <f t="shared" si="341"/>
        <v>2016</v>
      </c>
      <c r="Q3122" t="b">
        <v>0</v>
      </c>
      <c r="R3122">
        <v>10</v>
      </c>
      <c r="S3122" t="b">
        <v>0</v>
      </c>
      <c r="T3122" t="s">
        <v>8301</v>
      </c>
      <c r="U3122" t="str">
        <f t="shared" si="339"/>
        <v>theat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20">
        <f t="shared" si="340"/>
        <v>1.5</v>
      </c>
      <c r="F3123" s="6" t="str">
        <f t="shared" si="342"/>
        <v>Cat 2</v>
      </c>
      <c r="G3123" s="8"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12">
        <f t="shared" si="336"/>
        <v>41908.679803240739</v>
      </c>
      <c r="M3123">
        <v>1406564335</v>
      </c>
      <c r="N3123" s="12">
        <f t="shared" si="337"/>
        <v>41848.679803240739</v>
      </c>
      <c r="O3123" s="16">
        <f t="shared" si="338"/>
        <v>7</v>
      </c>
      <c r="P3123" s="16">
        <f t="shared" si="341"/>
        <v>2014</v>
      </c>
      <c r="Q3123" t="b">
        <v>0</v>
      </c>
      <c r="R3123">
        <v>1</v>
      </c>
      <c r="S3123" t="b">
        <v>0</v>
      </c>
      <c r="T3123" t="s">
        <v>8301</v>
      </c>
      <c r="U3123" t="str">
        <f t="shared" si="339"/>
        <v>theat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20">
        <f t="shared" si="340"/>
        <v>0.19900000000000001</v>
      </c>
      <c r="F3124" s="6" t="str">
        <f t="shared" si="342"/>
        <v>Cat 1</v>
      </c>
      <c r="G3124" s="8">
        <v>116</v>
      </c>
      <c r="H3124" t="s">
        <v>8219</v>
      </c>
      <c r="I3124" t="s">
        <v>8223</v>
      </c>
      <c r="J3124" t="s">
        <v>8245</v>
      </c>
      <c r="K3124">
        <v>1478733732</v>
      </c>
      <c r="L3124" s="12">
        <f t="shared" si="336"/>
        <v>42683.973750000005</v>
      </c>
      <c r="M3124">
        <v>1478298132</v>
      </c>
      <c r="N3124" s="12">
        <f t="shared" si="337"/>
        <v>42678.932083333333</v>
      </c>
      <c r="O3124" s="16">
        <f t="shared" si="338"/>
        <v>11</v>
      </c>
      <c r="P3124" s="16">
        <f t="shared" si="341"/>
        <v>2016</v>
      </c>
      <c r="Q3124" t="b">
        <v>0</v>
      </c>
      <c r="R3124">
        <v>2</v>
      </c>
      <c r="S3124" t="b">
        <v>0</v>
      </c>
      <c r="T3124" t="s">
        <v>8301</v>
      </c>
      <c r="U3124" t="str">
        <f t="shared" si="339"/>
        <v>theat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20">
        <f t="shared" si="340"/>
        <v>125</v>
      </c>
      <c r="F3125" s="6" t="str">
        <f t="shared" si="342"/>
        <v>Cat 12</v>
      </c>
      <c r="G3125" s="8">
        <v>85192</v>
      </c>
      <c r="H3125" t="s">
        <v>8219</v>
      </c>
      <c r="I3125" t="s">
        <v>8223</v>
      </c>
      <c r="J3125" t="s">
        <v>8245</v>
      </c>
      <c r="K3125">
        <v>1468108198</v>
      </c>
      <c r="L3125" s="12">
        <f t="shared" si="336"/>
        <v>42560.993032407408</v>
      </c>
      <c r="M3125">
        <v>1465516198</v>
      </c>
      <c r="N3125" s="12">
        <f t="shared" si="337"/>
        <v>42530.993032407408</v>
      </c>
      <c r="O3125" s="16">
        <f t="shared" si="338"/>
        <v>6</v>
      </c>
      <c r="P3125" s="16">
        <f t="shared" si="341"/>
        <v>2016</v>
      </c>
      <c r="Q3125" t="b">
        <v>0</v>
      </c>
      <c r="R3125">
        <v>348</v>
      </c>
      <c r="S3125" t="b">
        <v>0</v>
      </c>
      <c r="T3125" t="s">
        <v>8301</v>
      </c>
      <c r="U3125" t="str">
        <f t="shared" si="339"/>
        <v>theat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20">
        <f t="shared" si="340"/>
        <v>800</v>
      </c>
      <c r="F3126" s="6" t="str">
        <f t="shared" si="342"/>
        <v>Cat 12</v>
      </c>
      <c r="G3126" s="8">
        <v>26</v>
      </c>
      <c r="H3126" t="s">
        <v>8219</v>
      </c>
      <c r="I3126" t="s">
        <v>8223</v>
      </c>
      <c r="J3126" t="s">
        <v>8245</v>
      </c>
      <c r="K3126">
        <v>1422902601</v>
      </c>
      <c r="L3126" s="12">
        <f t="shared" si="336"/>
        <v>42037.780104166668</v>
      </c>
      <c r="M3126">
        <v>1417718601</v>
      </c>
      <c r="N3126" s="12">
        <f t="shared" si="337"/>
        <v>41977.780104166668</v>
      </c>
      <c r="O3126" s="16">
        <f t="shared" si="338"/>
        <v>12</v>
      </c>
      <c r="P3126" s="16">
        <f t="shared" si="341"/>
        <v>2014</v>
      </c>
      <c r="Q3126" t="b">
        <v>0</v>
      </c>
      <c r="R3126">
        <v>4</v>
      </c>
      <c r="S3126" t="b">
        <v>0</v>
      </c>
      <c r="T3126" t="s">
        <v>8301</v>
      </c>
      <c r="U3126" t="str">
        <f t="shared" si="339"/>
        <v>theat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20">
        <f t="shared" si="340"/>
        <v>1500</v>
      </c>
      <c r="F3127" s="6" t="str">
        <f t="shared" si="342"/>
        <v>Cat 12</v>
      </c>
      <c r="G3127" s="8">
        <v>0</v>
      </c>
      <c r="H3127" t="s">
        <v>8219</v>
      </c>
      <c r="I3127" t="s">
        <v>8223</v>
      </c>
      <c r="J3127" t="s">
        <v>8245</v>
      </c>
      <c r="K3127">
        <v>1452142672</v>
      </c>
      <c r="L3127" s="12">
        <f t="shared" si="336"/>
        <v>42376.20685185185</v>
      </c>
      <c r="M3127">
        <v>1449550672</v>
      </c>
      <c r="N3127" s="12">
        <f t="shared" si="337"/>
        <v>42346.20685185185</v>
      </c>
      <c r="O3127" s="16">
        <f t="shared" si="338"/>
        <v>12</v>
      </c>
      <c r="P3127" s="16">
        <f t="shared" si="341"/>
        <v>2015</v>
      </c>
      <c r="Q3127" t="b">
        <v>0</v>
      </c>
      <c r="R3127">
        <v>0</v>
      </c>
      <c r="S3127" t="b">
        <v>0</v>
      </c>
      <c r="T3127" t="s">
        <v>8301</v>
      </c>
      <c r="U3127" t="str">
        <f t="shared" si="339"/>
        <v>theat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20">
        <f t="shared" si="340"/>
        <v>25</v>
      </c>
      <c r="F3128" s="6" t="str">
        <f t="shared" si="342"/>
        <v>Cat 7</v>
      </c>
      <c r="G3128" s="8">
        <v>1040</v>
      </c>
      <c r="H3128" t="s">
        <v>8219</v>
      </c>
      <c r="I3128" t="s">
        <v>8223</v>
      </c>
      <c r="J3128" t="s">
        <v>8245</v>
      </c>
      <c r="K3128">
        <v>1459121162</v>
      </c>
      <c r="L3128" s="12">
        <f t="shared" si="336"/>
        <v>42456.976412037038</v>
      </c>
      <c r="M3128">
        <v>1456532762</v>
      </c>
      <c r="N3128" s="12">
        <f t="shared" si="337"/>
        <v>42427.01807870371</v>
      </c>
      <c r="O3128" s="16">
        <f t="shared" si="338"/>
        <v>2</v>
      </c>
      <c r="P3128" s="16">
        <f t="shared" si="341"/>
        <v>2016</v>
      </c>
      <c r="Q3128" t="b">
        <v>0</v>
      </c>
      <c r="R3128">
        <v>17</v>
      </c>
      <c r="S3128" t="b">
        <v>0</v>
      </c>
      <c r="T3128" t="s">
        <v>8301</v>
      </c>
      <c r="U3128" t="str">
        <f t="shared" si="339"/>
        <v>theat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20">
        <f t="shared" si="340"/>
        <v>100</v>
      </c>
      <c r="F3129" s="6" t="str">
        <f t="shared" si="342"/>
        <v>Cat 12</v>
      </c>
      <c r="G3129" s="8">
        <v>0</v>
      </c>
      <c r="H3129" t="s">
        <v>8219</v>
      </c>
      <c r="I3129" t="s">
        <v>8223</v>
      </c>
      <c r="J3129" t="s">
        <v>8245</v>
      </c>
      <c r="K3129">
        <v>1425242029</v>
      </c>
      <c r="L3129" s="12">
        <f t="shared" si="336"/>
        <v>42064.856817129628</v>
      </c>
      <c r="M3129">
        <v>1422650029</v>
      </c>
      <c r="N3129" s="12">
        <f t="shared" si="337"/>
        <v>42034.856817129628</v>
      </c>
      <c r="O3129" s="16">
        <f t="shared" si="338"/>
        <v>1</v>
      </c>
      <c r="P3129" s="16">
        <f t="shared" si="341"/>
        <v>2015</v>
      </c>
      <c r="Q3129" t="b">
        <v>0</v>
      </c>
      <c r="R3129">
        <v>0</v>
      </c>
      <c r="S3129" t="b">
        <v>0</v>
      </c>
      <c r="T3129" t="s">
        <v>8301</v>
      </c>
      <c r="U3129" t="str">
        <f t="shared" si="339"/>
        <v>theat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20">
        <f t="shared" si="340"/>
        <v>15</v>
      </c>
      <c r="F3130" s="6" t="str">
        <f t="shared" si="342"/>
        <v>Cat 5</v>
      </c>
      <c r="G3130" s="8">
        <v>16291</v>
      </c>
      <c r="H3130" t="s">
        <v>8221</v>
      </c>
      <c r="I3130" t="s">
        <v>8223</v>
      </c>
      <c r="J3130" t="s">
        <v>8245</v>
      </c>
      <c r="K3130">
        <v>1489690141</v>
      </c>
      <c r="L3130" s="12">
        <f t="shared" si="336"/>
        <v>42810.784039351856</v>
      </c>
      <c r="M3130">
        <v>1487101741</v>
      </c>
      <c r="N3130" s="12">
        <f t="shared" si="337"/>
        <v>42780.825706018513</v>
      </c>
      <c r="O3130" s="16">
        <f t="shared" si="338"/>
        <v>2</v>
      </c>
      <c r="P3130" s="16">
        <f t="shared" si="341"/>
        <v>2017</v>
      </c>
      <c r="Q3130" t="b">
        <v>0</v>
      </c>
      <c r="R3130">
        <v>117</v>
      </c>
      <c r="S3130" t="b">
        <v>0</v>
      </c>
      <c r="T3130" t="s">
        <v>8269</v>
      </c>
      <c r="U3130" t="str">
        <f t="shared" si="339"/>
        <v>theat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20">
        <f t="shared" si="340"/>
        <v>1.25</v>
      </c>
      <c r="F3131" s="6" t="str">
        <f t="shared" si="342"/>
        <v>Cat 2</v>
      </c>
      <c r="G3131" s="8"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12">
        <f t="shared" si="336"/>
        <v>42843.801145833335</v>
      </c>
      <c r="M3131">
        <v>1489090419</v>
      </c>
      <c r="N3131" s="12">
        <f t="shared" si="337"/>
        <v>42803.842812499999</v>
      </c>
      <c r="O3131" s="16">
        <f t="shared" si="338"/>
        <v>3</v>
      </c>
      <c r="P3131" s="16">
        <f t="shared" si="341"/>
        <v>2017</v>
      </c>
      <c r="Q3131" t="b">
        <v>0</v>
      </c>
      <c r="R3131">
        <v>1</v>
      </c>
      <c r="S3131" t="b">
        <v>0</v>
      </c>
      <c r="T3131" t="s">
        <v>8269</v>
      </c>
      <c r="U3131" t="str">
        <f t="shared" si="339"/>
        <v>theat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20">
        <f t="shared" si="340"/>
        <v>10</v>
      </c>
      <c r="F3132" s="6" t="str">
        <f t="shared" si="342"/>
        <v>Cat 4</v>
      </c>
      <c r="G3132" s="8">
        <v>375</v>
      </c>
      <c r="H3132" t="s">
        <v>8221</v>
      </c>
      <c r="I3132" t="s">
        <v>8223</v>
      </c>
      <c r="J3132" t="s">
        <v>8245</v>
      </c>
      <c r="K3132">
        <v>1492145940</v>
      </c>
      <c r="L3132" s="12">
        <f t="shared" si="336"/>
        <v>42839.207638888889</v>
      </c>
      <c r="M3132">
        <v>1489504916</v>
      </c>
      <c r="N3132" s="12">
        <f t="shared" si="337"/>
        <v>42808.640231481477</v>
      </c>
      <c r="O3132" s="16">
        <f t="shared" si="338"/>
        <v>3</v>
      </c>
      <c r="P3132" s="16">
        <f t="shared" si="341"/>
        <v>2017</v>
      </c>
      <c r="Q3132" t="b">
        <v>0</v>
      </c>
      <c r="R3132">
        <v>4</v>
      </c>
      <c r="S3132" t="b">
        <v>0</v>
      </c>
      <c r="T3132" t="s">
        <v>8269</v>
      </c>
      <c r="U3132" t="str">
        <f t="shared" si="339"/>
        <v>theat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20">
        <f t="shared" si="340"/>
        <v>4.0999999999999996</v>
      </c>
      <c r="F3133" s="6" t="str">
        <f t="shared" si="342"/>
        <v>Cat 2</v>
      </c>
      <c r="G3133" s="8">
        <v>645</v>
      </c>
      <c r="H3133" t="s">
        <v>8221</v>
      </c>
      <c r="I3133" t="s">
        <v>8223</v>
      </c>
      <c r="J3133" t="s">
        <v>8245</v>
      </c>
      <c r="K3133">
        <v>1491656045</v>
      </c>
      <c r="L3133" s="12">
        <f t="shared" si="336"/>
        <v>42833.537557870368</v>
      </c>
      <c r="M3133">
        <v>1489067645</v>
      </c>
      <c r="N3133" s="12">
        <f t="shared" si="337"/>
        <v>42803.579224537039</v>
      </c>
      <c r="O3133" s="16">
        <f t="shared" si="338"/>
        <v>3</v>
      </c>
      <c r="P3133" s="16">
        <f t="shared" si="341"/>
        <v>2017</v>
      </c>
      <c r="Q3133" t="b">
        <v>0</v>
      </c>
      <c r="R3133">
        <v>12</v>
      </c>
      <c r="S3133" t="b">
        <v>0</v>
      </c>
      <c r="T3133" t="s">
        <v>8269</v>
      </c>
      <c r="U3133" t="str">
        <f t="shared" si="339"/>
        <v>theat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20">
        <f t="shared" si="340"/>
        <v>30</v>
      </c>
      <c r="F3134" s="6" t="str">
        <f t="shared" si="342"/>
        <v>Cat 8</v>
      </c>
      <c r="G3134" s="8"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12">
        <f t="shared" si="336"/>
        <v>42846.308564814812</v>
      </c>
      <c r="M3134">
        <v>1487579060</v>
      </c>
      <c r="N3134" s="12">
        <f t="shared" si="337"/>
        <v>42786.350231481483</v>
      </c>
      <c r="O3134" s="16">
        <f t="shared" si="338"/>
        <v>2</v>
      </c>
      <c r="P3134" s="16">
        <f t="shared" si="341"/>
        <v>2017</v>
      </c>
      <c r="Q3134" t="b">
        <v>0</v>
      </c>
      <c r="R3134">
        <v>1</v>
      </c>
      <c r="S3134" t="b">
        <v>0</v>
      </c>
      <c r="T3134" t="s">
        <v>8269</v>
      </c>
      <c r="U3134" t="str">
        <f t="shared" si="339"/>
        <v>theat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20">
        <f t="shared" si="340"/>
        <v>0.5</v>
      </c>
      <c r="F3135" s="6" t="str">
        <f t="shared" si="342"/>
        <v>Cat 1</v>
      </c>
      <c r="G3135" s="8">
        <v>540</v>
      </c>
      <c r="H3135" t="s">
        <v>8221</v>
      </c>
      <c r="I3135" t="s">
        <v>8224</v>
      </c>
      <c r="J3135" t="s">
        <v>8246</v>
      </c>
      <c r="K3135">
        <v>1490358834</v>
      </c>
      <c r="L3135" s="12">
        <f t="shared" si="336"/>
        <v>42818.523541666669</v>
      </c>
      <c r="M3135">
        <v>1487770434</v>
      </c>
      <c r="N3135" s="12">
        <f t="shared" si="337"/>
        <v>42788.565208333333</v>
      </c>
      <c r="O3135" s="16">
        <f t="shared" si="338"/>
        <v>2</v>
      </c>
      <c r="P3135" s="16">
        <f t="shared" si="341"/>
        <v>2017</v>
      </c>
      <c r="Q3135" t="b">
        <v>0</v>
      </c>
      <c r="R3135">
        <v>16</v>
      </c>
      <c r="S3135" t="b">
        <v>0</v>
      </c>
      <c r="T3135" t="s">
        <v>8269</v>
      </c>
      <c r="U3135" t="str">
        <f t="shared" si="339"/>
        <v>theat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20">
        <f t="shared" si="340"/>
        <v>1</v>
      </c>
      <c r="F3136" s="6" t="str">
        <f t="shared" si="342"/>
        <v>Cat 2</v>
      </c>
      <c r="G3136" s="8">
        <v>225</v>
      </c>
      <c r="H3136" t="s">
        <v>8221</v>
      </c>
      <c r="I3136" t="s">
        <v>8224</v>
      </c>
      <c r="J3136" t="s">
        <v>8246</v>
      </c>
      <c r="K3136">
        <v>1490631419</v>
      </c>
      <c r="L3136" s="12">
        <f t="shared" si="336"/>
        <v>42821.678460648152</v>
      </c>
      <c r="M3136">
        <v>1488820619</v>
      </c>
      <c r="N3136" s="12">
        <f t="shared" si="337"/>
        <v>42800.720127314817</v>
      </c>
      <c r="O3136" s="16">
        <f t="shared" si="338"/>
        <v>3</v>
      </c>
      <c r="P3136" s="16">
        <f t="shared" si="341"/>
        <v>2017</v>
      </c>
      <c r="Q3136" t="b">
        <v>0</v>
      </c>
      <c r="R3136">
        <v>12</v>
      </c>
      <c r="S3136" t="b">
        <v>0</v>
      </c>
      <c r="T3136" t="s">
        <v>8269</v>
      </c>
      <c r="U3136" t="str">
        <f t="shared" si="339"/>
        <v>theat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20">
        <f t="shared" si="340"/>
        <v>0.77700000000000002</v>
      </c>
      <c r="F3137" s="6" t="str">
        <f t="shared" si="342"/>
        <v>Cat 1</v>
      </c>
      <c r="G3137" s="8">
        <v>162</v>
      </c>
      <c r="H3137" t="s">
        <v>8221</v>
      </c>
      <c r="I3137" t="s">
        <v>8223</v>
      </c>
      <c r="J3137" t="s">
        <v>8245</v>
      </c>
      <c r="K3137">
        <v>1491277121</v>
      </c>
      <c r="L3137" s="12">
        <f t="shared" si="336"/>
        <v>42829.151863425926</v>
      </c>
      <c r="M3137">
        <v>1489376321</v>
      </c>
      <c r="N3137" s="12">
        <f t="shared" si="337"/>
        <v>42807.151863425926</v>
      </c>
      <c r="O3137" s="16">
        <f t="shared" si="338"/>
        <v>3</v>
      </c>
      <c r="P3137" s="16">
        <f t="shared" si="341"/>
        <v>2017</v>
      </c>
      <c r="Q3137" t="b">
        <v>0</v>
      </c>
      <c r="R3137">
        <v>7</v>
      </c>
      <c r="S3137" t="b">
        <v>0</v>
      </c>
      <c r="T3137" t="s">
        <v>8269</v>
      </c>
      <c r="U3137" t="str">
        <f t="shared" si="339"/>
        <v>theat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20">
        <f t="shared" si="340"/>
        <v>0.5</v>
      </c>
      <c r="F3138" s="6" t="str">
        <f t="shared" si="342"/>
        <v>Cat 1</v>
      </c>
      <c r="G3138" s="8">
        <v>639</v>
      </c>
      <c r="H3138" t="s">
        <v>8221</v>
      </c>
      <c r="I3138" t="s">
        <v>8224</v>
      </c>
      <c r="J3138" t="s">
        <v>8246</v>
      </c>
      <c r="K3138">
        <v>1491001140</v>
      </c>
      <c r="L3138" s="12">
        <f t="shared" si="336"/>
        <v>42825.957638888889</v>
      </c>
      <c r="M3138">
        <v>1487847954</v>
      </c>
      <c r="N3138" s="12">
        <f t="shared" si="337"/>
        <v>42789.462430555555</v>
      </c>
      <c r="O3138" s="16">
        <f t="shared" si="338"/>
        <v>2</v>
      </c>
      <c r="P3138" s="16">
        <f t="shared" si="341"/>
        <v>2017</v>
      </c>
      <c r="Q3138" t="b">
        <v>0</v>
      </c>
      <c r="R3138">
        <v>22</v>
      </c>
      <c r="S3138" t="b">
        <v>0</v>
      </c>
      <c r="T3138" t="s">
        <v>8269</v>
      </c>
      <c r="U3138" t="str">
        <f t="shared" si="339"/>
        <v>theat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20">
        <f t="shared" si="340"/>
        <v>1.5</v>
      </c>
      <c r="F3139" s="6" t="str">
        <f t="shared" si="342"/>
        <v>Cat 2</v>
      </c>
      <c r="G3139" s="8"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12">
        <f t="shared" ref="L3139:L3202" si="343">(((K3139/60)/60)/24)+DATE(1970,1,1)</f>
        <v>42858.8</v>
      </c>
      <c r="M3139">
        <v>1489439669</v>
      </c>
      <c r="N3139" s="12">
        <f t="shared" ref="N3139:N3202" si="344">(((M3139/60)/60)/24)+DATE(1970,1,1)</f>
        <v>42807.885057870371</v>
      </c>
      <c r="O3139" s="16">
        <f t="shared" ref="O3139:O3202" si="345">MONTH(N3139)</f>
        <v>3</v>
      </c>
      <c r="P3139" s="16">
        <f t="shared" si="341"/>
        <v>2017</v>
      </c>
      <c r="Q3139" t="b">
        <v>0</v>
      </c>
      <c r="R3139">
        <v>1</v>
      </c>
      <c r="S3139" t="b">
        <v>0</v>
      </c>
      <c r="T3139" t="s">
        <v>8269</v>
      </c>
      <c r="U3139" t="str">
        <f t="shared" ref="U3139:U3202" si="346">LEFT(T3139,5)</f>
        <v>theat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20">
        <f t="shared" ref="E3140:E3203" si="347">D3140/1000</f>
        <v>0.2</v>
      </c>
      <c r="F3140" s="6" t="str">
        <f t="shared" si="342"/>
        <v>Cat 1</v>
      </c>
      <c r="G3140" s="8">
        <v>0</v>
      </c>
      <c r="H3140" t="s">
        <v>8221</v>
      </c>
      <c r="I3140" t="s">
        <v>8224</v>
      </c>
      <c r="J3140" t="s">
        <v>8246</v>
      </c>
      <c r="K3140">
        <v>1491233407</v>
      </c>
      <c r="L3140" s="12">
        <f t="shared" si="343"/>
        <v>42828.645914351851</v>
      </c>
      <c r="M3140">
        <v>1489591807</v>
      </c>
      <c r="N3140" s="12">
        <f t="shared" si="344"/>
        <v>42809.645914351851</v>
      </c>
      <c r="O3140" s="16">
        <f t="shared" si="345"/>
        <v>3</v>
      </c>
      <c r="P3140" s="16">
        <f t="shared" ref="P3140:P3203" si="348">YEAR(N3140)</f>
        <v>2017</v>
      </c>
      <c r="Q3140" t="b">
        <v>0</v>
      </c>
      <c r="R3140">
        <v>0</v>
      </c>
      <c r="S3140" t="b">
        <v>0</v>
      </c>
      <c r="T3140" t="s">
        <v>8269</v>
      </c>
      <c r="U3140" t="str">
        <f t="shared" si="346"/>
        <v>theat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20">
        <f t="shared" si="347"/>
        <v>50</v>
      </c>
      <c r="F3141" s="6" t="str">
        <f t="shared" ref="F3141:F3204" si="349">IF(E3141&lt;1,"Cat 1",IF(E3141&lt;5,"Cat 2",IF(E3141&lt;10,"Cat 3",IF(E3141&lt;15,"Cat 4",IF(E3141&lt;20,"Cat 5",IF(E3141&lt;25,"Cat 6",IF(E3141&lt;30,"Cat 7",IF(E3141&lt;35,"Cat 8",IF(E3141&lt;40,"Cat 9",IF(E3141&lt;45,"Cat 10",IF(E3141&lt;50,"Cat 11","Cat 12")))))))))))</f>
        <v>Cat 12</v>
      </c>
      <c r="G3141" s="8">
        <v>2700</v>
      </c>
      <c r="H3141" t="s">
        <v>8221</v>
      </c>
      <c r="I3141" t="s">
        <v>8237</v>
      </c>
      <c r="J3141" t="s">
        <v>8255</v>
      </c>
      <c r="K3141">
        <v>1490416380</v>
      </c>
      <c r="L3141" s="12">
        <f t="shared" si="343"/>
        <v>42819.189583333333</v>
      </c>
      <c r="M3141">
        <v>1487485760</v>
      </c>
      <c r="N3141" s="12">
        <f t="shared" si="344"/>
        <v>42785.270370370374</v>
      </c>
      <c r="O3141" s="16">
        <f t="shared" si="345"/>
        <v>2</v>
      </c>
      <c r="P3141" s="16">
        <f t="shared" si="348"/>
        <v>2017</v>
      </c>
      <c r="Q3141" t="b">
        <v>0</v>
      </c>
      <c r="R3141">
        <v>6</v>
      </c>
      <c r="S3141" t="b">
        <v>0</v>
      </c>
      <c r="T3141" t="s">
        <v>8269</v>
      </c>
      <c r="U3141" t="str">
        <f t="shared" si="346"/>
        <v>theat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20">
        <f t="shared" si="347"/>
        <v>10</v>
      </c>
      <c r="F3142" s="6" t="str">
        <f t="shared" si="349"/>
        <v>Cat 4</v>
      </c>
      <c r="G3142" s="8">
        <v>96</v>
      </c>
      <c r="H3142" t="s">
        <v>8221</v>
      </c>
      <c r="I3142" t="s">
        <v>8229</v>
      </c>
      <c r="J3142" t="s">
        <v>8248</v>
      </c>
      <c r="K3142">
        <v>1491581703</v>
      </c>
      <c r="L3142" s="12">
        <f t="shared" si="343"/>
        <v>42832.677118055552</v>
      </c>
      <c r="M3142">
        <v>1488993303</v>
      </c>
      <c r="N3142" s="12">
        <f t="shared" si="344"/>
        <v>42802.718784722223</v>
      </c>
      <c r="O3142" s="16">
        <f t="shared" si="345"/>
        <v>3</v>
      </c>
      <c r="P3142" s="16">
        <f t="shared" si="348"/>
        <v>2017</v>
      </c>
      <c r="Q3142" t="b">
        <v>0</v>
      </c>
      <c r="R3142">
        <v>4</v>
      </c>
      <c r="S3142" t="b">
        <v>0</v>
      </c>
      <c r="T3142" t="s">
        <v>8269</v>
      </c>
      <c r="U3142" t="str">
        <f t="shared" si="346"/>
        <v>theat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20">
        <f t="shared" si="347"/>
        <v>0.5</v>
      </c>
      <c r="F3143" s="6" t="str">
        <f t="shared" si="349"/>
        <v>Cat 1</v>
      </c>
      <c r="G3143" s="8">
        <v>258</v>
      </c>
      <c r="H3143" t="s">
        <v>8221</v>
      </c>
      <c r="I3143" t="s">
        <v>8232</v>
      </c>
      <c r="J3143" t="s">
        <v>8248</v>
      </c>
      <c r="K3143">
        <v>1492372800</v>
      </c>
      <c r="L3143" s="12">
        <f t="shared" si="343"/>
        <v>42841.833333333328</v>
      </c>
      <c r="M3143">
        <v>1488823488</v>
      </c>
      <c r="N3143" s="12">
        <f t="shared" si="344"/>
        <v>42800.753333333334</v>
      </c>
      <c r="O3143" s="16">
        <f t="shared" si="345"/>
        <v>3</v>
      </c>
      <c r="P3143" s="16">
        <f t="shared" si="348"/>
        <v>2017</v>
      </c>
      <c r="Q3143" t="b">
        <v>0</v>
      </c>
      <c r="R3143">
        <v>8</v>
      </c>
      <c r="S3143" t="b">
        <v>0</v>
      </c>
      <c r="T3143" t="s">
        <v>8269</v>
      </c>
      <c r="U3143" t="str">
        <f t="shared" si="346"/>
        <v>theat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20">
        <f t="shared" si="347"/>
        <v>2.75</v>
      </c>
      <c r="F3144" s="6" t="str">
        <f t="shared" si="349"/>
        <v>Cat 2</v>
      </c>
      <c r="G3144" s="8">
        <v>45</v>
      </c>
      <c r="H3144" t="s">
        <v>8221</v>
      </c>
      <c r="I3144" t="s">
        <v>8224</v>
      </c>
      <c r="J3144" t="s">
        <v>8246</v>
      </c>
      <c r="K3144">
        <v>1489922339</v>
      </c>
      <c r="L3144" s="12">
        <f t="shared" si="343"/>
        <v>42813.471516203703</v>
      </c>
      <c r="M3144">
        <v>1487333939</v>
      </c>
      <c r="N3144" s="12">
        <f t="shared" si="344"/>
        <v>42783.513182870374</v>
      </c>
      <c r="O3144" s="16">
        <f t="shared" si="345"/>
        <v>2</v>
      </c>
      <c r="P3144" s="16">
        <f t="shared" si="348"/>
        <v>2017</v>
      </c>
      <c r="Q3144" t="b">
        <v>0</v>
      </c>
      <c r="R3144">
        <v>3</v>
      </c>
      <c r="S3144" t="b">
        <v>0</v>
      </c>
      <c r="T3144" t="s">
        <v>8269</v>
      </c>
      <c r="U3144" t="str">
        <f t="shared" si="346"/>
        <v>theat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20">
        <f t="shared" si="347"/>
        <v>0.7</v>
      </c>
      <c r="F3145" s="6" t="str">
        <f t="shared" si="349"/>
        <v>Cat 1</v>
      </c>
      <c r="G3145" s="8">
        <v>0</v>
      </c>
      <c r="H3145" t="s">
        <v>8221</v>
      </c>
      <c r="I3145" t="s">
        <v>8224</v>
      </c>
      <c r="J3145" t="s">
        <v>8246</v>
      </c>
      <c r="K3145">
        <v>1491726956</v>
      </c>
      <c r="L3145" s="12">
        <f t="shared" si="343"/>
        <v>42834.358287037037</v>
      </c>
      <c r="M3145">
        <v>1489480556</v>
      </c>
      <c r="N3145" s="12">
        <f t="shared" si="344"/>
        <v>42808.358287037037</v>
      </c>
      <c r="O3145" s="16">
        <f t="shared" si="345"/>
        <v>3</v>
      </c>
      <c r="P3145" s="16">
        <f t="shared" si="348"/>
        <v>2017</v>
      </c>
      <c r="Q3145" t="b">
        <v>0</v>
      </c>
      <c r="R3145">
        <v>0</v>
      </c>
      <c r="S3145" t="b">
        <v>0</v>
      </c>
      <c r="T3145" t="s">
        <v>8269</v>
      </c>
      <c r="U3145" t="str">
        <f t="shared" si="346"/>
        <v>theat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20">
        <f t="shared" si="347"/>
        <v>10</v>
      </c>
      <c r="F3146" s="6" t="str">
        <f t="shared" si="349"/>
        <v>Cat 4</v>
      </c>
      <c r="G3146" s="8">
        <v>7540</v>
      </c>
      <c r="H3146" t="s">
        <v>8221</v>
      </c>
      <c r="I3146" t="s">
        <v>8223</v>
      </c>
      <c r="J3146" t="s">
        <v>8245</v>
      </c>
      <c r="K3146">
        <v>1489903200</v>
      </c>
      <c r="L3146" s="12">
        <f t="shared" si="343"/>
        <v>42813.25</v>
      </c>
      <c r="M3146">
        <v>1488459307</v>
      </c>
      <c r="N3146" s="12">
        <f t="shared" si="344"/>
        <v>42796.538275462968</v>
      </c>
      <c r="O3146" s="16">
        <f t="shared" si="345"/>
        <v>3</v>
      </c>
      <c r="P3146" s="16">
        <f t="shared" si="348"/>
        <v>2017</v>
      </c>
      <c r="Q3146" t="b">
        <v>0</v>
      </c>
      <c r="R3146">
        <v>30</v>
      </c>
      <c r="S3146" t="b">
        <v>0</v>
      </c>
      <c r="T3146" t="s">
        <v>8269</v>
      </c>
      <c r="U3146" t="str">
        <f t="shared" si="346"/>
        <v>theat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20">
        <f t="shared" si="347"/>
        <v>25</v>
      </c>
      <c r="F3147" s="6" t="str">
        <f t="shared" si="349"/>
        <v>Cat 7</v>
      </c>
      <c r="G3147" s="8">
        <v>0</v>
      </c>
      <c r="H3147" t="s">
        <v>8221</v>
      </c>
      <c r="I3147" t="s">
        <v>8223</v>
      </c>
      <c r="J3147" t="s">
        <v>8245</v>
      </c>
      <c r="K3147">
        <v>1490659134</v>
      </c>
      <c r="L3147" s="12">
        <f t="shared" si="343"/>
        <v>42821.999236111107</v>
      </c>
      <c r="M3147">
        <v>1485478734</v>
      </c>
      <c r="N3147" s="12">
        <f t="shared" si="344"/>
        <v>42762.040902777779</v>
      </c>
      <c r="O3147" s="16">
        <f t="shared" si="345"/>
        <v>1</v>
      </c>
      <c r="P3147" s="16">
        <f t="shared" si="348"/>
        <v>2017</v>
      </c>
      <c r="Q3147" t="b">
        <v>0</v>
      </c>
      <c r="R3147">
        <v>0</v>
      </c>
      <c r="S3147" t="b">
        <v>0</v>
      </c>
      <c r="T3147" t="s">
        <v>8269</v>
      </c>
      <c r="U3147" t="str">
        <f t="shared" si="346"/>
        <v>theat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20">
        <f t="shared" si="347"/>
        <v>50</v>
      </c>
      <c r="F3148" s="6" t="str">
        <f t="shared" si="349"/>
        <v>Cat 12</v>
      </c>
      <c r="G3148" s="8">
        <v>5250</v>
      </c>
      <c r="H3148" t="s">
        <v>8221</v>
      </c>
      <c r="I3148" t="s">
        <v>8237</v>
      </c>
      <c r="J3148" t="s">
        <v>8255</v>
      </c>
      <c r="K3148">
        <v>1492356166</v>
      </c>
      <c r="L3148" s="12">
        <f t="shared" si="343"/>
        <v>42841.640810185185</v>
      </c>
      <c r="M3148">
        <v>1488471766</v>
      </c>
      <c r="N3148" s="12">
        <f t="shared" si="344"/>
        <v>42796.682476851856</v>
      </c>
      <c r="O3148" s="16">
        <f t="shared" si="345"/>
        <v>3</v>
      </c>
      <c r="P3148" s="16">
        <f t="shared" si="348"/>
        <v>2017</v>
      </c>
      <c r="Q3148" t="b">
        <v>0</v>
      </c>
      <c r="R3148">
        <v>12</v>
      </c>
      <c r="S3148" t="b">
        <v>0</v>
      </c>
      <c r="T3148" t="s">
        <v>8269</v>
      </c>
      <c r="U3148" t="str">
        <f t="shared" si="346"/>
        <v>theat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20">
        <f t="shared" si="347"/>
        <v>20</v>
      </c>
      <c r="F3149" s="6" t="str">
        <f t="shared" si="349"/>
        <v>Cat 6</v>
      </c>
      <c r="G3149" s="8">
        <v>23505</v>
      </c>
      <c r="H3149" t="s">
        <v>8218</v>
      </c>
      <c r="I3149" t="s">
        <v>8223</v>
      </c>
      <c r="J3149" t="s">
        <v>8245</v>
      </c>
      <c r="K3149">
        <v>1415319355</v>
      </c>
      <c r="L3149" s="12">
        <f t="shared" si="343"/>
        <v>41950.011053240742</v>
      </c>
      <c r="M3149">
        <v>1411859755</v>
      </c>
      <c r="N3149" s="12">
        <f t="shared" si="344"/>
        <v>41909.969386574077</v>
      </c>
      <c r="O3149" s="16">
        <f t="shared" si="345"/>
        <v>9</v>
      </c>
      <c r="P3149" s="16">
        <f t="shared" si="348"/>
        <v>2014</v>
      </c>
      <c r="Q3149" t="b">
        <v>1</v>
      </c>
      <c r="R3149">
        <v>213</v>
      </c>
      <c r="S3149" t="b">
        <v>1</v>
      </c>
      <c r="T3149" t="s">
        <v>8269</v>
      </c>
      <c r="U3149" t="str">
        <f t="shared" si="346"/>
        <v>theat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20">
        <f t="shared" si="347"/>
        <v>1.8</v>
      </c>
      <c r="F3150" s="6" t="str">
        <f t="shared" si="349"/>
        <v>Cat 2</v>
      </c>
      <c r="G3150" s="8">
        <v>2361</v>
      </c>
      <c r="H3150" t="s">
        <v>8218</v>
      </c>
      <c r="I3150" t="s">
        <v>8223</v>
      </c>
      <c r="J3150" t="s">
        <v>8245</v>
      </c>
      <c r="K3150">
        <v>1412136000</v>
      </c>
      <c r="L3150" s="12">
        <f t="shared" si="343"/>
        <v>41913.166666666664</v>
      </c>
      <c r="M3150">
        <v>1410278284</v>
      </c>
      <c r="N3150" s="12">
        <f t="shared" si="344"/>
        <v>41891.665324074071</v>
      </c>
      <c r="O3150" s="16">
        <f t="shared" si="345"/>
        <v>9</v>
      </c>
      <c r="P3150" s="16">
        <f t="shared" si="348"/>
        <v>2014</v>
      </c>
      <c r="Q3150" t="b">
        <v>1</v>
      </c>
      <c r="R3150">
        <v>57</v>
      </c>
      <c r="S3150" t="b">
        <v>1</v>
      </c>
      <c r="T3150" t="s">
        <v>8269</v>
      </c>
      <c r="U3150" t="str">
        <f t="shared" si="346"/>
        <v>theat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20">
        <f t="shared" si="347"/>
        <v>1.25</v>
      </c>
      <c r="F3151" s="6" t="str">
        <f t="shared" si="349"/>
        <v>Cat 2</v>
      </c>
      <c r="G3151" s="8">
        <v>1300</v>
      </c>
      <c r="H3151" t="s">
        <v>8218</v>
      </c>
      <c r="I3151" t="s">
        <v>8223</v>
      </c>
      <c r="J3151" t="s">
        <v>8245</v>
      </c>
      <c r="K3151">
        <v>1354845600</v>
      </c>
      <c r="L3151" s="12">
        <f t="shared" si="343"/>
        <v>41250.083333333336</v>
      </c>
      <c r="M3151">
        <v>1352766300</v>
      </c>
      <c r="N3151" s="12">
        <f t="shared" si="344"/>
        <v>41226.017361111109</v>
      </c>
      <c r="O3151" s="16">
        <f t="shared" si="345"/>
        <v>11</v>
      </c>
      <c r="P3151" s="16">
        <f t="shared" si="348"/>
        <v>2012</v>
      </c>
      <c r="Q3151" t="b">
        <v>1</v>
      </c>
      <c r="R3151">
        <v>25</v>
      </c>
      <c r="S3151" t="b">
        <v>1</v>
      </c>
      <c r="T3151" t="s">
        <v>8269</v>
      </c>
      <c r="U3151" t="str">
        <f t="shared" si="346"/>
        <v>theat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20">
        <f t="shared" si="347"/>
        <v>3.5</v>
      </c>
      <c r="F3152" s="6" t="str">
        <f t="shared" si="349"/>
        <v>Cat 2</v>
      </c>
      <c r="G3152" s="8">
        <v>3535</v>
      </c>
      <c r="H3152" t="s">
        <v>8218</v>
      </c>
      <c r="I3152" t="s">
        <v>8223</v>
      </c>
      <c r="J3152" t="s">
        <v>8245</v>
      </c>
      <c r="K3152">
        <v>1295928000</v>
      </c>
      <c r="L3152" s="12">
        <f t="shared" si="343"/>
        <v>40568.166666666664</v>
      </c>
      <c r="M3152">
        <v>1288160403</v>
      </c>
      <c r="N3152" s="12">
        <f t="shared" si="344"/>
        <v>40478.263923611114</v>
      </c>
      <c r="O3152" s="16">
        <f t="shared" si="345"/>
        <v>10</v>
      </c>
      <c r="P3152" s="16">
        <f t="shared" si="348"/>
        <v>2010</v>
      </c>
      <c r="Q3152" t="b">
        <v>1</v>
      </c>
      <c r="R3152">
        <v>104</v>
      </c>
      <c r="S3152" t="b">
        <v>1</v>
      </c>
      <c r="T3152" t="s">
        <v>8269</v>
      </c>
      <c r="U3152" t="str">
        <f t="shared" si="346"/>
        <v>theat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20">
        <f t="shared" si="347"/>
        <v>3.5</v>
      </c>
      <c r="F3153" s="6" t="str">
        <f t="shared" si="349"/>
        <v>Cat 2</v>
      </c>
      <c r="G3153" s="8">
        <v>3514</v>
      </c>
      <c r="H3153" t="s">
        <v>8218</v>
      </c>
      <c r="I3153" t="s">
        <v>8223</v>
      </c>
      <c r="J3153" t="s">
        <v>8245</v>
      </c>
      <c r="K3153">
        <v>1410379774</v>
      </c>
      <c r="L3153" s="12">
        <f t="shared" si="343"/>
        <v>41892.83997685185</v>
      </c>
      <c r="M3153">
        <v>1407787774</v>
      </c>
      <c r="N3153" s="12">
        <f t="shared" si="344"/>
        <v>41862.83997685185</v>
      </c>
      <c r="O3153" s="16">
        <f t="shared" si="345"/>
        <v>8</v>
      </c>
      <c r="P3153" s="16">
        <f t="shared" si="348"/>
        <v>2014</v>
      </c>
      <c r="Q3153" t="b">
        <v>1</v>
      </c>
      <c r="R3153">
        <v>34</v>
      </c>
      <c r="S3153" t="b">
        <v>1</v>
      </c>
      <c r="T3153" t="s">
        <v>8269</v>
      </c>
      <c r="U3153" t="str">
        <f t="shared" si="346"/>
        <v>theat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20">
        <f t="shared" si="347"/>
        <v>2.2000000000000002</v>
      </c>
      <c r="F3154" s="6" t="str">
        <f t="shared" si="349"/>
        <v>Cat 2</v>
      </c>
      <c r="G3154" s="8">
        <v>2331</v>
      </c>
      <c r="H3154" t="s">
        <v>8218</v>
      </c>
      <c r="I3154" t="s">
        <v>8224</v>
      </c>
      <c r="J3154" t="s">
        <v>8246</v>
      </c>
      <c r="K3154">
        <v>1383425367</v>
      </c>
      <c r="L3154" s="12">
        <f t="shared" si="343"/>
        <v>41580.867673611108</v>
      </c>
      <c r="M3154">
        <v>1380833367</v>
      </c>
      <c r="N3154" s="12">
        <f t="shared" si="344"/>
        <v>41550.867673611108</v>
      </c>
      <c r="O3154" s="16">
        <f t="shared" si="345"/>
        <v>10</v>
      </c>
      <c r="P3154" s="16">
        <f t="shared" si="348"/>
        <v>2013</v>
      </c>
      <c r="Q3154" t="b">
        <v>1</v>
      </c>
      <c r="R3154">
        <v>67</v>
      </c>
      <c r="S3154" t="b">
        <v>1</v>
      </c>
      <c r="T3154" t="s">
        <v>8269</v>
      </c>
      <c r="U3154" t="str">
        <f t="shared" si="346"/>
        <v>theat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20">
        <f t="shared" si="347"/>
        <v>3</v>
      </c>
      <c r="F3155" s="6" t="str">
        <f t="shared" si="349"/>
        <v>Cat 2</v>
      </c>
      <c r="G3155" s="8">
        <v>10067.5</v>
      </c>
      <c r="H3155" t="s">
        <v>8218</v>
      </c>
      <c r="I3155" t="s">
        <v>8223</v>
      </c>
      <c r="J3155" t="s">
        <v>8245</v>
      </c>
      <c r="K3155">
        <v>1304225940</v>
      </c>
      <c r="L3155" s="12">
        <f t="shared" si="343"/>
        <v>40664.207638888889</v>
      </c>
      <c r="M3155">
        <v>1301542937</v>
      </c>
      <c r="N3155" s="12">
        <f t="shared" si="344"/>
        <v>40633.154363425929</v>
      </c>
      <c r="O3155" s="16">
        <f t="shared" si="345"/>
        <v>3</v>
      </c>
      <c r="P3155" s="16">
        <f t="shared" si="348"/>
        <v>2011</v>
      </c>
      <c r="Q3155" t="b">
        <v>1</v>
      </c>
      <c r="R3155">
        <v>241</v>
      </c>
      <c r="S3155" t="b">
        <v>1</v>
      </c>
      <c r="T3155" t="s">
        <v>8269</v>
      </c>
      <c r="U3155" t="str">
        <f t="shared" si="346"/>
        <v>theat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20">
        <f t="shared" si="347"/>
        <v>7</v>
      </c>
      <c r="F3156" s="6" t="str">
        <f t="shared" si="349"/>
        <v>Cat 3</v>
      </c>
      <c r="G3156" s="8">
        <v>7905</v>
      </c>
      <c r="H3156" t="s">
        <v>8218</v>
      </c>
      <c r="I3156" t="s">
        <v>8223</v>
      </c>
      <c r="J3156" t="s">
        <v>8245</v>
      </c>
      <c r="K3156">
        <v>1333310458</v>
      </c>
      <c r="L3156" s="12">
        <f t="shared" si="343"/>
        <v>41000.834004629629</v>
      </c>
      <c r="M3156">
        <v>1330722058</v>
      </c>
      <c r="N3156" s="12">
        <f t="shared" si="344"/>
        <v>40970.875671296293</v>
      </c>
      <c r="O3156" s="16">
        <f t="shared" si="345"/>
        <v>3</v>
      </c>
      <c r="P3156" s="16">
        <f t="shared" si="348"/>
        <v>2012</v>
      </c>
      <c r="Q3156" t="b">
        <v>1</v>
      </c>
      <c r="R3156">
        <v>123</v>
      </c>
      <c r="S3156" t="b">
        <v>1</v>
      </c>
      <c r="T3156" t="s">
        <v>8269</v>
      </c>
      <c r="U3156" t="str">
        <f t="shared" si="346"/>
        <v>theat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20">
        <f t="shared" si="347"/>
        <v>5</v>
      </c>
      <c r="F3157" s="6" t="str">
        <f t="shared" si="349"/>
        <v>Cat 3</v>
      </c>
      <c r="G3157" s="8">
        <v>9425.23</v>
      </c>
      <c r="H3157" t="s">
        <v>8218</v>
      </c>
      <c r="I3157" t="s">
        <v>8224</v>
      </c>
      <c r="J3157" t="s">
        <v>8246</v>
      </c>
      <c r="K3157">
        <v>1356004725</v>
      </c>
      <c r="L3157" s="12">
        <f t="shared" si="343"/>
        <v>41263.499131944445</v>
      </c>
      <c r="M3157">
        <v>1353412725</v>
      </c>
      <c r="N3157" s="12">
        <f t="shared" si="344"/>
        <v>41233.499131944445</v>
      </c>
      <c r="O3157" s="16">
        <f t="shared" si="345"/>
        <v>11</v>
      </c>
      <c r="P3157" s="16">
        <f t="shared" si="348"/>
        <v>2012</v>
      </c>
      <c r="Q3157" t="b">
        <v>1</v>
      </c>
      <c r="R3157">
        <v>302</v>
      </c>
      <c r="S3157" t="b">
        <v>1</v>
      </c>
      <c r="T3157" t="s">
        <v>8269</v>
      </c>
      <c r="U3157" t="str">
        <f t="shared" si="346"/>
        <v>theat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20">
        <f t="shared" si="347"/>
        <v>5.5</v>
      </c>
      <c r="F3158" s="6" t="str">
        <f t="shared" si="349"/>
        <v>Cat 3</v>
      </c>
      <c r="G3158" s="8">
        <v>5600</v>
      </c>
      <c r="H3158" t="s">
        <v>8218</v>
      </c>
      <c r="I3158" t="s">
        <v>8223</v>
      </c>
      <c r="J3158" t="s">
        <v>8245</v>
      </c>
      <c r="K3158">
        <v>1338591144</v>
      </c>
      <c r="L3158" s="12">
        <f t="shared" si="343"/>
        <v>41061.953055555554</v>
      </c>
      <c r="M3158">
        <v>1335567144</v>
      </c>
      <c r="N3158" s="12">
        <f t="shared" si="344"/>
        <v>41026.953055555554</v>
      </c>
      <c r="O3158" s="16">
        <f t="shared" si="345"/>
        <v>4</v>
      </c>
      <c r="P3158" s="16">
        <f t="shared" si="348"/>
        <v>2012</v>
      </c>
      <c r="Q3158" t="b">
        <v>1</v>
      </c>
      <c r="R3158">
        <v>89</v>
      </c>
      <c r="S3158" t="b">
        <v>1</v>
      </c>
      <c r="T3158" t="s">
        <v>8269</v>
      </c>
      <c r="U3158" t="str">
        <f t="shared" si="346"/>
        <v>theat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20">
        <f t="shared" si="347"/>
        <v>4</v>
      </c>
      <c r="F3159" s="6" t="str">
        <f t="shared" si="349"/>
        <v>Cat 2</v>
      </c>
      <c r="G3159" s="8">
        <v>4040</v>
      </c>
      <c r="H3159" t="s">
        <v>8218</v>
      </c>
      <c r="I3159" t="s">
        <v>8223</v>
      </c>
      <c r="J3159" t="s">
        <v>8245</v>
      </c>
      <c r="K3159">
        <v>1405746000</v>
      </c>
      <c r="L3159" s="12">
        <f t="shared" si="343"/>
        <v>41839.208333333336</v>
      </c>
      <c r="M3159">
        <v>1404932105</v>
      </c>
      <c r="N3159" s="12">
        <f t="shared" si="344"/>
        <v>41829.788252314815</v>
      </c>
      <c r="O3159" s="16">
        <f t="shared" si="345"/>
        <v>7</v>
      </c>
      <c r="P3159" s="16">
        <f t="shared" si="348"/>
        <v>2014</v>
      </c>
      <c r="Q3159" t="b">
        <v>1</v>
      </c>
      <c r="R3159">
        <v>41</v>
      </c>
      <c r="S3159" t="b">
        <v>1</v>
      </c>
      <c r="T3159" t="s">
        <v>8269</v>
      </c>
      <c r="U3159" t="str">
        <f t="shared" si="346"/>
        <v>theat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20">
        <f t="shared" si="347"/>
        <v>5</v>
      </c>
      <c r="F3160" s="6" t="str">
        <f t="shared" si="349"/>
        <v>Cat 3</v>
      </c>
      <c r="G3160" s="8">
        <v>5700</v>
      </c>
      <c r="H3160" t="s">
        <v>8218</v>
      </c>
      <c r="I3160" t="s">
        <v>8223</v>
      </c>
      <c r="J3160" t="s">
        <v>8245</v>
      </c>
      <c r="K3160">
        <v>1374523752</v>
      </c>
      <c r="L3160" s="12">
        <f t="shared" si="343"/>
        <v>41477.839722222219</v>
      </c>
      <c r="M3160">
        <v>1371931752</v>
      </c>
      <c r="N3160" s="12">
        <f t="shared" si="344"/>
        <v>41447.839722222219</v>
      </c>
      <c r="O3160" s="16">
        <f t="shared" si="345"/>
        <v>6</v>
      </c>
      <c r="P3160" s="16">
        <f t="shared" si="348"/>
        <v>2013</v>
      </c>
      <c r="Q3160" t="b">
        <v>1</v>
      </c>
      <c r="R3160">
        <v>69</v>
      </c>
      <c r="S3160" t="b">
        <v>1</v>
      </c>
      <c r="T3160" t="s">
        <v>8269</v>
      </c>
      <c r="U3160" t="str">
        <f t="shared" si="346"/>
        <v>theat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20">
        <f t="shared" si="347"/>
        <v>1.5</v>
      </c>
      <c r="F3161" s="6" t="str">
        <f t="shared" si="349"/>
        <v>Cat 2</v>
      </c>
      <c r="G3161" s="8">
        <v>2002.22</v>
      </c>
      <c r="H3161" t="s">
        <v>8218</v>
      </c>
      <c r="I3161" t="s">
        <v>8223</v>
      </c>
      <c r="J3161" t="s">
        <v>8245</v>
      </c>
      <c r="K3161">
        <v>1326927600</v>
      </c>
      <c r="L3161" s="12">
        <f t="shared" si="343"/>
        <v>40926.958333333336</v>
      </c>
      <c r="M3161">
        <v>1323221761</v>
      </c>
      <c r="N3161" s="12">
        <f t="shared" si="344"/>
        <v>40884.066678240742</v>
      </c>
      <c r="O3161" s="16">
        <f t="shared" si="345"/>
        <v>12</v>
      </c>
      <c r="P3161" s="16">
        <f t="shared" si="348"/>
        <v>2011</v>
      </c>
      <c r="Q3161" t="b">
        <v>1</v>
      </c>
      <c r="R3161">
        <v>52</v>
      </c>
      <c r="S3161" t="b">
        <v>1</v>
      </c>
      <c r="T3161" t="s">
        <v>8269</v>
      </c>
      <c r="U3161" t="str">
        <f t="shared" si="346"/>
        <v>theat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20">
        <f t="shared" si="347"/>
        <v>4.5</v>
      </c>
      <c r="F3162" s="6" t="str">
        <f t="shared" si="349"/>
        <v>Cat 2</v>
      </c>
      <c r="G3162" s="8">
        <v>4569</v>
      </c>
      <c r="H3162" t="s">
        <v>8218</v>
      </c>
      <c r="I3162" t="s">
        <v>8223</v>
      </c>
      <c r="J3162" t="s">
        <v>8245</v>
      </c>
      <c r="K3162">
        <v>1407905940</v>
      </c>
      <c r="L3162" s="12">
        <f t="shared" si="343"/>
        <v>41864.207638888889</v>
      </c>
      <c r="M3162">
        <v>1405923687</v>
      </c>
      <c r="N3162" s="12">
        <f t="shared" si="344"/>
        <v>41841.26489583333</v>
      </c>
      <c r="O3162" s="16">
        <f t="shared" si="345"/>
        <v>7</v>
      </c>
      <c r="P3162" s="16">
        <f t="shared" si="348"/>
        <v>2014</v>
      </c>
      <c r="Q3162" t="b">
        <v>1</v>
      </c>
      <c r="R3162">
        <v>57</v>
      </c>
      <c r="S3162" t="b">
        <v>1</v>
      </c>
      <c r="T3162" t="s">
        <v>8269</v>
      </c>
      <c r="U3162" t="str">
        <f t="shared" si="346"/>
        <v>theat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20">
        <f t="shared" si="347"/>
        <v>2</v>
      </c>
      <c r="F3163" s="6" t="str">
        <f t="shared" si="349"/>
        <v>Cat 2</v>
      </c>
      <c r="G3163" s="8">
        <v>2102</v>
      </c>
      <c r="H3163" t="s">
        <v>8218</v>
      </c>
      <c r="I3163" t="s">
        <v>8224</v>
      </c>
      <c r="J3163" t="s">
        <v>8246</v>
      </c>
      <c r="K3163">
        <v>1413377522</v>
      </c>
      <c r="L3163" s="12">
        <f t="shared" si="343"/>
        <v>41927.536134259259</v>
      </c>
      <c r="M3163">
        <v>1410785522</v>
      </c>
      <c r="N3163" s="12">
        <f t="shared" si="344"/>
        <v>41897.536134259259</v>
      </c>
      <c r="O3163" s="16">
        <f t="shared" si="345"/>
        <v>9</v>
      </c>
      <c r="P3163" s="16">
        <f t="shared" si="348"/>
        <v>2014</v>
      </c>
      <c r="Q3163" t="b">
        <v>1</v>
      </c>
      <c r="R3163">
        <v>74</v>
      </c>
      <c r="S3163" t="b">
        <v>1</v>
      </c>
      <c r="T3163" t="s">
        <v>8269</v>
      </c>
      <c r="U3163" t="str">
        <f t="shared" si="346"/>
        <v>theat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20">
        <f t="shared" si="347"/>
        <v>4</v>
      </c>
      <c r="F3164" s="6" t="str">
        <f t="shared" si="349"/>
        <v>Cat 2</v>
      </c>
      <c r="G3164" s="8">
        <v>5086</v>
      </c>
      <c r="H3164" t="s">
        <v>8218</v>
      </c>
      <c r="I3164" t="s">
        <v>8223</v>
      </c>
      <c r="J3164" t="s">
        <v>8245</v>
      </c>
      <c r="K3164">
        <v>1404698400</v>
      </c>
      <c r="L3164" s="12">
        <f t="shared" si="343"/>
        <v>41827.083333333336</v>
      </c>
      <c r="M3164">
        <v>1402331262</v>
      </c>
      <c r="N3164" s="12">
        <f t="shared" si="344"/>
        <v>41799.685902777775</v>
      </c>
      <c r="O3164" s="16">
        <f t="shared" si="345"/>
        <v>6</v>
      </c>
      <c r="P3164" s="16">
        <f t="shared" si="348"/>
        <v>2014</v>
      </c>
      <c r="Q3164" t="b">
        <v>1</v>
      </c>
      <c r="R3164">
        <v>63</v>
      </c>
      <c r="S3164" t="b">
        <v>1</v>
      </c>
      <c r="T3164" t="s">
        <v>8269</v>
      </c>
      <c r="U3164" t="str">
        <f t="shared" si="346"/>
        <v>theat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20">
        <f t="shared" si="347"/>
        <v>13</v>
      </c>
      <c r="F3165" s="6" t="str">
        <f t="shared" si="349"/>
        <v>Cat 4</v>
      </c>
      <c r="G3165" s="8">
        <v>14450</v>
      </c>
      <c r="H3165" t="s">
        <v>8218</v>
      </c>
      <c r="I3165" t="s">
        <v>8223</v>
      </c>
      <c r="J3165" t="s">
        <v>8245</v>
      </c>
      <c r="K3165">
        <v>1402855525</v>
      </c>
      <c r="L3165" s="12">
        <f t="shared" si="343"/>
        <v>41805.753761574073</v>
      </c>
      <c r="M3165">
        <v>1400263525</v>
      </c>
      <c r="N3165" s="12">
        <f t="shared" si="344"/>
        <v>41775.753761574073</v>
      </c>
      <c r="O3165" s="16">
        <f t="shared" si="345"/>
        <v>5</v>
      </c>
      <c r="P3165" s="16">
        <f t="shared" si="348"/>
        <v>2014</v>
      </c>
      <c r="Q3165" t="b">
        <v>1</v>
      </c>
      <c r="R3165">
        <v>72</v>
      </c>
      <c r="S3165" t="b">
        <v>1</v>
      </c>
      <c r="T3165" t="s">
        <v>8269</v>
      </c>
      <c r="U3165" t="str">
        <f t="shared" si="346"/>
        <v>theat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20">
        <f t="shared" si="347"/>
        <v>2.5</v>
      </c>
      <c r="F3166" s="6" t="str">
        <f t="shared" si="349"/>
        <v>Cat 2</v>
      </c>
      <c r="G3166" s="8">
        <v>2669</v>
      </c>
      <c r="H3166" t="s">
        <v>8218</v>
      </c>
      <c r="I3166" t="s">
        <v>8223</v>
      </c>
      <c r="J3166" t="s">
        <v>8245</v>
      </c>
      <c r="K3166">
        <v>1402341615</v>
      </c>
      <c r="L3166" s="12">
        <f t="shared" si="343"/>
        <v>41799.80572916667</v>
      </c>
      <c r="M3166">
        <v>1399490415</v>
      </c>
      <c r="N3166" s="12">
        <f t="shared" si="344"/>
        <v>41766.80572916667</v>
      </c>
      <c r="O3166" s="16">
        <f t="shared" si="345"/>
        <v>5</v>
      </c>
      <c r="P3166" s="16">
        <f t="shared" si="348"/>
        <v>2014</v>
      </c>
      <c r="Q3166" t="b">
        <v>1</v>
      </c>
      <c r="R3166">
        <v>71</v>
      </c>
      <c r="S3166" t="b">
        <v>1</v>
      </c>
      <c r="T3166" t="s">
        <v>8269</v>
      </c>
      <c r="U3166" t="str">
        <f t="shared" si="346"/>
        <v>theat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20">
        <f t="shared" si="347"/>
        <v>0.75</v>
      </c>
      <c r="F3167" s="6" t="str">
        <f t="shared" si="349"/>
        <v>Cat 1</v>
      </c>
      <c r="G3167" s="8">
        <v>1220</v>
      </c>
      <c r="H3167" t="s">
        <v>8218</v>
      </c>
      <c r="I3167" t="s">
        <v>8223</v>
      </c>
      <c r="J3167" t="s">
        <v>8245</v>
      </c>
      <c r="K3167">
        <v>1304395140</v>
      </c>
      <c r="L3167" s="12">
        <f t="shared" si="343"/>
        <v>40666.165972222225</v>
      </c>
      <c r="M3167">
        <v>1302493760</v>
      </c>
      <c r="N3167" s="12">
        <f t="shared" si="344"/>
        <v>40644.159259259257</v>
      </c>
      <c r="O3167" s="16">
        <f t="shared" si="345"/>
        <v>4</v>
      </c>
      <c r="P3167" s="16">
        <f t="shared" si="348"/>
        <v>2011</v>
      </c>
      <c r="Q3167" t="b">
        <v>1</v>
      </c>
      <c r="R3167">
        <v>21</v>
      </c>
      <c r="S3167" t="b">
        <v>1</v>
      </c>
      <c r="T3167" t="s">
        <v>8269</v>
      </c>
      <c r="U3167" t="str">
        <f t="shared" si="346"/>
        <v>theat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20">
        <f t="shared" si="347"/>
        <v>35</v>
      </c>
      <c r="F3168" s="6" t="str">
        <f t="shared" si="349"/>
        <v>Cat 9</v>
      </c>
      <c r="G3168" s="8">
        <v>56079.83</v>
      </c>
      <c r="H3168" t="s">
        <v>8218</v>
      </c>
      <c r="I3168" t="s">
        <v>8223</v>
      </c>
      <c r="J3168" t="s">
        <v>8245</v>
      </c>
      <c r="K3168">
        <v>1416988740</v>
      </c>
      <c r="L3168" s="12">
        <f t="shared" si="343"/>
        <v>41969.332638888889</v>
      </c>
      <c r="M3168">
        <v>1414514153</v>
      </c>
      <c r="N3168" s="12">
        <f t="shared" si="344"/>
        <v>41940.69158564815</v>
      </c>
      <c r="O3168" s="16">
        <f t="shared" si="345"/>
        <v>10</v>
      </c>
      <c r="P3168" s="16">
        <f t="shared" si="348"/>
        <v>2014</v>
      </c>
      <c r="Q3168" t="b">
        <v>1</v>
      </c>
      <c r="R3168">
        <v>930</v>
      </c>
      <c r="S3168" t="b">
        <v>1</v>
      </c>
      <c r="T3168" t="s">
        <v>8269</v>
      </c>
      <c r="U3168" t="str">
        <f t="shared" si="346"/>
        <v>theat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20">
        <f t="shared" si="347"/>
        <v>3</v>
      </c>
      <c r="F3169" s="6" t="str">
        <f t="shared" si="349"/>
        <v>Cat 2</v>
      </c>
      <c r="G3169" s="8">
        <v>3485</v>
      </c>
      <c r="H3169" t="s">
        <v>8218</v>
      </c>
      <c r="I3169" t="s">
        <v>8223</v>
      </c>
      <c r="J3169" t="s">
        <v>8245</v>
      </c>
      <c r="K3169">
        <v>1406952781</v>
      </c>
      <c r="L3169" s="12">
        <f t="shared" si="343"/>
        <v>41853.175706018519</v>
      </c>
      <c r="M3169">
        <v>1405743181</v>
      </c>
      <c r="N3169" s="12">
        <f t="shared" si="344"/>
        <v>41839.175706018519</v>
      </c>
      <c r="O3169" s="16">
        <f t="shared" si="345"/>
        <v>7</v>
      </c>
      <c r="P3169" s="16">
        <f t="shared" si="348"/>
        <v>2014</v>
      </c>
      <c r="Q3169" t="b">
        <v>1</v>
      </c>
      <c r="R3169">
        <v>55</v>
      </c>
      <c r="S3169" t="b">
        <v>1</v>
      </c>
      <c r="T3169" t="s">
        <v>8269</v>
      </c>
      <c r="U3169" t="str">
        <f t="shared" si="346"/>
        <v>theat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20">
        <f t="shared" si="347"/>
        <v>2.5</v>
      </c>
      <c r="F3170" s="6" t="str">
        <f t="shared" si="349"/>
        <v>Cat 2</v>
      </c>
      <c r="G3170" s="8">
        <v>3105</v>
      </c>
      <c r="H3170" t="s">
        <v>8218</v>
      </c>
      <c r="I3170" t="s">
        <v>8223</v>
      </c>
      <c r="J3170" t="s">
        <v>8245</v>
      </c>
      <c r="K3170">
        <v>1402696800</v>
      </c>
      <c r="L3170" s="12">
        <f t="shared" si="343"/>
        <v>41803.916666666664</v>
      </c>
      <c r="M3170">
        <v>1399948353</v>
      </c>
      <c r="N3170" s="12">
        <f t="shared" si="344"/>
        <v>41772.105937500004</v>
      </c>
      <c r="O3170" s="16">
        <f t="shared" si="345"/>
        <v>5</v>
      </c>
      <c r="P3170" s="16">
        <f t="shared" si="348"/>
        <v>2014</v>
      </c>
      <c r="Q3170" t="b">
        <v>1</v>
      </c>
      <c r="R3170">
        <v>61</v>
      </c>
      <c r="S3170" t="b">
        <v>1</v>
      </c>
      <c r="T3170" t="s">
        <v>8269</v>
      </c>
      <c r="U3170" t="str">
        <f t="shared" si="346"/>
        <v>theat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20">
        <f t="shared" si="347"/>
        <v>8</v>
      </c>
      <c r="F3171" s="6" t="str">
        <f t="shared" si="349"/>
        <v>Cat 3</v>
      </c>
      <c r="G3171" s="8">
        <v>8241</v>
      </c>
      <c r="H3171" t="s">
        <v>8218</v>
      </c>
      <c r="I3171" t="s">
        <v>8223</v>
      </c>
      <c r="J3171" t="s">
        <v>8245</v>
      </c>
      <c r="K3171">
        <v>1386910740</v>
      </c>
      <c r="L3171" s="12">
        <f t="shared" si="343"/>
        <v>41621.207638888889</v>
      </c>
      <c r="M3171">
        <v>1384364561</v>
      </c>
      <c r="N3171" s="12">
        <f t="shared" si="344"/>
        <v>41591.737974537034</v>
      </c>
      <c r="O3171" s="16">
        <f t="shared" si="345"/>
        <v>11</v>
      </c>
      <c r="P3171" s="16">
        <f t="shared" si="348"/>
        <v>2013</v>
      </c>
      <c r="Q3171" t="b">
        <v>1</v>
      </c>
      <c r="R3171">
        <v>82</v>
      </c>
      <c r="S3171" t="b">
        <v>1</v>
      </c>
      <c r="T3171" t="s">
        <v>8269</v>
      </c>
      <c r="U3171" t="str">
        <f t="shared" si="346"/>
        <v>theat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20">
        <f t="shared" si="347"/>
        <v>2</v>
      </c>
      <c r="F3172" s="6" t="str">
        <f t="shared" si="349"/>
        <v>Cat 2</v>
      </c>
      <c r="G3172" s="8">
        <v>2245</v>
      </c>
      <c r="H3172" t="s">
        <v>8218</v>
      </c>
      <c r="I3172" t="s">
        <v>8223</v>
      </c>
      <c r="J3172" t="s">
        <v>8245</v>
      </c>
      <c r="K3172">
        <v>1404273600</v>
      </c>
      <c r="L3172" s="12">
        <f t="shared" si="343"/>
        <v>41822.166666666664</v>
      </c>
      <c r="M3172">
        <v>1401414944</v>
      </c>
      <c r="N3172" s="12">
        <f t="shared" si="344"/>
        <v>41789.080370370371</v>
      </c>
      <c r="O3172" s="16">
        <f t="shared" si="345"/>
        <v>5</v>
      </c>
      <c r="P3172" s="16">
        <f t="shared" si="348"/>
        <v>2014</v>
      </c>
      <c r="Q3172" t="b">
        <v>1</v>
      </c>
      <c r="R3172">
        <v>71</v>
      </c>
      <c r="S3172" t="b">
        <v>1</v>
      </c>
      <c r="T3172" t="s">
        <v>8269</v>
      </c>
      <c r="U3172" t="str">
        <f t="shared" si="346"/>
        <v>theat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20">
        <f t="shared" si="347"/>
        <v>7</v>
      </c>
      <c r="F3173" s="6" t="str">
        <f t="shared" si="349"/>
        <v>Cat 3</v>
      </c>
      <c r="G3173" s="8">
        <v>7617</v>
      </c>
      <c r="H3173" t="s">
        <v>8218</v>
      </c>
      <c r="I3173" t="s">
        <v>8224</v>
      </c>
      <c r="J3173" t="s">
        <v>8246</v>
      </c>
      <c r="K3173">
        <v>1462545358</v>
      </c>
      <c r="L3173" s="12">
        <f t="shared" si="343"/>
        <v>42496.608310185184</v>
      </c>
      <c r="M3173">
        <v>1459953358</v>
      </c>
      <c r="N3173" s="12">
        <f t="shared" si="344"/>
        <v>42466.608310185184</v>
      </c>
      <c r="O3173" s="16">
        <f t="shared" si="345"/>
        <v>4</v>
      </c>
      <c r="P3173" s="16">
        <f t="shared" si="348"/>
        <v>2016</v>
      </c>
      <c r="Q3173" t="b">
        <v>1</v>
      </c>
      <c r="R3173">
        <v>117</v>
      </c>
      <c r="S3173" t="b">
        <v>1</v>
      </c>
      <c r="T3173" t="s">
        <v>8269</v>
      </c>
      <c r="U3173" t="str">
        <f t="shared" si="346"/>
        <v>theat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20">
        <f t="shared" si="347"/>
        <v>2</v>
      </c>
      <c r="F3174" s="6" t="str">
        <f t="shared" si="349"/>
        <v>Cat 2</v>
      </c>
      <c r="G3174" s="8">
        <v>2300</v>
      </c>
      <c r="H3174" t="s">
        <v>8218</v>
      </c>
      <c r="I3174" t="s">
        <v>8223</v>
      </c>
      <c r="J3174" t="s">
        <v>8245</v>
      </c>
      <c r="K3174">
        <v>1329240668</v>
      </c>
      <c r="L3174" s="12">
        <f t="shared" si="343"/>
        <v>40953.729953703703</v>
      </c>
      <c r="M3174">
        <v>1326648668</v>
      </c>
      <c r="N3174" s="12">
        <f t="shared" si="344"/>
        <v>40923.729953703703</v>
      </c>
      <c r="O3174" s="16">
        <f t="shared" si="345"/>
        <v>1</v>
      </c>
      <c r="P3174" s="16">
        <f t="shared" si="348"/>
        <v>2012</v>
      </c>
      <c r="Q3174" t="b">
        <v>1</v>
      </c>
      <c r="R3174">
        <v>29</v>
      </c>
      <c r="S3174" t="b">
        <v>1</v>
      </c>
      <c r="T3174" t="s">
        <v>8269</v>
      </c>
      <c r="U3174" t="str">
        <f t="shared" si="346"/>
        <v>theat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20">
        <f t="shared" si="347"/>
        <v>10</v>
      </c>
      <c r="F3175" s="6" t="str">
        <f t="shared" si="349"/>
        <v>Cat 4</v>
      </c>
      <c r="G3175" s="8">
        <v>10300</v>
      </c>
      <c r="H3175" t="s">
        <v>8218</v>
      </c>
      <c r="I3175" t="s">
        <v>8223</v>
      </c>
      <c r="J3175" t="s">
        <v>8245</v>
      </c>
      <c r="K3175">
        <v>1411765492</v>
      </c>
      <c r="L3175" s="12">
        <f t="shared" si="343"/>
        <v>41908.878379629627</v>
      </c>
      <c r="M3175">
        <v>1409173492</v>
      </c>
      <c r="N3175" s="12">
        <f t="shared" si="344"/>
        <v>41878.878379629627</v>
      </c>
      <c r="O3175" s="16">
        <f t="shared" si="345"/>
        <v>8</v>
      </c>
      <c r="P3175" s="16">
        <f t="shared" si="348"/>
        <v>2014</v>
      </c>
      <c r="Q3175" t="b">
        <v>1</v>
      </c>
      <c r="R3175">
        <v>74</v>
      </c>
      <c r="S3175" t="b">
        <v>1</v>
      </c>
      <c r="T3175" t="s">
        <v>8269</v>
      </c>
      <c r="U3175" t="str">
        <f t="shared" si="346"/>
        <v>theat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20">
        <f t="shared" si="347"/>
        <v>3</v>
      </c>
      <c r="F3176" s="6" t="str">
        <f t="shared" si="349"/>
        <v>Cat 2</v>
      </c>
      <c r="G3176" s="8">
        <v>3034</v>
      </c>
      <c r="H3176" t="s">
        <v>8218</v>
      </c>
      <c r="I3176" t="s">
        <v>8223</v>
      </c>
      <c r="J3176" t="s">
        <v>8245</v>
      </c>
      <c r="K3176">
        <v>1408999508</v>
      </c>
      <c r="L3176" s="12">
        <f t="shared" si="343"/>
        <v>41876.864675925928</v>
      </c>
      <c r="M3176">
        <v>1407789908</v>
      </c>
      <c r="N3176" s="12">
        <f t="shared" si="344"/>
        <v>41862.864675925928</v>
      </c>
      <c r="O3176" s="16">
        <f t="shared" si="345"/>
        <v>8</v>
      </c>
      <c r="P3176" s="16">
        <f t="shared" si="348"/>
        <v>2014</v>
      </c>
      <c r="Q3176" t="b">
        <v>1</v>
      </c>
      <c r="R3176">
        <v>23</v>
      </c>
      <c r="S3176" t="b">
        <v>1</v>
      </c>
      <c r="T3176" t="s">
        <v>8269</v>
      </c>
      <c r="U3176" t="str">
        <f t="shared" si="346"/>
        <v>theat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20">
        <f t="shared" si="347"/>
        <v>5</v>
      </c>
      <c r="F3177" s="6" t="str">
        <f t="shared" si="349"/>
        <v>Cat 3</v>
      </c>
      <c r="G3177" s="8">
        <v>5478</v>
      </c>
      <c r="H3177" t="s">
        <v>8218</v>
      </c>
      <c r="I3177" t="s">
        <v>8223</v>
      </c>
      <c r="J3177" t="s">
        <v>8245</v>
      </c>
      <c r="K3177">
        <v>1297977427</v>
      </c>
      <c r="L3177" s="12">
        <f t="shared" si="343"/>
        <v>40591.886886574073</v>
      </c>
      <c r="M3177">
        <v>1292793427</v>
      </c>
      <c r="N3177" s="12">
        <f t="shared" si="344"/>
        <v>40531.886886574073</v>
      </c>
      <c r="O3177" s="16">
        <f t="shared" si="345"/>
        <v>12</v>
      </c>
      <c r="P3177" s="16">
        <f t="shared" si="348"/>
        <v>2010</v>
      </c>
      <c r="Q3177" t="b">
        <v>1</v>
      </c>
      <c r="R3177">
        <v>60</v>
      </c>
      <c r="S3177" t="b">
        <v>1</v>
      </c>
      <c r="T3177" t="s">
        <v>8269</v>
      </c>
      <c r="U3177" t="str">
        <f t="shared" si="346"/>
        <v>theat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20">
        <f t="shared" si="347"/>
        <v>1.9</v>
      </c>
      <c r="F3178" s="6" t="str">
        <f t="shared" si="349"/>
        <v>Cat 2</v>
      </c>
      <c r="G3178" s="8">
        <v>2182</v>
      </c>
      <c r="H3178" t="s">
        <v>8218</v>
      </c>
      <c r="I3178" t="s">
        <v>8223</v>
      </c>
      <c r="J3178" t="s">
        <v>8245</v>
      </c>
      <c r="K3178">
        <v>1376838000</v>
      </c>
      <c r="L3178" s="12">
        <f t="shared" si="343"/>
        <v>41504.625</v>
      </c>
      <c r="M3178">
        <v>1374531631</v>
      </c>
      <c r="N3178" s="12">
        <f t="shared" si="344"/>
        <v>41477.930914351848</v>
      </c>
      <c r="O3178" s="16">
        <f t="shared" si="345"/>
        <v>7</v>
      </c>
      <c r="P3178" s="16">
        <f t="shared" si="348"/>
        <v>2013</v>
      </c>
      <c r="Q3178" t="b">
        <v>1</v>
      </c>
      <c r="R3178">
        <v>55</v>
      </c>
      <c r="S3178" t="b">
        <v>1</v>
      </c>
      <c r="T3178" t="s">
        <v>8269</v>
      </c>
      <c r="U3178" t="str">
        <f t="shared" si="346"/>
        <v>theat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20">
        <f t="shared" si="347"/>
        <v>2.5</v>
      </c>
      <c r="F3179" s="6" t="str">
        <f t="shared" si="349"/>
        <v>Cat 2</v>
      </c>
      <c r="G3179" s="8">
        <v>2935</v>
      </c>
      <c r="H3179" t="s">
        <v>8218</v>
      </c>
      <c r="I3179" t="s">
        <v>8223</v>
      </c>
      <c r="J3179" t="s">
        <v>8245</v>
      </c>
      <c r="K3179">
        <v>1403366409</v>
      </c>
      <c r="L3179" s="12">
        <f t="shared" si="343"/>
        <v>41811.666770833333</v>
      </c>
      <c r="M3179">
        <v>1400774409</v>
      </c>
      <c r="N3179" s="12">
        <f t="shared" si="344"/>
        <v>41781.666770833333</v>
      </c>
      <c r="O3179" s="16">
        <f t="shared" si="345"/>
        <v>5</v>
      </c>
      <c r="P3179" s="16">
        <f t="shared" si="348"/>
        <v>2014</v>
      </c>
      <c r="Q3179" t="b">
        <v>1</v>
      </c>
      <c r="R3179">
        <v>51</v>
      </c>
      <c r="S3179" t="b">
        <v>1</v>
      </c>
      <c r="T3179" t="s">
        <v>8269</v>
      </c>
      <c r="U3179" t="str">
        <f t="shared" si="346"/>
        <v>theat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20">
        <f t="shared" si="347"/>
        <v>1.5</v>
      </c>
      <c r="F3180" s="6" t="str">
        <f t="shared" si="349"/>
        <v>Cat 2</v>
      </c>
      <c r="G3180" s="8">
        <v>2576</v>
      </c>
      <c r="H3180" t="s">
        <v>8218</v>
      </c>
      <c r="I3180" t="s">
        <v>8224</v>
      </c>
      <c r="J3180" t="s">
        <v>8246</v>
      </c>
      <c r="K3180">
        <v>1405521075</v>
      </c>
      <c r="L3180" s="12">
        <f t="shared" si="343"/>
        <v>41836.605034722219</v>
      </c>
      <c r="M3180">
        <v>1402929075</v>
      </c>
      <c r="N3180" s="12">
        <f t="shared" si="344"/>
        <v>41806.605034722219</v>
      </c>
      <c r="O3180" s="16">
        <f t="shared" si="345"/>
        <v>6</v>
      </c>
      <c r="P3180" s="16">
        <f t="shared" si="348"/>
        <v>2014</v>
      </c>
      <c r="Q3180" t="b">
        <v>1</v>
      </c>
      <c r="R3180">
        <v>78</v>
      </c>
      <c r="S3180" t="b">
        <v>1</v>
      </c>
      <c r="T3180" t="s">
        <v>8269</v>
      </c>
      <c r="U3180" t="str">
        <f t="shared" si="346"/>
        <v>theat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20">
        <f t="shared" si="347"/>
        <v>4.2</v>
      </c>
      <c r="F3181" s="6" t="str">
        <f t="shared" si="349"/>
        <v>Cat 2</v>
      </c>
      <c r="G3181" s="8">
        <v>4794.82</v>
      </c>
      <c r="H3181" t="s">
        <v>8218</v>
      </c>
      <c r="I3181" t="s">
        <v>8223</v>
      </c>
      <c r="J3181" t="s">
        <v>8245</v>
      </c>
      <c r="K3181">
        <v>1367859071</v>
      </c>
      <c r="L3181" s="12">
        <f t="shared" si="343"/>
        <v>41400.702210648145</v>
      </c>
      <c r="M3181">
        <v>1365699071</v>
      </c>
      <c r="N3181" s="12">
        <f t="shared" si="344"/>
        <v>41375.702210648145</v>
      </c>
      <c r="O3181" s="16">
        <f t="shared" si="345"/>
        <v>4</v>
      </c>
      <c r="P3181" s="16">
        <f t="shared" si="348"/>
        <v>2013</v>
      </c>
      <c r="Q3181" t="b">
        <v>1</v>
      </c>
      <c r="R3181">
        <v>62</v>
      </c>
      <c r="S3181" t="b">
        <v>1</v>
      </c>
      <c r="T3181" t="s">
        <v>8269</v>
      </c>
      <c r="U3181" t="str">
        <f t="shared" si="346"/>
        <v>theat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20">
        <f t="shared" si="347"/>
        <v>1.2</v>
      </c>
      <c r="F3182" s="6" t="str">
        <f t="shared" si="349"/>
        <v>Cat 2</v>
      </c>
      <c r="G3182" s="8">
        <v>1437</v>
      </c>
      <c r="H3182" t="s">
        <v>8218</v>
      </c>
      <c r="I3182" t="s">
        <v>8224</v>
      </c>
      <c r="J3182" t="s">
        <v>8246</v>
      </c>
      <c r="K3182">
        <v>1403258049</v>
      </c>
      <c r="L3182" s="12">
        <f t="shared" si="343"/>
        <v>41810.412604166668</v>
      </c>
      <c r="M3182">
        <v>1400666049</v>
      </c>
      <c r="N3182" s="12">
        <f t="shared" si="344"/>
        <v>41780.412604166668</v>
      </c>
      <c r="O3182" s="16">
        <f t="shared" si="345"/>
        <v>5</v>
      </c>
      <c r="P3182" s="16">
        <f t="shared" si="348"/>
        <v>2014</v>
      </c>
      <c r="Q3182" t="b">
        <v>1</v>
      </c>
      <c r="R3182">
        <v>45</v>
      </c>
      <c r="S3182" t="b">
        <v>1</v>
      </c>
      <c r="T3182" t="s">
        <v>8269</v>
      </c>
      <c r="U3182" t="str">
        <f t="shared" si="346"/>
        <v>theat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20">
        <f t="shared" si="347"/>
        <v>0.5</v>
      </c>
      <c r="F3183" s="6" t="str">
        <f t="shared" si="349"/>
        <v>Cat 1</v>
      </c>
      <c r="G3183" s="8">
        <v>545</v>
      </c>
      <c r="H3183" t="s">
        <v>8218</v>
      </c>
      <c r="I3183" t="s">
        <v>8224</v>
      </c>
      <c r="J3183" t="s">
        <v>8246</v>
      </c>
      <c r="K3183">
        <v>1402848000</v>
      </c>
      <c r="L3183" s="12">
        <f t="shared" si="343"/>
        <v>41805.666666666664</v>
      </c>
      <c r="M3183">
        <v>1400570787</v>
      </c>
      <c r="N3183" s="12">
        <f t="shared" si="344"/>
        <v>41779.310034722221</v>
      </c>
      <c r="O3183" s="16">
        <f t="shared" si="345"/>
        <v>5</v>
      </c>
      <c r="P3183" s="16">
        <f t="shared" si="348"/>
        <v>2014</v>
      </c>
      <c r="Q3183" t="b">
        <v>1</v>
      </c>
      <c r="R3183">
        <v>15</v>
      </c>
      <c r="S3183" t="b">
        <v>1</v>
      </c>
      <c r="T3183" t="s">
        <v>8269</v>
      </c>
      <c r="U3183" t="str">
        <f t="shared" si="346"/>
        <v>theat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20">
        <f t="shared" si="347"/>
        <v>7</v>
      </c>
      <c r="F3184" s="6" t="str">
        <f t="shared" si="349"/>
        <v>Cat 3</v>
      </c>
      <c r="G3184" s="8">
        <v>7062</v>
      </c>
      <c r="H3184" t="s">
        <v>8218</v>
      </c>
      <c r="I3184" t="s">
        <v>8223</v>
      </c>
      <c r="J3184" t="s">
        <v>8245</v>
      </c>
      <c r="K3184">
        <v>1328029200</v>
      </c>
      <c r="L3184" s="12">
        <f t="shared" si="343"/>
        <v>40939.708333333336</v>
      </c>
      <c r="M3184">
        <v>1323211621</v>
      </c>
      <c r="N3184" s="12">
        <f t="shared" si="344"/>
        <v>40883.949317129627</v>
      </c>
      <c r="O3184" s="16">
        <f t="shared" si="345"/>
        <v>12</v>
      </c>
      <c r="P3184" s="16">
        <f t="shared" si="348"/>
        <v>2011</v>
      </c>
      <c r="Q3184" t="b">
        <v>1</v>
      </c>
      <c r="R3184">
        <v>151</v>
      </c>
      <c r="S3184" t="b">
        <v>1</v>
      </c>
      <c r="T3184" t="s">
        <v>8269</v>
      </c>
      <c r="U3184" t="str">
        <f t="shared" si="346"/>
        <v>theat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20">
        <f t="shared" si="347"/>
        <v>2.5</v>
      </c>
      <c r="F3185" s="6" t="str">
        <f t="shared" si="349"/>
        <v>Cat 2</v>
      </c>
      <c r="G3185" s="8">
        <v>2725</v>
      </c>
      <c r="H3185" t="s">
        <v>8218</v>
      </c>
      <c r="I3185" t="s">
        <v>8223</v>
      </c>
      <c r="J3185" t="s">
        <v>8245</v>
      </c>
      <c r="K3185">
        <v>1377284669</v>
      </c>
      <c r="L3185" s="12">
        <f t="shared" si="343"/>
        <v>41509.79478009259</v>
      </c>
      <c r="M3185">
        <v>1375729469</v>
      </c>
      <c r="N3185" s="12">
        <f t="shared" si="344"/>
        <v>41491.79478009259</v>
      </c>
      <c r="O3185" s="16">
        <f t="shared" si="345"/>
        <v>8</v>
      </c>
      <c r="P3185" s="16">
        <f t="shared" si="348"/>
        <v>2013</v>
      </c>
      <c r="Q3185" t="b">
        <v>1</v>
      </c>
      <c r="R3185">
        <v>68</v>
      </c>
      <c r="S3185" t="b">
        <v>1</v>
      </c>
      <c r="T3185" t="s">
        <v>8269</v>
      </c>
      <c r="U3185" t="str">
        <f t="shared" si="346"/>
        <v>theat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20">
        <f t="shared" si="347"/>
        <v>4.3</v>
      </c>
      <c r="F3186" s="6" t="str">
        <f t="shared" si="349"/>
        <v>Cat 2</v>
      </c>
      <c r="G3186" s="8">
        <v>4610</v>
      </c>
      <c r="H3186" t="s">
        <v>8218</v>
      </c>
      <c r="I3186" t="s">
        <v>8223</v>
      </c>
      <c r="J3186" t="s">
        <v>8245</v>
      </c>
      <c r="K3186">
        <v>1404258631</v>
      </c>
      <c r="L3186" s="12">
        <f t="shared" si="343"/>
        <v>41821.993414351848</v>
      </c>
      <c r="M3186">
        <v>1401666631</v>
      </c>
      <c r="N3186" s="12">
        <f t="shared" si="344"/>
        <v>41791.993414351848</v>
      </c>
      <c r="O3186" s="16">
        <f t="shared" si="345"/>
        <v>6</v>
      </c>
      <c r="P3186" s="16">
        <f t="shared" si="348"/>
        <v>2014</v>
      </c>
      <c r="Q3186" t="b">
        <v>1</v>
      </c>
      <c r="R3186">
        <v>46</v>
      </c>
      <c r="S3186" t="b">
        <v>1</v>
      </c>
      <c r="T3186" t="s">
        <v>8269</v>
      </c>
      <c r="U3186" t="str">
        <f t="shared" si="346"/>
        <v>theat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20">
        <f t="shared" si="347"/>
        <v>1</v>
      </c>
      <c r="F3187" s="6" t="str">
        <f t="shared" si="349"/>
        <v>Cat 2</v>
      </c>
      <c r="G3187" s="8">
        <v>1000</v>
      </c>
      <c r="H3187" t="s">
        <v>8218</v>
      </c>
      <c r="I3187" t="s">
        <v>8224</v>
      </c>
      <c r="J3187" t="s">
        <v>8246</v>
      </c>
      <c r="K3187">
        <v>1405553241</v>
      </c>
      <c r="L3187" s="12">
        <f t="shared" si="343"/>
        <v>41836.977326388893</v>
      </c>
      <c r="M3187">
        <v>1404948441</v>
      </c>
      <c r="N3187" s="12">
        <f t="shared" si="344"/>
        <v>41829.977326388893</v>
      </c>
      <c r="O3187" s="16">
        <f t="shared" si="345"/>
        <v>7</v>
      </c>
      <c r="P3187" s="16">
        <f t="shared" si="348"/>
        <v>2014</v>
      </c>
      <c r="Q3187" t="b">
        <v>1</v>
      </c>
      <c r="R3187">
        <v>24</v>
      </c>
      <c r="S3187" t="b">
        <v>1</v>
      </c>
      <c r="T3187" t="s">
        <v>8269</v>
      </c>
      <c r="U3187" t="str">
        <f t="shared" si="346"/>
        <v>theat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20">
        <f t="shared" si="347"/>
        <v>3.2</v>
      </c>
      <c r="F3188" s="6" t="str">
        <f t="shared" si="349"/>
        <v>Cat 2</v>
      </c>
      <c r="G3188" s="8">
        <v>3270</v>
      </c>
      <c r="H3188" t="s">
        <v>8218</v>
      </c>
      <c r="I3188" t="s">
        <v>8224</v>
      </c>
      <c r="J3188" t="s">
        <v>8246</v>
      </c>
      <c r="K3188">
        <v>1410901200</v>
      </c>
      <c r="L3188" s="12">
        <f t="shared" si="343"/>
        <v>41898.875</v>
      </c>
      <c r="M3188">
        <v>1408313438</v>
      </c>
      <c r="N3188" s="12">
        <f t="shared" si="344"/>
        <v>41868.924050925925</v>
      </c>
      <c r="O3188" s="16">
        <f t="shared" si="345"/>
        <v>8</v>
      </c>
      <c r="P3188" s="16">
        <f t="shared" si="348"/>
        <v>2014</v>
      </c>
      <c r="Q3188" t="b">
        <v>1</v>
      </c>
      <c r="R3188">
        <v>70</v>
      </c>
      <c r="S3188" t="b">
        <v>1</v>
      </c>
      <c r="T3188" t="s">
        <v>8269</v>
      </c>
      <c r="U3188" t="str">
        <f t="shared" si="346"/>
        <v>theat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20">
        <f t="shared" si="347"/>
        <v>15</v>
      </c>
      <c r="F3189" s="6" t="str">
        <f t="shared" si="349"/>
        <v>Cat 5</v>
      </c>
      <c r="G3189" s="8">
        <v>17444</v>
      </c>
      <c r="H3189" t="s">
        <v>8218</v>
      </c>
      <c r="I3189" t="s">
        <v>8223</v>
      </c>
      <c r="J3189" t="s">
        <v>8245</v>
      </c>
      <c r="K3189">
        <v>1407167973</v>
      </c>
      <c r="L3189" s="12">
        <f t="shared" si="343"/>
        <v>41855.666354166664</v>
      </c>
      <c r="M3189">
        <v>1405439973</v>
      </c>
      <c r="N3189" s="12">
        <f t="shared" si="344"/>
        <v>41835.666354166664</v>
      </c>
      <c r="O3189" s="16">
        <f t="shared" si="345"/>
        <v>7</v>
      </c>
      <c r="P3189" s="16">
        <f t="shared" si="348"/>
        <v>2014</v>
      </c>
      <c r="Q3189" t="b">
        <v>1</v>
      </c>
      <c r="R3189">
        <v>244</v>
      </c>
      <c r="S3189" t="b">
        <v>1</v>
      </c>
      <c r="T3189" t="s">
        <v>8269</v>
      </c>
      <c r="U3189" t="str">
        <f t="shared" si="346"/>
        <v>theat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20">
        <f t="shared" si="347"/>
        <v>0.2</v>
      </c>
      <c r="F3190" s="6" t="str">
        <f t="shared" si="349"/>
        <v>Cat 1</v>
      </c>
      <c r="G3190" s="8">
        <v>130</v>
      </c>
      <c r="H3190" t="s">
        <v>8220</v>
      </c>
      <c r="I3190" t="s">
        <v>8224</v>
      </c>
      <c r="J3190" t="s">
        <v>8246</v>
      </c>
      <c r="K3190">
        <v>1433930302</v>
      </c>
      <c r="L3190" s="12">
        <f t="shared" si="343"/>
        <v>42165.415532407409</v>
      </c>
      <c r="M3190">
        <v>1432115902</v>
      </c>
      <c r="N3190" s="12">
        <f t="shared" si="344"/>
        <v>42144.415532407409</v>
      </c>
      <c r="O3190" s="16">
        <f t="shared" si="345"/>
        <v>5</v>
      </c>
      <c r="P3190" s="16">
        <f t="shared" si="348"/>
        <v>2015</v>
      </c>
      <c r="Q3190" t="b">
        <v>0</v>
      </c>
      <c r="R3190">
        <v>9</v>
      </c>
      <c r="S3190" t="b">
        <v>0</v>
      </c>
      <c r="T3190" t="s">
        <v>8303</v>
      </c>
      <c r="U3190" t="str">
        <f t="shared" si="346"/>
        <v>theat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20">
        <f t="shared" si="347"/>
        <v>55</v>
      </c>
      <c r="F3191" s="6" t="str">
        <f t="shared" si="349"/>
        <v>Cat 12</v>
      </c>
      <c r="G3191" s="8">
        <v>6780</v>
      </c>
      <c r="H3191" t="s">
        <v>8220</v>
      </c>
      <c r="I3191" t="s">
        <v>8234</v>
      </c>
      <c r="J3191" t="s">
        <v>8254</v>
      </c>
      <c r="K3191">
        <v>1432455532</v>
      </c>
      <c r="L3191" s="12">
        <f t="shared" si="343"/>
        <v>42148.346435185187</v>
      </c>
      <c r="M3191">
        <v>1429863532</v>
      </c>
      <c r="N3191" s="12">
        <f t="shared" si="344"/>
        <v>42118.346435185187</v>
      </c>
      <c r="O3191" s="16">
        <f t="shared" si="345"/>
        <v>4</v>
      </c>
      <c r="P3191" s="16">
        <f t="shared" si="348"/>
        <v>2015</v>
      </c>
      <c r="Q3191" t="b">
        <v>0</v>
      </c>
      <c r="R3191">
        <v>19</v>
      </c>
      <c r="S3191" t="b">
        <v>0</v>
      </c>
      <c r="T3191" t="s">
        <v>8303</v>
      </c>
      <c r="U3191" t="str">
        <f t="shared" si="346"/>
        <v>theat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20">
        <f t="shared" si="347"/>
        <v>4</v>
      </c>
      <c r="F3192" s="6" t="str">
        <f t="shared" si="349"/>
        <v>Cat 2</v>
      </c>
      <c r="G3192" s="8">
        <v>0</v>
      </c>
      <c r="H3192" t="s">
        <v>8220</v>
      </c>
      <c r="I3192" t="s">
        <v>8228</v>
      </c>
      <c r="J3192" t="s">
        <v>8250</v>
      </c>
      <c r="K3192">
        <v>1481258275</v>
      </c>
      <c r="L3192" s="12">
        <f t="shared" si="343"/>
        <v>42713.192997685182</v>
      </c>
      <c r="M3192">
        <v>1478662675</v>
      </c>
      <c r="N3192" s="12">
        <f t="shared" si="344"/>
        <v>42683.151331018518</v>
      </c>
      <c r="O3192" s="16">
        <f t="shared" si="345"/>
        <v>11</v>
      </c>
      <c r="P3192" s="16">
        <f t="shared" si="348"/>
        <v>2016</v>
      </c>
      <c r="Q3192" t="b">
        <v>0</v>
      </c>
      <c r="R3192">
        <v>0</v>
      </c>
      <c r="S3192" t="b">
        <v>0</v>
      </c>
      <c r="T3192" t="s">
        <v>8303</v>
      </c>
      <c r="U3192" t="str">
        <f t="shared" si="346"/>
        <v>theat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20">
        <f t="shared" si="347"/>
        <v>3.75</v>
      </c>
      <c r="F3193" s="6" t="str">
        <f t="shared" si="349"/>
        <v>Cat 2</v>
      </c>
      <c r="G3193" s="8">
        <v>151</v>
      </c>
      <c r="H3193" t="s">
        <v>8220</v>
      </c>
      <c r="I3193" t="s">
        <v>8223</v>
      </c>
      <c r="J3193" t="s">
        <v>8245</v>
      </c>
      <c r="K3193">
        <v>1471370869</v>
      </c>
      <c r="L3193" s="12">
        <f t="shared" si="343"/>
        <v>42598.755428240736</v>
      </c>
      <c r="M3193">
        <v>1466186869</v>
      </c>
      <c r="N3193" s="12">
        <f t="shared" si="344"/>
        <v>42538.755428240736</v>
      </c>
      <c r="O3193" s="16">
        <f t="shared" si="345"/>
        <v>6</v>
      </c>
      <c r="P3193" s="16">
        <f t="shared" si="348"/>
        <v>2016</v>
      </c>
      <c r="Q3193" t="b">
        <v>0</v>
      </c>
      <c r="R3193">
        <v>4</v>
      </c>
      <c r="S3193" t="b">
        <v>0</v>
      </c>
      <c r="T3193" t="s">
        <v>8303</v>
      </c>
      <c r="U3193" t="str">
        <f t="shared" si="346"/>
        <v>theat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20">
        <f t="shared" si="347"/>
        <v>10</v>
      </c>
      <c r="F3194" s="6" t="str">
        <f t="shared" si="349"/>
        <v>Cat 4</v>
      </c>
      <c r="G3194" s="8">
        <v>102</v>
      </c>
      <c r="H3194" t="s">
        <v>8220</v>
      </c>
      <c r="I3194" t="s">
        <v>8224</v>
      </c>
      <c r="J3194" t="s">
        <v>8246</v>
      </c>
      <c r="K3194">
        <v>1425160800</v>
      </c>
      <c r="L3194" s="12">
        <f t="shared" si="343"/>
        <v>42063.916666666672</v>
      </c>
      <c r="M3194">
        <v>1421274859</v>
      </c>
      <c r="N3194" s="12">
        <f t="shared" si="344"/>
        <v>42018.94049768518</v>
      </c>
      <c r="O3194" s="16">
        <f t="shared" si="345"/>
        <v>1</v>
      </c>
      <c r="P3194" s="16">
        <f t="shared" si="348"/>
        <v>2015</v>
      </c>
      <c r="Q3194" t="b">
        <v>0</v>
      </c>
      <c r="R3194">
        <v>8</v>
      </c>
      <c r="S3194" t="b">
        <v>0</v>
      </c>
      <c r="T3194" t="s">
        <v>8303</v>
      </c>
      <c r="U3194" t="str">
        <f t="shared" si="346"/>
        <v>theat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20">
        <f t="shared" si="347"/>
        <v>5</v>
      </c>
      <c r="F3195" s="6" t="str">
        <f t="shared" si="349"/>
        <v>Cat 3</v>
      </c>
      <c r="G3195" s="8">
        <v>587</v>
      </c>
      <c r="H3195" t="s">
        <v>8220</v>
      </c>
      <c r="I3195" t="s">
        <v>8224</v>
      </c>
      <c r="J3195" t="s">
        <v>8246</v>
      </c>
      <c r="K3195">
        <v>1424474056</v>
      </c>
      <c r="L3195" s="12">
        <f t="shared" si="343"/>
        <v>42055.968240740738</v>
      </c>
      <c r="M3195">
        <v>1420586056</v>
      </c>
      <c r="N3195" s="12">
        <f t="shared" si="344"/>
        <v>42010.968240740738</v>
      </c>
      <c r="O3195" s="16">
        <f t="shared" si="345"/>
        <v>1</v>
      </c>
      <c r="P3195" s="16">
        <f t="shared" si="348"/>
        <v>2015</v>
      </c>
      <c r="Q3195" t="b">
        <v>0</v>
      </c>
      <c r="R3195">
        <v>24</v>
      </c>
      <c r="S3195" t="b">
        <v>0</v>
      </c>
      <c r="T3195" t="s">
        <v>8303</v>
      </c>
      <c r="U3195" t="str">
        <f t="shared" si="346"/>
        <v>theat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20">
        <f t="shared" si="347"/>
        <v>11</v>
      </c>
      <c r="F3196" s="6" t="str">
        <f t="shared" si="349"/>
        <v>Cat 4</v>
      </c>
      <c r="G3196" s="8">
        <v>0</v>
      </c>
      <c r="H3196" t="s">
        <v>8220</v>
      </c>
      <c r="I3196" t="s">
        <v>8223</v>
      </c>
      <c r="J3196" t="s">
        <v>8245</v>
      </c>
      <c r="K3196">
        <v>1437960598</v>
      </c>
      <c r="L3196" s="12">
        <f t="shared" si="343"/>
        <v>42212.062476851846</v>
      </c>
      <c r="M3196">
        <v>1435368598</v>
      </c>
      <c r="N3196" s="12">
        <f t="shared" si="344"/>
        <v>42182.062476851846</v>
      </c>
      <c r="O3196" s="16">
        <f t="shared" si="345"/>
        <v>6</v>
      </c>
      <c r="P3196" s="16">
        <f t="shared" si="348"/>
        <v>2015</v>
      </c>
      <c r="Q3196" t="b">
        <v>0</v>
      </c>
      <c r="R3196">
        <v>0</v>
      </c>
      <c r="S3196" t="b">
        <v>0</v>
      </c>
      <c r="T3196" t="s">
        <v>8303</v>
      </c>
      <c r="U3196" t="str">
        <f t="shared" si="346"/>
        <v>theat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20">
        <f t="shared" si="347"/>
        <v>3.5</v>
      </c>
      <c r="F3197" s="6" t="str">
        <f t="shared" si="349"/>
        <v>Cat 2</v>
      </c>
      <c r="G3197" s="8">
        <v>2070</v>
      </c>
      <c r="H3197" t="s">
        <v>8220</v>
      </c>
      <c r="I3197" t="s">
        <v>8223</v>
      </c>
      <c r="J3197" t="s">
        <v>8245</v>
      </c>
      <c r="K3197">
        <v>1423750542</v>
      </c>
      <c r="L3197" s="12">
        <f t="shared" si="343"/>
        <v>42047.594236111108</v>
      </c>
      <c r="M3197">
        <v>1421158542</v>
      </c>
      <c r="N3197" s="12">
        <f t="shared" si="344"/>
        <v>42017.594236111108</v>
      </c>
      <c r="O3197" s="16">
        <f t="shared" si="345"/>
        <v>1</v>
      </c>
      <c r="P3197" s="16">
        <f t="shared" si="348"/>
        <v>2015</v>
      </c>
      <c r="Q3197" t="b">
        <v>0</v>
      </c>
      <c r="R3197">
        <v>39</v>
      </c>
      <c r="S3197" t="b">
        <v>0</v>
      </c>
      <c r="T3197" t="s">
        <v>8303</v>
      </c>
      <c r="U3197" t="str">
        <f t="shared" si="346"/>
        <v>theat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20">
        <f t="shared" si="347"/>
        <v>3000</v>
      </c>
      <c r="F3198" s="6" t="str">
        <f t="shared" si="349"/>
        <v>Cat 12</v>
      </c>
      <c r="G3198" s="8">
        <v>1800</v>
      </c>
      <c r="H3198" t="s">
        <v>8220</v>
      </c>
      <c r="I3198" t="s">
        <v>8223</v>
      </c>
      <c r="J3198" t="s">
        <v>8245</v>
      </c>
      <c r="K3198">
        <v>1438437600</v>
      </c>
      <c r="L3198" s="12">
        <f t="shared" si="343"/>
        <v>42217.583333333328</v>
      </c>
      <c r="M3198">
        <v>1433254875</v>
      </c>
      <c r="N3198" s="12">
        <f t="shared" si="344"/>
        <v>42157.598090277781</v>
      </c>
      <c r="O3198" s="16">
        <f t="shared" si="345"/>
        <v>6</v>
      </c>
      <c r="P3198" s="16">
        <f t="shared" si="348"/>
        <v>2015</v>
      </c>
      <c r="Q3198" t="b">
        <v>0</v>
      </c>
      <c r="R3198">
        <v>6</v>
      </c>
      <c r="S3198" t="b">
        <v>0</v>
      </c>
      <c r="T3198" t="s">
        <v>8303</v>
      </c>
      <c r="U3198" t="str">
        <f t="shared" si="346"/>
        <v>theat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20">
        <f t="shared" si="347"/>
        <v>10</v>
      </c>
      <c r="F3199" s="6" t="str">
        <f t="shared" si="349"/>
        <v>Cat 4</v>
      </c>
      <c r="G3199" s="8">
        <v>1145</v>
      </c>
      <c r="H3199" t="s">
        <v>8220</v>
      </c>
      <c r="I3199" t="s">
        <v>8233</v>
      </c>
      <c r="J3199" t="s">
        <v>8253</v>
      </c>
      <c r="K3199">
        <v>1423050618</v>
      </c>
      <c r="L3199" s="12">
        <f t="shared" si="343"/>
        <v>42039.493263888886</v>
      </c>
      <c r="M3199">
        <v>1420458618</v>
      </c>
      <c r="N3199" s="12">
        <f t="shared" si="344"/>
        <v>42009.493263888886</v>
      </c>
      <c r="O3199" s="16">
        <f t="shared" si="345"/>
        <v>1</v>
      </c>
      <c r="P3199" s="16">
        <f t="shared" si="348"/>
        <v>2015</v>
      </c>
      <c r="Q3199" t="b">
        <v>0</v>
      </c>
      <c r="R3199">
        <v>4</v>
      </c>
      <c r="S3199" t="b">
        <v>0</v>
      </c>
      <c r="T3199" t="s">
        <v>8303</v>
      </c>
      <c r="U3199" t="str">
        <f t="shared" si="346"/>
        <v>theat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20">
        <f t="shared" si="347"/>
        <v>30</v>
      </c>
      <c r="F3200" s="6" t="str">
        <f t="shared" si="349"/>
        <v>Cat 8</v>
      </c>
      <c r="G3200" s="8">
        <v>110</v>
      </c>
      <c r="H3200" t="s">
        <v>8220</v>
      </c>
      <c r="I3200" t="s">
        <v>8231</v>
      </c>
      <c r="J3200" t="s">
        <v>8252</v>
      </c>
      <c r="K3200">
        <v>1424081477</v>
      </c>
      <c r="L3200" s="12">
        <f t="shared" si="343"/>
        <v>42051.424502314811</v>
      </c>
      <c r="M3200">
        <v>1420798277</v>
      </c>
      <c r="N3200" s="12">
        <f t="shared" si="344"/>
        <v>42013.424502314811</v>
      </c>
      <c r="O3200" s="16">
        <f t="shared" si="345"/>
        <v>1</v>
      </c>
      <c r="P3200" s="16">
        <f t="shared" si="348"/>
        <v>2015</v>
      </c>
      <c r="Q3200" t="b">
        <v>0</v>
      </c>
      <c r="R3200">
        <v>3</v>
      </c>
      <c r="S3200" t="b">
        <v>0</v>
      </c>
      <c r="T3200" t="s">
        <v>8303</v>
      </c>
      <c r="U3200" t="str">
        <f t="shared" si="346"/>
        <v>theat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20">
        <f t="shared" si="347"/>
        <v>5</v>
      </c>
      <c r="F3201" s="6" t="str">
        <f t="shared" si="349"/>
        <v>Cat 3</v>
      </c>
      <c r="G3201" s="8">
        <v>2608</v>
      </c>
      <c r="H3201" t="s">
        <v>8220</v>
      </c>
      <c r="I3201" t="s">
        <v>8223</v>
      </c>
      <c r="J3201" t="s">
        <v>8245</v>
      </c>
      <c r="K3201">
        <v>1410037200</v>
      </c>
      <c r="L3201" s="12">
        <f t="shared" si="343"/>
        <v>41888.875</v>
      </c>
      <c r="M3201">
        <v>1407435418</v>
      </c>
      <c r="N3201" s="12">
        <f t="shared" si="344"/>
        <v>41858.761782407404</v>
      </c>
      <c r="O3201" s="16">
        <f t="shared" si="345"/>
        <v>8</v>
      </c>
      <c r="P3201" s="16">
        <f t="shared" si="348"/>
        <v>2014</v>
      </c>
      <c r="Q3201" t="b">
        <v>0</v>
      </c>
      <c r="R3201">
        <v>53</v>
      </c>
      <c r="S3201" t="b">
        <v>0</v>
      </c>
      <c r="T3201" t="s">
        <v>8303</v>
      </c>
      <c r="U3201" t="str">
        <f t="shared" si="346"/>
        <v>theat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20">
        <f t="shared" si="347"/>
        <v>50</v>
      </c>
      <c r="F3202" s="6" t="str">
        <f t="shared" si="349"/>
        <v>Cat 12</v>
      </c>
      <c r="G3202" s="8"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12">
        <f t="shared" si="343"/>
        <v>42490.231944444444</v>
      </c>
      <c r="M3202">
        <v>1459410101</v>
      </c>
      <c r="N3202" s="12">
        <f t="shared" si="344"/>
        <v>42460.320613425924</v>
      </c>
      <c r="O3202" s="16">
        <f t="shared" si="345"/>
        <v>3</v>
      </c>
      <c r="P3202" s="16">
        <f t="shared" si="348"/>
        <v>2016</v>
      </c>
      <c r="Q3202" t="b">
        <v>0</v>
      </c>
      <c r="R3202">
        <v>1</v>
      </c>
      <c r="S3202" t="b">
        <v>0</v>
      </c>
      <c r="T3202" t="s">
        <v>8303</v>
      </c>
      <c r="U3202" t="str">
        <f t="shared" si="346"/>
        <v>theat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20">
        <f t="shared" si="347"/>
        <v>2</v>
      </c>
      <c r="F3203" s="6" t="str">
        <f t="shared" si="349"/>
        <v>Cat 2</v>
      </c>
      <c r="G3203" s="8">
        <v>25</v>
      </c>
      <c r="H3203" t="s">
        <v>8220</v>
      </c>
      <c r="I3203" t="s">
        <v>8224</v>
      </c>
      <c r="J3203" t="s">
        <v>8246</v>
      </c>
      <c r="K3203">
        <v>1409509477</v>
      </c>
      <c r="L3203" s="12">
        <f t="shared" ref="L3203:L3266" si="350">(((K3203/60)/60)/24)+DATE(1970,1,1)</f>
        <v>41882.767094907409</v>
      </c>
      <c r="M3203">
        <v>1407695077</v>
      </c>
      <c r="N3203" s="12">
        <f t="shared" ref="N3203:N3266" si="351">(((M3203/60)/60)/24)+DATE(1970,1,1)</f>
        <v>41861.767094907409</v>
      </c>
      <c r="O3203" s="16">
        <f t="shared" ref="O3203:O3266" si="352">MONTH(N3203)</f>
        <v>8</v>
      </c>
      <c r="P3203" s="16">
        <f t="shared" si="348"/>
        <v>2014</v>
      </c>
      <c r="Q3203" t="b">
        <v>0</v>
      </c>
      <c r="R3203">
        <v>2</v>
      </c>
      <c r="S3203" t="b">
        <v>0</v>
      </c>
      <c r="T3203" t="s">
        <v>8303</v>
      </c>
      <c r="U3203" t="str">
        <f t="shared" ref="U3203:U3266" si="353">LEFT(T3203,5)</f>
        <v>theat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20">
        <f t="shared" ref="E3204:E3267" si="354">D3204/1000</f>
        <v>5</v>
      </c>
      <c r="F3204" s="6" t="str">
        <f t="shared" si="349"/>
        <v>Cat 3</v>
      </c>
      <c r="G3204" s="8">
        <v>2726</v>
      </c>
      <c r="H3204" t="s">
        <v>8220</v>
      </c>
      <c r="I3204" t="s">
        <v>8223</v>
      </c>
      <c r="J3204" t="s">
        <v>8245</v>
      </c>
      <c r="K3204">
        <v>1450072740</v>
      </c>
      <c r="L3204" s="12">
        <f t="shared" si="350"/>
        <v>42352.249305555553</v>
      </c>
      <c r="M3204">
        <v>1445027346</v>
      </c>
      <c r="N3204" s="12">
        <f t="shared" si="351"/>
        <v>42293.853541666671</v>
      </c>
      <c r="O3204" s="16">
        <f t="shared" si="352"/>
        <v>10</v>
      </c>
      <c r="P3204" s="16">
        <f t="shared" ref="P3204:P3267" si="355">YEAR(N3204)</f>
        <v>2015</v>
      </c>
      <c r="Q3204" t="b">
        <v>0</v>
      </c>
      <c r="R3204">
        <v>25</v>
      </c>
      <c r="S3204" t="b">
        <v>0</v>
      </c>
      <c r="T3204" t="s">
        <v>8303</v>
      </c>
      <c r="U3204" t="str">
        <f t="shared" si="353"/>
        <v>theat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20">
        <f t="shared" si="354"/>
        <v>1</v>
      </c>
      <c r="F3205" s="6" t="str">
        <f t="shared" ref="F3205:F3268" si="356">IF(E3205&lt;1,"Cat 1",IF(E3205&lt;5,"Cat 2",IF(E3205&lt;10,"Cat 3",IF(E3205&lt;15,"Cat 4",IF(E3205&lt;20,"Cat 5",IF(E3205&lt;25,"Cat 6",IF(E3205&lt;30,"Cat 7",IF(E3205&lt;35,"Cat 8",IF(E3205&lt;40,"Cat 9",IF(E3205&lt;45,"Cat 10",IF(E3205&lt;50,"Cat 11","Cat 12")))))))))))</f>
        <v>Cat 2</v>
      </c>
      <c r="G3205" s="8">
        <v>250</v>
      </c>
      <c r="H3205" t="s">
        <v>8220</v>
      </c>
      <c r="I3205" t="s">
        <v>8223</v>
      </c>
      <c r="J3205" t="s">
        <v>8245</v>
      </c>
      <c r="K3205">
        <v>1443224622</v>
      </c>
      <c r="L3205" s="12">
        <f t="shared" si="350"/>
        <v>42272.988680555558</v>
      </c>
      <c r="M3205">
        <v>1440632622</v>
      </c>
      <c r="N3205" s="12">
        <f t="shared" si="351"/>
        <v>42242.988680555558</v>
      </c>
      <c r="O3205" s="16">
        <f t="shared" si="352"/>
        <v>8</v>
      </c>
      <c r="P3205" s="16">
        <f t="shared" si="355"/>
        <v>2015</v>
      </c>
      <c r="Q3205" t="b">
        <v>0</v>
      </c>
      <c r="R3205">
        <v>6</v>
      </c>
      <c r="S3205" t="b">
        <v>0</v>
      </c>
      <c r="T3205" t="s">
        <v>8303</v>
      </c>
      <c r="U3205" t="str">
        <f t="shared" si="353"/>
        <v>theat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20">
        <f t="shared" si="354"/>
        <v>0.5</v>
      </c>
      <c r="F3206" s="6" t="str">
        <f t="shared" si="356"/>
        <v>Cat 1</v>
      </c>
      <c r="G3206" s="8">
        <v>0</v>
      </c>
      <c r="H3206" t="s">
        <v>8220</v>
      </c>
      <c r="I3206" t="s">
        <v>8223</v>
      </c>
      <c r="J3206" t="s">
        <v>8245</v>
      </c>
      <c r="K3206">
        <v>1437149640</v>
      </c>
      <c r="L3206" s="12">
        <f t="shared" si="350"/>
        <v>42202.676388888889</v>
      </c>
      <c r="M3206">
        <v>1434558479</v>
      </c>
      <c r="N3206" s="12">
        <f t="shared" si="351"/>
        <v>42172.686099537037</v>
      </c>
      <c r="O3206" s="16">
        <f t="shared" si="352"/>
        <v>6</v>
      </c>
      <c r="P3206" s="16">
        <f t="shared" si="355"/>
        <v>2015</v>
      </c>
      <c r="Q3206" t="b">
        <v>0</v>
      </c>
      <c r="R3206">
        <v>0</v>
      </c>
      <c r="S3206" t="b">
        <v>0</v>
      </c>
      <c r="T3206" t="s">
        <v>8303</v>
      </c>
      <c r="U3206" t="str">
        <f t="shared" si="353"/>
        <v>theat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20">
        <f t="shared" si="354"/>
        <v>8</v>
      </c>
      <c r="F3207" s="6" t="str">
        <f t="shared" si="356"/>
        <v>Cat 3</v>
      </c>
      <c r="G3207" s="8">
        <v>273</v>
      </c>
      <c r="H3207" t="s">
        <v>8220</v>
      </c>
      <c r="I3207" t="s">
        <v>8224</v>
      </c>
      <c r="J3207" t="s">
        <v>8246</v>
      </c>
      <c r="K3207">
        <v>1430470772</v>
      </c>
      <c r="L3207" s="12">
        <f t="shared" si="350"/>
        <v>42125.374675925923</v>
      </c>
      <c r="M3207">
        <v>1427878772</v>
      </c>
      <c r="N3207" s="12">
        <f t="shared" si="351"/>
        <v>42095.374675925923</v>
      </c>
      <c r="O3207" s="16">
        <f t="shared" si="352"/>
        <v>4</v>
      </c>
      <c r="P3207" s="16">
        <f t="shared" si="355"/>
        <v>2015</v>
      </c>
      <c r="Q3207" t="b">
        <v>0</v>
      </c>
      <c r="R3207">
        <v>12</v>
      </c>
      <c r="S3207" t="b">
        <v>0</v>
      </c>
      <c r="T3207" t="s">
        <v>8303</v>
      </c>
      <c r="U3207" t="str">
        <f t="shared" si="353"/>
        <v>theat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20">
        <f t="shared" si="354"/>
        <v>5</v>
      </c>
      <c r="F3208" s="6" t="str">
        <f t="shared" si="356"/>
        <v>Cat 3</v>
      </c>
      <c r="G3208" s="8">
        <v>0</v>
      </c>
      <c r="H3208" t="s">
        <v>8220</v>
      </c>
      <c r="I3208" t="s">
        <v>8223</v>
      </c>
      <c r="J3208" t="s">
        <v>8245</v>
      </c>
      <c r="K3208">
        <v>1442644651</v>
      </c>
      <c r="L3208" s="12">
        <f t="shared" si="350"/>
        <v>42266.276053240741</v>
      </c>
      <c r="M3208">
        <v>1440052651</v>
      </c>
      <c r="N3208" s="12">
        <f t="shared" si="351"/>
        <v>42236.276053240741</v>
      </c>
      <c r="O3208" s="16">
        <f t="shared" si="352"/>
        <v>8</v>
      </c>
      <c r="P3208" s="16">
        <f t="shared" si="355"/>
        <v>2015</v>
      </c>
      <c r="Q3208" t="b">
        <v>0</v>
      </c>
      <c r="R3208">
        <v>0</v>
      </c>
      <c r="S3208" t="b">
        <v>0</v>
      </c>
      <c r="T3208" t="s">
        <v>8303</v>
      </c>
      <c r="U3208" t="str">
        <f t="shared" si="353"/>
        <v>theat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20">
        <f t="shared" si="354"/>
        <v>5.5</v>
      </c>
      <c r="F3209" s="6" t="str">
        <f t="shared" si="356"/>
        <v>Cat 3</v>
      </c>
      <c r="G3209" s="8">
        <v>2550</v>
      </c>
      <c r="H3209" t="s">
        <v>8220</v>
      </c>
      <c r="I3209" t="s">
        <v>8223</v>
      </c>
      <c r="J3209" t="s">
        <v>8245</v>
      </c>
      <c r="K3209">
        <v>1429767607</v>
      </c>
      <c r="L3209" s="12">
        <f t="shared" si="350"/>
        <v>42117.236192129625</v>
      </c>
      <c r="M3209">
        <v>1424587207</v>
      </c>
      <c r="N3209" s="12">
        <f t="shared" si="351"/>
        <v>42057.277858796297</v>
      </c>
      <c r="O3209" s="16">
        <f t="shared" si="352"/>
        <v>2</v>
      </c>
      <c r="P3209" s="16">
        <f t="shared" si="355"/>
        <v>2015</v>
      </c>
      <c r="Q3209" t="b">
        <v>0</v>
      </c>
      <c r="R3209">
        <v>36</v>
      </c>
      <c r="S3209" t="b">
        <v>0</v>
      </c>
      <c r="T3209" t="s">
        <v>8303</v>
      </c>
      <c r="U3209" t="str">
        <f t="shared" si="353"/>
        <v>theat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20">
        <f t="shared" si="354"/>
        <v>5</v>
      </c>
      <c r="F3210" s="6" t="str">
        <f t="shared" si="356"/>
        <v>Cat 3</v>
      </c>
      <c r="G3210" s="8">
        <v>5175</v>
      </c>
      <c r="H3210" t="s">
        <v>8218</v>
      </c>
      <c r="I3210" t="s">
        <v>8223</v>
      </c>
      <c r="J3210" t="s">
        <v>8245</v>
      </c>
      <c r="K3210">
        <v>1406557877</v>
      </c>
      <c r="L3210" s="12">
        <f t="shared" si="350"/>
        <v>41848.605057870373</v>
      </c>
      <c r="M3210">
        <v>1404743477</v>
      </c>
      <c r="N3210" s="12">
        <f t="shared" si="351"/>
        <v>41827.605057870373</v>
      </c>
      <c r="O3210" s="16">
        <f t="shared" si="352"/>
        <v>7</v>
      </c>
      <c r="P3210" s="16">
        <f t="shared" si="355"/>
        <v>2014</v>
      </c>
      <c r="Q3210" t="b">
        <v>1</v>
      </c>
      <c r="R3210">
        <v>82</v>
      </c>
      <c r="S3210" t="b">
        <v>1</v>
      </c>
      <c r="T3210" t="s">
        <v>8269</v>
      </c>
      <c r="U3210" t="str">
        <f t="shared" si="353"/>
        <v>theat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20">
        <f t="shared" si="354"/>
        <v>9.5</v>
      </c>
      <c r="F3211" s="6" t="str">
        <f t="shared" si="356"/>
        <v>Cat 3</v>
      </c>
      <c r="G3211" s="8">
        <v>11335.7</v>
      </c>
      <c r="H3211" t="s">
        <v>8218</v>
      </c>
      <c r="I3211" t="s">
        <v>8223</v>
      </c>
      <c r="J3211" t="s">
        <v>8245</v>
      </c>
      <c r="K3211">
        <v>1403305200</v>
      </c>
      <c r="L3211" s="12">
        <f t="shared" si="350"/>
        <v>41810.958333333336</v>
      </c>
      <c r="M3211">
        <v>1400512658</v>
      </c>
      <c r="N3211" s="12">
        <f t="shared" si="351"/>
        <v>41778.637245370373</v>
      </c>
      <c r="O3211" s="16">
        <f t="shared" si="352"/>
        <v>5</v>
      </c>
      <c r="P3211" s="16">
        <f t="shared" si="355"/>
        <v>2014</v>
      </c>
      <c r="Q3211" t="b">
        <v>1</v>
      </c>
      <c r="R3211">
        <v>226</v>
      </c>
      <c r="S3211" t="b">
        <v>1</v>
      </c>
      <c r="T3211" t="s">
        <v>8269</v>
      </c>
      <c r="U3211" t="str">
        <f t="shared" si="353"/>
        <v>theat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20">
        <f t="shared" si="354"/>
        <v>3</v>
      </c>
      <c r="F3212" s="6" t="str">
        <f t="shared" si="356"/>
        <v>Cat 2</v>
      </c>
      <c r="G3212" s="8">
        <v>3773</v>
      </c>
      <c r="H3212" t="s">
        <v>8218</v>
      </c>
      <c r="I3212" t="s">
        <v>8223</v>
      </c>
      <c r="J3212" t="s">
        <v>8245</v>
      </c>
      <c r="K3212">
        <v>1338523140</v>
      </c>
      <c r="L3212" s="12">
        <f t="shared" si="350"/>
        <v>41061.165972222225</v>
      </c>
      <c r="M3212">
        <v>1334442519</v>
      </c>
      <c r="N3212" s="12">
        <f t="shared" si="351"/>
        <v>41013.936562499999</v>
      </c>
      <c r="O3212" s="16">
        <f t="shared" si="352"/>
        <v>4</v>
      </c>
      <c r="P3212" s="16">
        <f t="shared" si="355"/>
        <v>2012</v>
      </c>
      <c r="Q3212" t="b">
        <v>1</v>
      </c>
      <c r="R3212">
        <v>60</v>
      </c>
      <c r="S3212" t="b">
        <v>1</v>
      </c>
      <c r="T3212" t="s">
        <v>8269</v>
      </c>
      <c r="U3212" t="str">
        <f t="shared" si="353"/>
        <v>theat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20">
        <f t="shared" si="354"/>
        <v>23</v>
      </c>
      <c r="F3213" s="6" t="str">
        <f t="shared" si="356"/>
        <v>Cat 6</v>
      </c>
      <c r="G3213" s="8">
        <v>27541</v>
      </c>
      <c r="H3213" t="s">
        <v>8218</v>
      </c>
      <c r="I3213" t="s">
        <v>8223</v>
      </c>
      <c r="J3213" t="s">
        <v>8245</v>
      </c>
      <c r="K3213">
        <v>1408068000</v>
      </c>
      <c r="L3213" s="12">
        <f t="shared" si="350"/>
        <v>41866.083333333336</v>
      </c>
      <c r="M3213">
        <v>1405346680</v>
      </c>
      <c r="N3213" s="12">
        <f t="shared" si="351"/>
        <v>41834.586574074077</v>
      </c>
      <c r="O3213" s="16">
        <f t="shared" si="352"/>
        <v>7</v>
      </c>
      <c r="P3213" s="16">
        <f t="shared" si="355"/>
        <v>2014</v>
      </c>
      <c r="Q3213" t="b">
        <v>1</v>
      </c>
      <c r="R3213">
        <v>322</v>
      </c>
      <c r="S3213" t="b">
        <v>1</v>
      </c>
      <c r="T3213" t="s">
        <v>8269</v>
      </c>
      <c r="U3213" t="str">
        <f t="shared" si="353"/>
        <v>theat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20">
        <f t="shared" si="354"/>
        <v>4</v>
      </c>
      <c r="F3214" s="6" t="str">
        <f t="shared" si="356"/>
        <v>Cat 2</v>
      </c>
      <c r="G3214" s="8">
        <v>5050</v>
      </c>
      <c r="H3214" t="s">
        <v>8218</v>
      </c>
      <c r="I3214" t="s">
        <v>8223</v>
      </c>
      <c r="J3214" t="s">
        <v>8245</v>
      </c>
      <c r="K3214">
        <v>1407524751</v>
      </c>
      <c r="L3214" s="12">
        <f t="shared" si="350"/>
        <v>41859.795729166668</v>
      </c>
      <c r="M3214">
        <v>1404932751</v>
      </c>
      <c r="N3214" s="12">
        <f t="shared" si="351"/>
        <v>41829.795729166668</v>
      </c>
      <c r="O3214" s="16">
        <f t="shared" si="352"/>
        <v>7</v>
      </c>
      <c r="P3214" s="16">
        <f t="shared" si="355"/>
        <v>2014</v>
      </c>
      <c r="Q3214" t="b">
        <v>1</v>
      </c>
      <c r="R3214">
        <v>94</v>
      </c>
      <c r="S3214" t="b">
        <v>1</v>
      </c>
      <c r="T3214" t="s">
        <v>8269</v>
      </c>
      <c r="U3214" t="str">
        <f t="shared" si="353"/>
        <v>theat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20">
        <f t="shared" si="354"/>
        <v>6</v>
      </c>
      <c r="F3215" s="6" t="str">
        <f t="shared" si="356"/>
        <v>Cat 3</v>
      </c>
      <c r="G3215" s="8">
        <v>6007</v>
      </c>
      <c r="H3215" t="s">
        <v>8218</v>
      </c>
      <c r="I3215" t="s">
        <v>8224</v>
      </c>
      <c r="J3215" t="s">
        <v>8246</v>
      </c>
      <c r="K3215">
        <v>1437934759</v>
      </c>
      <c r="L3215" s="12">
        <f t="shared" si="350"/>
        <v>42211.763414351852</v>
      </c>
      <c r="M3215">
        <v>1434478759</v>
      </c>
      <c r="N3215" s="12">
        <f t="shared" si="351"/>
        <v>42171.763414351852</v>
      </c>
      <c r="O3215" s="16">
        <f t="shared" si="352"/>
        <v>6</v>
      </c>
      <c r="P3215" s="16">
        <f t="shared" si="355"/>
        <v>2015</v>
      </c>
      <c r="Q3215" t="b">
        <v>1</v>
      </c>
      <c r="R3215">
        <v>47</v>
      </c>
      <c r="S3215" t="b">
        <v>1</v>
      </c>
      <c r="T3215" t="s">
        <v>8269</v>
      </c>
      <c r="U3215" t="str">
        <f t="shared" si="353"/>
        <v>theat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20">
        <f t="shared" si="354"/>
        <v>12</v>
      </c>
      <c r="F3216" s="6" t="str">
        <f t="shared" si="356"/>
        <v>Cat 4</v>
      </c>
      <c r="G3216" s="8">
        <v>12256</v>
      </c>
      <c r="H3216" t="s">
        <v>8218</v>
      </c>
      <c r="I3216" t="s">
        <v>8224</v>
      </c>
      <c r="J3216" t="s">
        <v>8246</v>
      </c>
      <c r="K3216">
        <v>1452038100</v>
      </c>
      <c r="L3216" s="12">
        <f t="shared" si="350"/>
        <v>42374.996527777781</v>
      </c>
      <c r="M3216">
        <v>1448823673</v>
      </c>
      <c r="N3216" s="12">
        <f t="shared" si="351"/>
        <v>42337.792511574073</v>
      </c>
      <c r="O3216" s="16">
        <f t="shared" si="352"/>
        <v>11</v>
      </c>
      <c r="P3216" s="16">
        <f t="shared" si="355"/>
        <v>2015</v>
      </c>
      <c r="Q3216" t="b">
        <v>1</v>
      </c>
      <c r="R3216">
        <v>115</v>
      </c>
      <c r="S3216" t="b">
        <v>1</v>
      </c>
      <c r="T3216" t="s">
        <v>8269</v>
      </c>
      <c r="U3216" t="str">
        <f t="shared" si="353"/>
        <v>theat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20">
        <f t="shared" si="354"/>
        <v>35</v>
      </c>
      <c r="F3217" s="6" t="str">
        <f t="shared" si="356"/>
        <v>Cat 9</v>
      </c>
      <c r="G3217" s="8">
        <v>35123</v>
      </c>
      <c r="H3217" t="s">
        <v>8218</v>
      </c>
      <c r="I3217" t="s">
        <v>8223</v>
      </c>
      <c r="J3217" t="s">
        <v>8245</v>
      </c>
      <c r="K3217">
        <v>1441857540</v>
      </c>
      <c r="L3217" s="12">
        <f t="shared" si="350"/>
        <v>42257.165972222225</v>
      </c>
      <c r="M3217">
        <v>1438617471</v>
      </c>
      <c r="N3217" s="12">
        <f t="shared" si="351"/>
        <v>42219.665173611109</v>
      </c>
      <c r="O3217" s="16">
        <f t="shared" si="352"/>
        <v>8</v>
      </c>
      <c r="P3217" s="16">
        <f t="shared" si="355"/>
        <v>2015</v>
      </c>
      <c r="Q3217" t="b">
        <v>1</v>
      </c>
      <c r="R3217">
        <v>134</v>
      </c>
      <c r="S3217" t="b">
        <v>1</v>
      </c>
      <c r="T3217" t="s">
        <v>8269</v>
      </c>
      <c r="U3217" t="str">
        <f t="shared" si="353"/>
        <v>theat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20">
        <f t="shared" si="354"/>
        <v>2</v>
      </c>
      <c r="F3218" s="6" t="str">
        <f t="shared" si="356"/>
        <v>Cat 2</v>
      </c>
      <c r="G3218" s="8">
        <v>2001</v>
      </c>
      <c r="H3218" t="s">
        <v>8218</v>
      </c>
      <c r="I3218" t="s">
        <v>8224</v>
      </c>
      <c r="J3218" t="s">
        <v>8246</v>
      </c>
      <c r="K3218">
        <v>1436625000</v>
      </c>
      <c r="L3218" s="12">
        <f t="shared" si="350"/>
        <v>42196.604166666672</v>
      </c>
      <c r="M3218">
        <v>1433934371</v>
      </c>
      <c r="N3218" s="12">
        <f t="shared" si="351"/>
        <v>42165.462627314817</v>
      </c>
      <c r="O3218" s="16">
        <f t="shared" si="352"/>
        <v>6</v>
      </c>
      <c r="P3218" s="16">
        <f t="shared" si="355"/>
        <v>2015</v>
      </c>
      <c r="Q3218" t="b">
        <v>1</v>
      </c>
      <c r="R3218">
        <v>35</v>
      </c>
      <c r="S3218" t="b">
        <v>1</v>
      </c>
      <c r="T3218" t="s">
        <v>8269</v>
      </c>
      <c r="U3218" t="str">
        <f t="shared" si="353"/>
        <v>theat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20">
        <f t="shared" si="354"/>
        <v>4.5</v>
      </c>
      <c r="F3219" s="6" t="str">
        <f t="shared" si="356"/>
        <v>Cat 2</v>
      </c>
      <c r="G3219" s="8">
        <v>5221</v>
      </c>
      <c r="H3219" t="s">
        <v>8218</v>
      </c>
      <c r="I3219" t="s">
        <v>8223</v>
      </c>
      <c r="J3219" t="s">
        <v>8245</v>
      </c>
      <c r="K3219">
        <v>1478264784</v>
      </c>
      <c r="L3219" s="12">
        <f t="shared" si="350"/>
        <v>42678.546111111107</v>
      </c>
      <c r="M3219">
        <v>1475672784</v>
      </c>
      <c r="N3219" s="12">
        <f t="shared" si="351"/>
        <v>42648.546111111107</v>
      </c>
      <c r="O3219" s="16">
        <f t="shared" si="352"/>
        <v>10</v>
      </c>
      <c r="P3219" s="16">
        <f t="shared" si="355"/>
        <v>2016</v>
      </c>
      <c r="Q3219" t="b">
        <v>1</v>
      </c>
      <c r="R3219">
        <v>104</v>
      </c>
      <c r="S3219" t="b">
        <v>1</v>
      </c>
      <c r="T3219" t="s">
        <v>8269</v>
      </c>
      <c r="U3219" t="str">
        <f t="shared" si="353"/>
        <v>theat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20">
        <f t="shared" si="354"/>
        <v>12</v>
      </c>
      <c r="F3220" s="6" t="str">
        <f t="shared" si="356"/>
        <v>Cat 4</v>
      </c>
      <c r="G3220" s="8">
        <v>12252</v>
      </c>
      <c r="H3220" t="s">
        <v>8218</v>
      </c>
      <c r="I3220" t="s">
        <v>8224</v>
      </c>
      <c r="J3220" t="s">
        <v>8246</v>
      </c>
      <c r="K3220">
        <v>1419984000</v>
      </c>
      <c r="L3220" s="12">
        <f t="shared" si="350"/>
        <v>42004</v>
      </c>
      <c r="M3220">
        <v>1417132986</v>
      </c>
      <c r="N3220" s="12">
        <f t="shared" si="351"/>
        <v>41971.002152777779</v>
      </c>
      <c r="O3220" s="16">
        <f t="shared" si="352"/>
        <v>11</v>
      </c>
      <c r="P3220" s="16">
        <f t="shared" si="355"/>
        <v>2014</v>
      </c>
      <c r="Q3220" t="b">
        <v>1</v>
      </c>
      <c r="R3220">
        <v>184</v>
      </c>
      <c r="S3220" t="b">
        <v>1</v>
      </c>
      <c r="T3220" t="s">
        <v>8269</v>
      </c>
      <c r="U3220" t="str">
        <f t="shared" si="353"/>
        <v>theat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20">
        <f t="shared" si="354"/>
        <v>20</v>
      </c>
      <c r="F3221" s="6" t="str">
        <f t="shared" si="356"/>
        <v>Cat 6</v>
      </c>
      <c r="G3221" s="8">
        <v>20022</v>
      </c>
      <c r="H3221" t="s">
        <v>8218</v>
      </c>
      <c r="I3221" t="s">
        <v>8223</v>
      </c>
      <c r="J3221" t="s">
        <v>8245</v>
      </c>
      <c r="K3221">
        <v>1427063747</v>
      </c>
      <c r="L3221" s="12">
        <f t="shared" si="350"/>
        <v>42085.941516203704</v>
      </c>
      <c r="M3221">
        <v>1424043347</v>
      </c>
      <c r="N3221" s="12">
        <f t="shared" si="351"/>
        <v>42050.983182870375</v>
      </c>
      <c r="O3221" s="16">
        <f t="shared" si="352"/>
        <v>2</v>
      </c>
      <c r="P3221" s="16">
        <f t="shared" si="355"/>
        <v>2015</v>
      </c>
      <c r="Q3221" t="b">
        <v>1</v>
      </c>
      <c r="R3221">
        <v>119</v>
      </c>
      <c r="S3221" t="b">
        <v>1</v>
      </c>
      <c r="T3221" t="s">
        <v>8269</v>
      </c>
      <c r="U3221" t="str">
        <f t="shared" si="353"/>
        <v>theat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20">
        <f t="shared" si="354"/>
        <v>15</v>
      </c>
      <c r="F3222" s="6" t="str">
        <f t="shared" si="356"/>
        <v>Cat 5</v>
      </c>
      <c r="G3222" s="8">
        <v>15126</v>
      </c>
      <c r="H3222" t="s">
        <v>8218</v>
      </c>
      <c r="I3222" t="s">
        <v>8223</v>
      </c>
      <c r="J3222" t="s">
        <v>8245</v>
      </c>
      <c r="K3222">
        <v>1489352400</v>
      </c>
      <c r="L3222" s="12">
        <f t="shared" si="350"/>
        <v>42806.875</v>
      </c>
      <c r="M3222">
        <v>1486411204</v>
      </c>
      <c r="N3222" s="12">
        <f t="shared" si="351"/>
        <v>42772.833379629628</v>
      </c>
      <c r="O3222" s="16">
        <f t="shared" si="352"/>
        <v>2</v>
      </c>
      <c r="P3222" s="16">
        <f t="shared" si="355"/>
        <v>2017</v>
      </c>
      <c r="Q3222" t="b">
        <v>1</v>
      </c>
      <c r="R3222">
        <v>59</v>
      </c>
      <c r="S3222" t="b">
        <v>1</v>
      </c>
      <c r="T3222" t="s">
        <v>8269</v>
      </c>
      <c r="U3222" t="str">
        <f t="shared" si="353"/>
        <v>theat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20">
        <f t="shared" si="354"/>
        <v>4</v>
      </c>
      <c r="F3223" s="6" t="str">
        <f t="shared" si="356"/>
        <v>Cat 2</v>
      </c>
      <c r="G3223" s="8">
        <v>4137</v>
      </c>
      <c r="H3223" t="s">
        <v>8218</v>
      </c>
      <c r="I3223" t="s">
        <v>8224</v>
      </c>
      <c r="J3223" t="s">
        <v>8246</v>
      </c>
      <c r="K3223">
        <v>1436114603</v>
      </c>
      <c r="L3223" s="12">
        <f t="shared" si="350"/>
        <v>42190.696793981479</v>
      </c>
      <c r="M3223">
        <v>1433090603</v>
      </c>
      <c r="N3223" s="12">
        <f t="shared" si="351"/>
        <v>42155.696793981479</v>
      </c>
      <c r="O3223" s="16">
        <f t="shared" si="352"/>
        <v>5</v>
      </c>
      <c r="P3223" s="16">
        <f t="shared" si="355"/>
        <v>2015</v>
      </c>
      <c r="Q3223" t="b">
        <v>1</v>
      </c>
      <c r="R3223">
        <v>113</v>
      </c>
      <c r="S3223" t="b">
        <v>1</v>
      </c>
      <c r="T3223" t="s">
        <v>8269</v>
      </c>
      <c r="U3223" t="str">
        <f t="shared" si="353"/>
        <v>theat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20">
        <f t="shared" si="354"/>
        <v>2.5</v>
      </c>
      <c r="F3224" s="6" t="str">
        <f t="shared" si="356"/>
        <v>Cat 2</v>
      </c>
      <c r="G3224" s="8">
        <v>3120</v>
      </c>
      <c r="H3224" t="s">
        <v>8218</v>
      </c>
      <c r="I3224" t="s">
        <v>8223</v>
      </c>
      <c r="J3224" t="s">
        <v>8245</v>
      </c>
      <c r="K3224">
        <v>1445722140</v>
      </c>
      <c r="L3224" s="12">
        <f t="shared" si="350"/>
        <v>42301.895138888889</v>
      </c>
      <c r="M3224">
        <v>1443016697</v>
      </c>
      <c r="N3224" s="12">
        <f t="shared" si="351"/>
        <v>42270.582141203704</v>
      </c>
      <c r="O3224" s="16">
        <f t="shared" si="352"/>
        <v>9</v>
      </c>
      <c r="P3224" s="16">
        <f t="shared" si="355"/>
        <v>2015</v>
      </c>
      <c r="Q3224" t="b">
        <v>1</v>
      </c>
      <c r="R3224">
        <v>84</v>
      </c>
      <c r="S3224" t="b">
        <v>1</v>
      </c>
      <c r="T3224" t="s">
        <v>8269</v>
      </c>
      <c r="U3224" t="str">
        <f t="shared" si="353"/>
        <v>theat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20">
        <f t="shared" si="354"/>
        <v>3.1</v>
      </c>
      <c r="F3225" s="6" t="str">
        <f t="shared" si="356"/>
        <v>Cat 2</v>
      </c>
      <c r="G3225" s="8">
        <v>3395</v>
      </c>
      <c r="H3225" t="s">
        <v>8218</v>
      </c>
      <c r="I3225" t="s">
        <v>8223</v>
      </c>
      <c r="J3225" t="s">
        <v>8245</v>
      </c>
      <c r="K3225">
        <v>1440100976</v>
      </c>
      <c r="L3225" s="12">
        <f t="shared" si="350"/>
        <v>42236.835370370376</v>
      </c>
      <c r="M3225">
        <v>1437508976</v>
      </c>
      <c r="N3225" s="12">
        <f t="shared" si="351"/>
        <v>42206.835370370376</v>
      </c>
      <c r="O3225" s="16">
        <f t="shared" si="352"/>
        <v>7</v>
      </c>
      <c r="P3225" s="16">
        <f t="shared" si="355"/>
        <v>2015</v>
      </c>
      <c r="Q3225" t="b">
        <v>1</v>
      </c>
      <c r="R3225">
        <v>74</v>
      </c>
      <c r="S3225" t="b">
        <v>1</v>
      </c>
      <c r="T3225" t="s">
        <v>8269</v>
      </c>
      <c r="U3225" t="str">
        <f t="shared" si="353"/>
        <v>theat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20">
        <f t="shared" si="354"/>
        <v>30</v>
      </c>
      <c r="F3226" s="6" t="str">
        <f t="shared" si="356"/>
        <v>Cat 8</v>
      </c>
      <c r="G3226" s="8">
        <v>30610</v>
      </c>
      <c r="H3226" t="s">
        <v>8218</v>
      </c>
      <c r="I3226" t="s">
        <v>8223</v>
      </c>
      <c r="J3226" t="s">
        <v>8245</v>
      </c>
      <c r="K3226">
        <v>1484024400</v>
      </c>
      <c r="L3226" s="12">
        <f t="shared" si="350"/>
        <v>42745.208333333328</v>
      </c>
      <c r="M3226">
        <v>1479932713</v>
      </c>
      <c r="N3226" s="12">
        <f t="shared" si="351"/>
        <v>42697.850844907407</v>
      </c>
      <c r="O3226" s="16">
        <f t="shared" si="352"/>
        <v>11</v>
      </c>
      <c r="P3226" s="16">
        <f t="shared" si="355"/>
        <v>2016</v>
      </c>
      <c r="Q3226" t="b">
        <v>1</v>
      </c>
      <c r="R3226">
        <v>216</v>
      </c>
      <c r="S3226" t="b">
        <v>1</v>
      </c>
      <c r="T3226" t="s">
        <v>8269</v>
      </c>
      <c r="U3226" t="str">
        <f t="shared" si="353"/>
        <v>theat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20">
        <f t="shared" si="354"/>
        <v>2</v>
      </c>
      <c r="F3227" s="6" t="str">
        <f t="shared" si="356"/>
        <v>Cat 2</v>
      </c>
      <c r="G3227" s="8">
        <v>2047</v>
      </c>
      <c r="H3227" t="s">
        <v>8218</v>
      </c>
      <c r="I3227" t="s">
        <v>8223</v>
      </c>
      <c r="J3227" t="s">
        <v>8245</v>
      </c>
      <c r="K3227">
        <v>1464987600</v>
      </c>
      <c r="L3227" s="12">
        <f t="shared" si="350"/>
        <v>42524.875</v>
      </c>
      <c r="M3227">
        <v>1463145938</v>
      </c>
      <c r="N3227" s="12">
        <f t="shared" si="351"/>
        <v>42503.559467592597</v>
      </c>
      <c r="O3227" s="16">
        <f t="shared" si="352"/>
        <v>5</v>
      </c>
      <c r="P3227" s="16">
        <f t="shared" si="355"/>
        <v>2016</v>
      </c>
      <c r="Q3227" t="b">
        <v>1</v>
      </c>
      <c r="R3227">
        <v>39</v>
      </c>
      <c r="S3227" t="b">
        <v>1</v>
      </c>
      <c r="T3227" t="s">
        <v>8269</v>
      </c>
      <c r="U3227" t="str">
        <f t="shared" si="353"/>
        <v>theat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20">
        <f t="shared" si="354"/>
        <v>1.2</v>
      </c>
      <c r="F3228" s="6" t="str">
        <f t="shared" si="356"/>
        <v>Cat 2</v>
      </c>
      <c r="G3228" s="8">
        <v>1250</v>
      </c>
      <c r="H3228" t="s">
        <v>8218</v>
      </c>
      <c r="I3228" t="s">
        <v>8224</v>
      </c>
      <c r="J3228" t="s">
        <v>8246</v>
      </c>
      <c r="K3228">
        <v>1446213612</v>
      </c>
      <c r="L3228" s="12">
        <f t="shared" si="350"/>
        <v>42307.583472222221</v>
      </c>
      <c r="M3228">
        <v>1443621612</v>
      </c>
      <c r="N3228" s="12">
        <f t="shared" si="351"/>
        <v>42277.583472222221</v>
      </c>
      <c r="O3228" s="16">
        <f t="shared" si="352"/>
        <v>9</v>
      </c>
      <c r="P3228" s="16">
        <f t="shared" si="355"/>
        <v>2015</v>
      </c>
      <c r="Q3228" t="b">
        <v>1</v>
      </c>
      <c r="R3228">
        <v>21</v>
      </c>
      <c r="S3228" t="b">
        <v>1</v>
      </c>
      <c r="T3228" t="s">
        <v>8269</v>
      </c>
      <c r="U3228" t="str">
        <f t="shared" si="353"/>
        <v>theat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20">
        <f t="shared" si="354"/>
        <v>1.2</v>
      </c>
      <c r="F3229" s="6" t="str">
        <f t="shared" si="356"/>
        <v>Cat 2</v>
      </c>
      <c r="G3229" s="8">
        <v>1500</v>
      </c>
      <c r="H3229" t="s">
        <v>8218</v>
      </c>
      <c r="I3229" t="s">
        <v>8224</v>
      </c>
      <c r="J3229" t="s">
        <v>8246</v>
      </c>
      <c r="K3229">
        <v>1484687436</v>
      </c>
      <c r="L3229" s="12">
        <f t="shared" si="350"/>
        <v>42752.882361111115</v>
      </c>
      <c r="M3229">
        <v>1482095436</v>
      </c>
      <c r="N3229" s="12">
        <f t="shared" si="351"/>
        <v>42722.882361111115</v>
      </c>
      <c r="O3229" s="16">
        <f t="shared" si="352"/>
        <v>12</v>
      </c>
      <c r="P3229" s="16">
        <f t="shared" si="355"/>
        <v>2016</v>
      </c>
      <c r="Q3229" t="b">
        <v>0</v>
      </c>
      <c r="R3229">
        <v>30</v>
      </c>
      <c r="S3229" t="b">
        <v>1</v>
      </c>
      <c r="T3229" t="s">
        <v>8269</v>
      </c>
      <c r="U3229" t="str">
        <f t="shared" si="353"/>
        <v>theat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20">
        <f t="shared" si="354"/>
        <v>7</v>
      </c>
      <c r="F3230" s="6" t="str">
        <f t="shared" si="356"/>
        <v>Cat 3</v>
      </c>
      <c r="G3230" s="8">
        <v>7164</v>
      </c>
      <c r="H3230" t="s">
        <v>8218</v>
      </c>
      <c r="I3230" t="s">
        <v>8223</v>
      </c>
      <c r="J3230" t="s">
        <v>8245</v>
      </c>
      <c r="K3230">
        <v>1450328340</v>
      </c>
      <c r="L3230" s="12">
        <f t="shared" si="350"/>
        <v>42355.207638888889</v>
      </c>
      <c r="M3230">
        <v>1447606884</v>
      </c>
      <c r="N3230" s="12">
        <f t="shared" si="351"/>
        <v>42323.70930555556</v>
      </c>
      <c r="O3230" s="16">
        <f t="shared" si="352"/>
        <v>11</v>
      </c>
      <c r="P3230" s="16">
        <f t="shared" si="355"/>
        <v>2015</v>
      </c>
      <c r="Q3230" t="b">
        <v>1</v>
      </c>
      <c r="R3230">
        <v>37</v>
      </c>
      <c r="S3230" t="b">
        <v>1</v>
      </c>
      <c r="T3230" t="s">
        <v>8269</v>
      </c>
      <c r="U3230" t="str">
        <f t="shared" si="353"/>
        <v>theat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20">
        <f t="shared" si="354"/>
        <v>20</v>
      </c>
      <c r="F3231" s="6" t="str">
        <f t="shared" si="356"/>
        <v>Cat 6</v>
      </c>
      <c r="G3231" s="8">
        <v>21573</v>
      </c>
      <c r="H3231" t="s">
        <v>8218</v>
      </c>
      <c r="I3231" t="s">
        <v>8223</v>
      </c>
      <c r="J3231" t="s">
        <v>8245</v>
      </c>
      <c r="K3231">
        <v>1416470398</v>
      </c>
      <c r="L3231" s="12">
        <f t="shared" si="350"/>
        <v>41963.333310185189</v>
      </c>
      <c r="M3231">
        <v>1413874798</v>
      </c>
      <c r="N3231" s="12">
        <f t="shared" si="351"/>
        <v>41933.291643518518</v>
      </c>
      <c r="O3231" s="16">
        <f t="shared" si="352"/>
        <v>10</v>
      </c>
      <c r="P3231" s="16">
        <f t="shared" si="355"/>
        <v>2014</v>
      </c>
      <c r="Q3231" t="b">
        <v>1</v>
      </c>
      <c r="R3231">
        <v>202</v>
      </c>
      <c r="S3231" t="b">
        <v>1</v>
      </c>
      <c r="T3231" t="s">
        <v>8269</v>
      </c>
      <c r="U3231" t="str">
        <f t="shared" si="353"/>
        <v>theat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20">
        <f t="shared" si="354"/>
        <v>2.6</v>
      </c>
      <c r="F3232" s="6" t="str">
        <f t="shared" si="356"/>
        <v>Cat 2</v>
      </c>
      <c r="G3232" s="8">
        <v>2857</v>
      </c>
      <c r="H3232" t="s">
        <v>8218</v>
      </c>
      <c r="I3232" t="s">
        <v>8223</v>
      </c>
      <c r="J3232" t="s">
        <v>8245</v>
      </c>
      <c r="K3232">
        <v>1412135940</v>
      </c>
      <c r="L3232" s="12">
        <f t="shared" si="350"/>
        <v>41913.165972222225</v>
      </c>
      <c r="M3232">
        <v>1410840126</v>
      </c>
      <c r="N3232" s="12">
        <f t="shared" si="351"/>
        <v>41898.168125000004</v>
      </c>
      <c r="O3232" s="16">
        <f t="shared" si="352"/>
        <v>9</v>
      </c>
      <c r="P3232" s="16">
        <f t="shared" si="355"/>
        <v>2014</v>
      </c>
      <c r="Q3232" t="b">
        <v>1</v>
      </c>
      <c r="R3232">
        <v>37</v>
      </c>
      <c r="S3232" t="b">
        <v>1</v>
      </c>
      <c r="T3232" t="s">
        <v>8269</v>
      </c>
      <c r="U3232" t="str">
        <f t="shared" si="353"/>
        <v>theat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20">
        <f t="shared" si="354"/>
        <v>1</v>
      </c>
      <c r="F3233" s="6" t="str">
        <f t="shared" si="356"/>
        <v>Cat 2</v>
      </c>
      <c r="G3233" s="8">
        <v>1610</v>
      </c>
      <c r="H3233" t="s">
        <v>8218</v>
      </c>
      <c r="I3233" t="s">
        <v>8223</v>
      </c>
      <c r="J3233" t="s">
        <v>8245</v>
      </c>
      <c r="K3233">
        <v>1460846347</v>
      </c>
      <c r="L3233" s="12">
        <f t="shared" si="350"/>
        <v>42476.943831018521</v>
      </c>
      <c r="M3233">
        <v>1458254347</v>
      </c>
      <c r="N3233" s="12">
        <f t="shared" si="351"/>
        <v>42446.943831018521</v>
      </c>
      <c r="O3233" s="16">
        <f t="shared" si="352"/>
        <v>3</v>
      </c>
      <c r="P3233" s="16">
        <f t="shared" si="355"/>
        <v>2016</v>
      </c>
      <c r="Q3233" t="b">
        <v>0</v>
      </c>
      <c r="R3233">
        <v>28</v>
      </c>
      <c r="S3233" t="b">
        <v>1</v>
      </c>
      <c r="T3233" t="s">
        <v>8269</v>
      </c>
      <c r="U3233" t="str">
        <f t="shared" si="353"/>
        <v>theat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20">
        <f t="shared" si="354"/>
        <v>1</v>
      </c>
      <c r="F3234" s="6" t="str">
        <f t="shared" si="356"/>
        <v>Cat 2</v>
      </c>
      <c r="G3234" s="8">
        <v>1312</v>
      </c>
      <c r="H3234" t="s">
        <v>8218</v>
      </c>
      <c r="I3234" t="s">
        <v>8223</v>
      </c>
      <c r="J3234" t="s">
        <v>8245</v>
      </c>
      <c r="K3234">
        <v>1462334340</v>
      </c>
      <c r="L3234" s="12">
        <f t="shared" si="350"/>
        <v>42494.165972222225</v>
      </c>
      <c r="M3234">
        <v>1459711917</v>
      </c>
      <c r="N3234" s="12">
        <f t="shared" si="351"/>
        <v>42463.81385416667</v>
      </c>
      <c r="O3234" s="16">
        <f t="shared" si="352"/>
        <v>4</v>
      </c>
      <c r="P3234" s="16">
        <f t="shared" si="355"/>
        <v>2016</v>
      </c>
      <c r="Q3234" t="b">
        <v>1</v>
      </c>
      <c r="R3234">
        <v>26</v>
      </c>
      <c r="S3234" t="b">
        <v>1</v>
      </c>
      <c r="T3234" t="s">
        <v>8269</v>
      </c>
      <c r="U3234" t="str">
        <f t="shared" si="353"/>
        <v>theat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20">
        <f t="shared" si="354"/>
        <v>5</v>
      </c>
      <c r="F3235" s="6" t="str">
        <f t="shared" si="356"/>
        <v>Cat 3</v>
      </c>
      <c r="G3235" s="8">
        <v>5940</v>
      </c>
      <c r="H3235" t="s">
        <v>8218</v>
      </c>
      <c r="I3235" t="s">
        <v>8223</v>
      </c>
      <c r="J3235" t="s">
        <v>8245</v>
      </c>
      <c r="K3235">
        <v>1488482355</v>
      </c>
      <c r="L3235" s="12">
        <f t="shared" si="350"/>
        <v>42796.805034722223</v>
      </c>
      <c r="M3235">
        <v>1485890355</v>
      </c>
      <c r="N3235" s="12">
        <f t="shared" si="351"/>
        <v>42766.805034722223</v>
      </c>
      <c r="O3235" s="16">
        <f t="shared" si="352"/>
        <v>1</v>
      </c>
      <c r="P3235" s="16">
        <f t="shared" si="355"/>
        <v>2017</v>
      </c>
      <c r="Q3235" t="b">
        <v>0</v>
      </c>
      <c r="R3235">
        <v>61</v>
      </c>
      <c r="S3235" t="b">
        <v>1</v>
      </c>
      <c r="T3235" t="s">
        <v>8269</v>
      </c>
      <c r="U3235" t="str">
        <f t="shared" si="353"/>
        <v>theat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20">
        <f t="shared" si="354"/>
        <v>4</v>
      </c>
      <c r="F3236" s="6" t="str">
        <f t="shared" si="356"/>
        <v>Cat 2</v>
      </c>
      <c r="G3236" s="8">
        <v>4015.71</v>
      </c>
      <c r="H3236" t="s">
        <v>8218</v>
      </c>
      <c r="I3236" t="s">
        <v>8224</v>
      </c>
      <c r="J3236" t="s">
        <v>8246</v>
      </c>
      <c r="K3236">
        <v>1485991860</v>
      </c>
      <c r="L3236" s="12">
        <f t="shared" si="350"/>
        <v>42767.979861111111</v>
      </c>
      <c r="M3236">
        <v>1483124208</v>
      </c>
      <c r="N3236" s="12">
        <f t="shared" si="351"/>
        <v>42734.789444444439</v>
      </c>
      <c r="O3236" s="16">
        <f t="shared" si="352"/>
        <v>12</v>
      </c>
      <c r="P3236" s="16">
        <f t="shared" si="355"/>
        <v>2016</v>
      </c>
      <c r="Q3236" t="b">
        <v>0</v>
      </c>
      <c r="R3236">
        <v>115</v>
      </c>
      <c r="S3236" t="b">
        <v>1</v>
      </c>
      <c r="T3236" t="s">
        <v>8269</v>
      </c>
      <c r="U3236" t="str">
        <f t="shared" si="353"/>
        <v>theat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20">
        <f t="shared" si="354"/>
        <v>15</v>
      </c>
      <c r="F3237" s="6" t="str">
        <f t="shared" si="356"/>
        <v>Cat 5</v>
      </c>
      <c r="G3237" s="8">
        <v>15481</v>
      </c>
      <c r="H3237" t="s">
        <v>8218</v>
      </c>
      <c r="I3237" t="s">
        <v>8223</v>
      </c>
      <c r="J3237" t="s">
        <v>8245</v>
      </c>
      <c r="K3237">
        <v>1467361251</v>
      </c>
      <c r="L3237" s="12">
        <f t="shared" si="350"/>
        <v>42552.347812499997</v>
      </c>
      <c r="M3237">
        <v>1464769251</v>
      </c>
      <c r="N3237" s="12">
        <f t="shared" si="351"/>
        <v>42522.347812499997</v>
      </c>
      <c r="O3237" s="16">
        <f t="shared" si="352"/>
        <v>6</v>
      </c>
      <c r="P3237" s="16">
        <f t="shared" si="355"/>
        <v>2016</v>
      </c>
      <c r="Q3237" t="b">
        <v>1</v>
      </c>
      <c r="R3237">
        <v>181</v>
      </c>
      <c r="S3237" t="b">
        <v>1</v>
      </c>
      <c r="T3237" t="s">
        <v>8269</v>
      </c>
      <c r="U3237" t="str">
        <f t="shared" si="353"/>
        <v>theat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20">
        <f t="shared" si="354"/>
        <v>20</v>
      </c>
      <c r="F3238" s="6" t="str">
        <f t="shared" si="356"/>
        <v>Cat 6</v>
      </c>
      <c r="G3238" s="8">
        <v>20120</v>
      </c>
      <c r="H3238" t="s">
        <v>8218</v>
      </c>
      <c r="I3238" t="s">
        <v>8223</v>
      </c>
      <c r="J3238" t="s">
        <v>8245</v>
      </c>
      <c r="K3238">
        <v>1482962433</v>
      </c>
      <c r="L3238" s="12">
        <f t="shared" si="350"/>
        <v>42732.917048611111</v>
      </c>
      <c r="M3238">
        <v>1480370433</v>
      </c>
      <c r="N3238" s="12">
        <f t="shared" si="351"/>
        <v>42702.917048611111</v>
      </c>
      <c r="O3238" s="16">
        <f t="shared" si="352"/>
        <v>11</v>
      </c>
      <c r="P3238" s="16">
        <f t="shared" si="355"/>
        <v>2016</v>
      </c>
      <c r="Q3238" t="b">
        <v>0</v>
      </c>
      <c r="R3238">
        <v>110</v>
      </c>
      <c r="S3238" t="b">
        <v>1</v>
      </c>
      <c r="T3238" t="s">
        <v>8269</v>
      </c>
      <c r="U3238" t="str">
        <f t="shared" si="353"/>
        <v>theat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20">
        <f t="shared" si="354"/>
        <v>35</v>
      </c>
      <c r="F3239" s="6" t="str">
        <f t="shared" si="356"/>
        <v>Cat 9</v>
      </c>
      <c r="G3239" s="8">
        <v>35275.64</v>
      </c>
      <c r="H3239" t="s">
        <v>8218</v>
      </c>
      <c r="I3239" t="s">
        <v>8223</v>
      </c>
      <c r="J3239" t="s">
        <v>8245</v>
      </c>
      <c r="K3239">
        <v>1443499140</v>
      </c>
      <c r="L3239" s="12">
        <f t="shared" si="350"/>
        <v>42276.165972222225</v>
      </c>
      <c r="M3239">
        <v>1441452184</v>
      </c>
      <c r="N3239" s="12">
        <f t="shared" si="351"/>
        <v>42252.474351851852</v>
      </c>
      <c r="O3239" s="16">
        <f t="shared" si="352"/>
        <v>9</v>
      </c>
      <c r="P3239" s="16">
        <f t="shared" si="355"/>
        <v>2015</v>
      </c>
      <c r="Q3239" t="b">
        <v>1</v>
      </c>
      <c r="R3239">
        <v>269</v>
      </c>
      <c r="S3239" t="b">
        <v>1</v>
      </c>
      <c r="T3239" t="s">
        <v>8269</v>
      </c>
      <c r="U3239" t="str">
        <f t="shared" si="353"/>
        <v>theat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20">
        <f t="shared" si="354"/>
        <v>2.8</v>
      </c>
      <c r="F3240" s="6" t="str">
        <f t="shared" si="356"/>
        <v>Cat 2</v>
      </c>
      <c r="G3240" s="8">
        <v>3145</v>
      </c>
      <c r="H3240" t="s">
        <v>8218</v>
      </c>
      <c r="I3240" t="s">
        <v>8224</v>
      </c>
      <c r="J3240" t="s">
        <v>8246</v>
      </c>
      <c r="K3240">
        <v>1435752898</v>
      </c>
      <c r="L3240" s="12">
        <f t="shared" si="350"/>
        <v>42186.510393518518</v>
      </c>
      <c r="M3240">
        <v>1433160898</v>
      </c>
      <c r="N3240" s="12">
        <f t="shared" si="351"/>
        <v>42156.510393518518</v>
      </c>
      <c r="O3240" s="16">
        <f t="shared" si="352"/>
        <v>6</v>
      </c>
      <c r="P3240" s="16">
        <f t="shared" si="355"/>
        <v>2015</v>
      </c>
      <c r="Q3240" t="b">
        <v>1</v>
      </c>
      <c r="R3240">
        <v>79</v>
      </c>
      <c r="S3240" t="b">
        <v>1</v>
      </c>
      <c r="T3240" t="s">
        <v>8269</v>
      </c>
      <c r="U3240" t="str">
        <f t="shared" si="353"/>
        <v>theat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20">
        <f t="shared" si="354"/>
        <v>5.8620000000000001</v>
      </c>
      <c r="F3241" s="6" t="str">
        <f t="shared" si="356"/>
        <v>Cat 3</v>
      </c>
      <c r="G3241" s="8">
        <v>6208.98</v>
      </c>
      <c r="H3241" t="s">
        <v>8218</v>
      </c>
      <c r="I3241" t="s">
        <v>8224</v>
      </c>
      <c r="J3241" t="s">
        <v>8246</v>
      </c>
      <c r="K3241">
        <v>1445817540</v>
      </c>
      <c r="L3241" s="12">
        <f t="shared" si="350"/>
        <v>42302.999305555553</v>
      </c>
      <c r="M3241">
        <v>1443665293</v>
      </c>
      <c r="N3241" s="12">
        <f t="shared" si="351"/>
        <v>42278.089039351849</v>
      </c>
      <c r="O3241" s="16">
        <f t="shared" si="352"/>
        <v>10</v>
      </c>
      <c r="P3241" s="16">
        <f t="shared" si="355"/>
        <v>2015</v>
      </c>
      <c r="Q3241" t="b">
        <v>1</v>
      </c>
      <c r="R3241">
        <v>104</v>
      </c>
      <c r="S3241" t="b">
        <v>1</v>
      </c>
      <c r="T3241" t="s">
        <v>8269</v>
      </c>
      <c r="U3241" t="str">
        <f t="shared" si="353"/>
        <v>theat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20">
        <f t="shared" si="354"/>
        <v>3</v>
      </c>
      <c r="F3242" s="6" t="str">
        <f t="shared" si="356"/>
        <v>Cat 2</v>
      </c>
      <c r="G3242" s="8">
        <v>3017</v>
      </c>
      <c r="H3242" t="s">
        <v>8218</v>
      </c>
      <c r="I3242" t="s">
        <v>8224</v>
      </c>
      <c r="J3242" t="s">
        <v>8246</v>
      </c>
      <c r="K3242">
        <v>1487286000</v>
      </c>
      <c r="L3242" s="12">
        <f t="shared" si="350"/>
        <v>42782.958333333328</v>
      </c>
      <c r="M3242">
        <v>1484843948</v>
      </c>
      <c r="N3242" s="12">
        <f t="shared" si="351"/>
        <v>42754.693842592591</v>
      </c>
      <c r="O3242" s="16">
        <f t="shared" si="352"/>
        <v>1</v>
      </c>
      <c r="P3242" s="16">
        <f t="shared" si="355"/>
        <v>2017</v>
      </c>
      <c r="Q3242" t="b">
        <v>0</v>
      </c>
      <c r="R3242">
        <v>34</v>
      </c>
      <c r="S3242" t="b">
        <v>1</v>
      </c>
      <c r="T3242" t="s">
        <v>8269</v>
      </c>
      <c r="U3242" t="str">
        <f t="shared" si="353"/>
        <v>theat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20">
        <f t="shared" si="354"/>
        <v>8.5</v>
      </c>
      <c r="F3243" s="6" t="str">
        <f t="shared" si="356"/>
        <v>Cat 3</v>
      </c>
      <c r="G3243" s="8">
        <v>9801</v>
      </c>
      <c r="H3243" t="s">
        <v>8218</v>
      </c>
      <c r="I3243" t="s">
        <v>8223</v>
      </c>
      <c r="J3243" t="s">
        <v>8245</v>
      </c>
      <c r="K3243">
        <v>1413269940</v>
      </c>
      <c r="L3243" s="12">
        <f t="shared" si="350"/>
        <v>41926.290972222225</v>
      </c>
      <c r="M3243">
        <v>1410421670</v>
      </c>
      <c r="N3243" s="12">
        <f t="shared" si="351"/>
        <v>41893.324884259258</v>
      </c>
      <c r="O3243" s="16">
        <f t="shared" si="352"/>
        <v>9</v>
      </c>
      <c r="P3243" s="16">
        <f t="shared" si="355"/>
        <v>2014</v>
      </c>
      <c r="Q3243" t="b">
        <v>1</v>
      </c>
      <c r="R3243">
        <v>167</v>
      </c>
      <c r="S3243" t="b">
        <v>1</v>
      </c>
      <c r="T3243" t="s">
        <v>8269</v>
      </c>
      <c r="U3243" t="str">
        <f t="shared" si="353"/>
        <v>theat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20">
        <f t="shared" si="354"/>
        <v>10</v>
      </c>
      <c r="F3244" s="6" t="str">
        <f t="shared" si="356"/>
        <v>Cat 4</v>
      </c>
      <c r="G3244" s="8">
        <v>12730.42</v>
      </c>
      <c r="H3244" t="s">
        <v>8218</v>
      </c>
      <c r="I3244" t="s">
        <v>8223</v>
      </c>
      <c r="J3244" t="s">
        <v>8245</v>
      </c>
      <c r="K3244">
        <v>1411150092</v>
      </c>
      <c r="L3244" s="12">
        <f t="shared" si="350"/>
        <v>41901.755694444444</v>
      </c>
      <c r="M3244">
        <v>1408558092</v>
      </c>
      <c r="N3244" s="12">
        <f t="shared" si="351"/>
        <v>41871.755694444444</v>
      </c>
      <c r="O3244" s="16">
        <f t="shared" si="352"/>
        <v>8</v>
      </c>
      <c r="P3244" s="16">
        <f t="shared" si="355"/>
        <v>2014</v>
      </c>
      <c r="Q3244" t="b">
        <v>1</v>
      </c>
      <c r="R3244">
        <v>183</v>
      </c>
      <c r="S3244" t="b">
        <v>1</v>
      </c>
      <c r="T3244" t="s">
        <v>8269</v>
      </c>
      <c r="U3244" t="str">
        <f t="shared" si="353"/>
        <v>theat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20">
        <f t="shared" si="354"/>
        <v>8</v>
      </c>
      <c r="F3245" s="6" t="str">
        <f t="shared" si="356"/>
        <v>Cat 3</v>
      </c>
      <c r="G3245" s="8">
        <v>8227</v>
      </c>
      <c r="H3245" t="s">
        <v>8218</v>
      </c>
      <c r="I3245" t="s">
        <v>8223</v>
      </c>
      <c r="J3245" t="s">
        <v>8245</v>
      </c>
      <c r="K3245">
        <v>1444348800</v>
      </c>
      <c r="L3245" s="12">
        <f t="shared" si="350"/>
        <v>42286</v>
      </c>
      <c r="M3245">
        <v>1442283562</v>
      </c>
      <c r="N3245" s="12">
        <f t="shared" si="351"/>
        <v>42262.096782407403</v>
      </c>
      <c r="O3245" s="16">
        <f t="shared" si="352"/>
        <v>9</v>
      </c>
      <c r="P3245" s="16">
        <f t="shared" si="355"/>
        <v>2015</v>
      </c>
      <c r="Q3245" t="b">
        <v>1</v>
      </c>
      <c r="R3245">
        <v>71</v>
      </c>
      <c r="S3245" t="b">
        <v>1</v>
      </c>
      <c r="T3245" t="s">
        <v>8269</v>
      </c>
      <c r="U3245" t="str">
        <f t="shared" si="353"/>
        <v>theat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20">
        <f t="shared" si="354"/>
        <v>1.6</v>
      </c>
      <c r="F3246" s="6" t="str">
        <f t="shared" si="356"/>
        <v>Cat 2</v>
      </c>
      <c r="G3246" s="8">
        <v>1647</v>
      </c>
      <c r="H3246" t="s">
        <v>8218</v>
      </c>
      <c r="I3246" t="s">
        <v>8224</v>
      </c>
      <c r="J3246" t="s">
        <v>8246</v>
      </c>
      <c r="K3246">
        <v>1480613982</v>
      </c>
      <c r="L3246" s="12">
        <f t="shared" si="350"/>
        <v>42705.735902777778</v>
      </c>
      <c r="M3246">
        <v>1478018382</v>
      </c>
      <c r="N3246" s="12">
        <f t="shared" si="351"/>
        <v>42675.694236111114</v>
      </c>
      <c r="O3246" s="16">
        <f t="shared" si="352"/>
        <v>11</v>
      </c>
      <c r="P3246" s="16">
        <f t="shared" si="355"/>
        <v>2016</v>
      </c>
      <c r="Q3246" t="b">
        <v>0</v>
      </c>
      <c r="R3246">
        <v>69</v>
      </c>
      <c r="S3246" t="b">
        <v>1</v>
      </c>
      <c r="T3246" t="s">
        <v>8269</v>
      </c>
      <c r="U3246" t="str">
        <f t="shared" si="353"/>
        <v>theat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20">
        <f t="shared" si="354"/>
        <v>21</v>
      </c>
      <c r="F3247" s="6" t="str">
        <f t="shared" si="356"/>
        <v>Cat 6</v>
      </c>
      <c r="G3247" s="8">
        <v>21904</v>
      </c>
      <c r="H3247" t="s">
        <v>8218</v>
      </c>
      <c r="I3247" t="s">
        <v>8223</v>
      </c>
      <c r="J3247" t="s">
        <v>8245</v>
      </c>
      <c r="K3247">
        <v>1434074400</v>
      </c>
      <c r="L3247" s="12">
        <f t="shared" si="350"/>
        <v>42167.083333333328</v>
      </c>
      <c r="M3247">
        <v>1431354258</v>
      </c>
      <c r="N3247" s="12">
        <f t="shared" si="351"/>
        <v>42135.60020833333</v>
      </c>
      <c r="O3247" s="16">
        <f t="shared" si="352"/>
        <v>5</v>
      </c>
      <c r="P3247" s="16">
        <f t="shared" si="355"/>
        <v>2015</v>
      </c>
      <c r="Q3247" t="b">
        <v>0</v>
      </c>
      <c r="R3247">
        <v>270</v>
      </c>
      <c r="S3247" t="b">
        <v>1</v>
      </c>
      <c r="T3247" t="s">
        <v>8269</v>
      </c>
      <c r="U3247" t="str">
        <f t="shared" si="353"/>
        <v>theat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20">
        <f t="shared" si="354"/>
        <v>10</v>
      </c>
      <c r="F3248" s="6" t="str">
        <f t="shared" si="356"/>
        <v>Cat 4</v>
      </c>
      <c r="G3248" s="8">
        <v>11122</v>
      </c>
      <c r="H3248" t="s">
        <v>8218</v>
      </c>
      <c r="I3248" t="s">
        <v>8223</v>
      </c>
      <c r="J3248" t="s">
        <v>8245</v>
      </c>
      <c r="K3248">
        <v>1442030340</v>
      </c>
      <c r="L3248" s="12">
        <f t="shared" si="350"/>
        <v>42259.165972222225</v>
      </c>
      <c r="M3248">
        <v>1439551200</v>
      </c>
      <c r="N3248" s="12">
        <f t="shared" si="351"/>
        <v>42230.472222222219</v>
      </c>
      <c r="O3248" s="16">
        <f t="shared" si="352"/>
        <v>8</v>
      </c>
      <c r="P3248" s="16">
        <f t="shared" si="355"/>
        <v>2015</v>
      </c>
      <c r="Q3248" t="b">
        <v>1</v>
      </c>
      <c r="R3248">
        <v>193</v>
      </c>
      <c r="S3248" t="b">
        <v>1</v>
      </c>
      <c r="T3248" t="s">
        <v>8269</v>
      </c>
      <c r="U3248" t="str">
        <f t="shared" si="353"/>
        <v>theat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20">
        <f t="shared" si="354"/>
        <v>2.5</v>
      </c>
      <c r="F3249" s="6" t="str">
        <f t="shared" si="356"/>
        <v>Cat 2</v>
      </c>
      <c r="G3249" s="8">
        <v>2646.5</v>
      </c>
      <c r="H3249" t="s">
        <v>8218</v>
      </c>
      <c r="I3249" t="s">
        <v>8224</v>
      </c>
      <c r="J3249" t="s">
        <v>8246</v>
      </c>
      <c r="K3249">
        <v>1436696712</v>
      </c>
      <c r="L3249" s="12">
        <f t="shared" si="350"/>
        <v>42197.434166666666</v>
      </c>
      <c r="M3249">
        <v>1434104712</v>
      </c>
      <c r="N3249" s="12">
        <f t="shared" si="351"/>
        <v>42167.434166666666</v>
      </c>
      <c r="O3249" s="16">
        <f t="shared" si="352"/>
        <v>6</v>
      </c>
      <c r="P3249" s="16">
        <f t="shared" si="355"/>
        <v>2015</v>
      </c>
      <c r="Q3249" t="b">
        <v>1</v>
      </c>
      <c r="R3249">
        <v>57</v>
      </c>
      <c r="S3249" t="b">
        <v>1</v>
      </c>
      <c r="T3249" t="s">
        <v>8269</v>
      </c>
      <c r="U3249" t="str">
        <f t="shared" si="353"/>
        <v>theat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20">
        <f t="shared" si="354"/>
        <v>12</v>
      </c>
      <c r="F3250" s="6" t="str">
        <f t="shared" si="356"/>
        <v>Cat 4</v>
      </c>
      <c r="G3250" s="8">
        <v>12095</v>
      </c>
      <c r="H3250" t="s">
        <v>8218</v>
      </c>
      <c r="I3250" t="s">
        <v>8223</v>
      </c>
      <c r="J3250" t="s">
        <v>8245</v>
      </c>
      <c r="K3250">
        <v>1428178757</v>
      </c>
      <c r="L3250" s="12">
        <f t="shared" si="350"/>
        <v>42098.846724537041</v>
      </c>
      <c r="M3250">
        <v>1425590357</v>
      </c>
      <c r="N3250" s="12">
        <f t="shared" si="351"/>
        <v>42068.888391203705</v>
      </c>
      <c r="O3250" s="16">
        <f t="shared" si="352"/>
        <v>3</v>
      </c>
      <c r="P3250" s="16">
        <f t="shared" si="355"/>
        <v>2015</v>
      </c>
      <c r="Q3250" t="b">
        <v>1</v>
      </c>
      <c r="R3250">
        <v>200</v>
      </c>
      <c r="S3250" t="b">
        <v>1</v>
      </c>
      <c r="T3250" t="s">
        <v>8269</v>
      </c>
      <c r="U3250" t="str">
        <f t="shared" si="353"/>
        <v>theat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20">
        <f t="shared" si="354"/>
        <v>5.5</v>
      </c>
      <c r="F3251" s="6" t="str">
        <f t="shared" si="356"/>
        <v>Cat 3</v>
      </c>
      <c r="G3251" s="8">
        <v>5771</v>
      </c>
      <c r="H3251" t="s">
        <v>8218</v>
      </c>
      <c r="I3251" t="s">
        <v>8223</v>
      </c>
      <c r="J3251" t="s">
        <v>8245</v>
      </c>
      <c r="K3251">
        <v>1434822914</v>
      </c>
      <c r="L3251" s="12">
        <f t="shared" si="350"/>
        <v>42175.746689814812</v>
      </c>
      <c r="M3251">
        <v>1432230914</v>
      </c>
      <c r="N3251" s="12">
        <f t="shared" si="351"/>
        <v>42145.746689814812</v>
      </c>
      <c r="O3251" s="16">
        <f t="shared" si="352"/>
        <v>5</v>
      </c>
      <c r="P3251" s="16">
        <f t="shared" si="355"/>
        <v>2015</v>
      </c>
      <c r="Q3251" t="b">
        <v>1</v>
      </c>
      <c r="R3251">
        <v>88</v>
      </c>
      <c r="S3251" t="b">
        <v>1</v>
      </c>
      <c r="T3251" t="s">
        <v>8269</v>
      </c>
      <c r="U3251" t="str">
        <f t="shared" si="353"/>
        <v>theat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20">
        <f t="shared" si="354"/>
        <v>25</v>
      </c>
      <c r="F3252" s="6" t="str">
        <f t="shared" si="356"/>
        <v>Cat 7</v>
      </c>
      <c r="G3252" s="8">
        <v>25388</v>
      </c>
      <c r="H3252" t="s">
        <v>8218</v>
      </c>
      <c r="I3252" t="s">
        <v>8223</v>
      </c>
      <c r="J3252" t="s">
        <v>8245</v>
      </c>
      <c r="K3252">
        <v>1415213324</v>
      </c>
      <c r="L3252" s="12">
        <f t="shared" si="350"/>
        <v>41948.783842592595</v>
      </c>
      <c r="M3252">
        <v>1412617724</v>
      </c>
      <c r="N3252" s="12">
        <f t="shared" si="351"/>
        <v>41918.742175925923</v>
      </c>
      <c r="O3252" s="16">
        <f t="shared" si="352"/>
        <v>10</v>
      </c>
      <c r="P3252" s="16">
        <f t="shared" si="355"/>
        <v>2014</v>
      </c>
      <c r="Q3252" t="b">
        <v>1</v>
      </c>
      <c r="R3252">
        <v>213</v>
      </c>
      <c r="S3252" t="b">
        <v>1</v>
      </c>
      <c r="T3252" t="s">
        <v>8269</v>
      </c>
      <c r="U3252" t="str">
        <f t="shared" si="353"/>
        <v>theat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20">
        <f t="shared" si="354"/>
        <v>1.5</v>
      </c>
      <c r="F3253" s="6" t="str">
        <f t="shared" si="356"/>
        <v>Cat 2</v>
      </c>
      <c r="G3253" s="8">
        <v>1661</v>
      </c>
      <c r="H3253" t="s">
        <v>8218</v>
      </c>
      <c r="I3253" t="s">
        <v>8223</v>
      </c>
      <c r="J3253" t="s">
        <v>8245</v>
      </c>
      <c r="K3253">
        <v>1434907966</v>
      </c>
      <c r="L3253" s="12">
        <f t="shared" si="350"/>
        <v>42176.731087962966</v>
      </c>
      <c r="M3253">
        <v>1432315966</v>
      </c>
      <c r="N3253" s="12">
        <f t="shared" si="351"/>
        <v>42146.731087962966</v>
      </c>
      <c r="O3253" s="16">
        <f t="shared" si="352"/>
        <v>5</v>
      </c>
      <c r="P3253" s="16">
        <f t="shared" si="355"/>
        <v>2015</v>
      </c>
      <c r="Q3253" t="b">
        <v>1</v>
      </c>
      <c r="R3253">
        <v>20</v>
      </c>
      <c r="S3253" t="b">
        <v>1</v>
      </c>
      <c r="T3253" t="s">
        <v>8269</v>
      </c>
      <c r="U3253" t="str">
        <f t="shared" si="353"/>
        <v>theat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20">
        <f t="shared" si="354"/>
        <v>2.25</v>
      </c>
      <c r="F3254" s="6" t="str">
        <f t="shared" si="356"/>
        <v>Cat 2</v>
      </c>
      <c r="G3254" s="8">
        <v>2876</v>
      </c>
      <c r="H3254" t="s">
        <v>8218</v>
      </c>
      <c r="I3254" t="s">
        <v>8224</v>
      </c>
      <c r="J3254" t="s">
        <v>8246</v>
      </c>
      <c r="K3254">
        <v>1473247240</v>
      </c>
      <c r="L3254" s="12">
        <f t="shared" si="350"/>
        <v>42620.472685185188</v>
      </c>
      <c r="M3254">
        <v>1470655240</v>
      </c>
      <c r="N3254" s="12">
        <f t="shared" si="351"/>
        <v>42590.472685185188</v>
      </c>
      <c r="O3254" s="16">
        <f t="shared" si="352"/>
        <v>8</v>
      </c>
      <c r="P3254" s="16">
        <f t="shared" si="355"/>
        <v>2016</v>
      </c>
      <c r="Q3254" t="b">
        <v>1</v>
      </c>
      <c r="R3254">
        <v>50</v>
      </c>
      <c r="S3254" t="b">
        <v>1</v>
      </c>
      <c r="T3254" t="s">
        <v>8269</v>
      </c>
      <c r="U3254" t="str">
        <f t="shared" si="353"/>
        <v>theat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20">
        <f t="shared" si="354"/>
        <v>20</v>
      </c>
      <c r="F3255" s="6" t="str">
        <f t="shared" si="356"/>
        <v>Cat 6</v>
      </c>
      <c r="G3255" s="8">
        <v>20365</v>
      </c>
      <c r="H3255" t="s">
        <v>8218</v>
      </c>
      <c r="I3255" t="s">
        <v>8223</v>
      </c>
      <c r="J3255" t="s">
        <v>8245</v>
      </c>
      <c r="K3255">
        <v>1473306300</v>
      </c>
      <c r="L3255" s="12">
        <f t="shared" si="350"/>
        <v>42621.15625</v>
      </c>
      <c r="M3255">
        <v>1471701028</v>
      </c>
      <c r="N3255" s="12">
        <f t="shared" si="351"/>
        <v>42602.576712962968</v>
      </c>
      <c r="O3255" s="16">
        <f t="shared" si="352"/>
        <v>8</v>
      </c>
      <c r="P3255" s="16">
        <f t="shared" si="355"/>
        <v>2016</v>
      </c>
      <c r="Q3255" t="b">
        <v>1</v>
      </c>
      <c r="R3255">
        <v>115</v>
      </c>
      <c r="S3255" t="b">
        <v>1</v>
      </c>
      <c r="T3255" t="s">
        <v>8269</v>
      </c>
      <c r="U3255" t="str">
        <f t="shared" si="353"/>
        <v>theat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20">
        <f t="shared" si="354"/>
        <v>13</v>
      </c>
      <c r="F3256" s="6" t="str">
        <f t="shared" si="356"/>
        <v>Cat 4</v>
      </c>
      <c r="G3256" s="8">
        <v>13163.5</v>
      </c>
      <c r="H3256" t="s">
        <v>8218</v>
      </c>
      <c r="I3256" t="s">
        <v>8224</v>
      </c>
      <c r="J3256" t="s">
        <v>8246</v>
      </c>
      <c r="K3256">
        <v>1427331809</v>
      </c>
      <c r="L3256" s="12">
        <f t="shared" si="350"/>
        <v>42089.044085648144</v>
      </c>
      <c r="M3256">
        <v>1424743409</v>
      </c>
      <c r="N3256" s="12">
        <f t="shared" si="351"/>
        <v>42059.085752314815</v>
      </c>
      <c r="O3256" s="16">
        <f t="shared" si="352"/>
        <v>2</v>
      </c>
      <c r="P3256" s="16">
        <f t="shared" si="355"/>
        <v>2015</v>
      </c>
      <c r="Q3256" t="b">
        <v>1</v>
      </c>
      <c r="R3256">
        <v>186</v>
      </c>
      <c r="S3256" t="b">
        <v>1</v>
      </c>
      <c r="T3256" t="s">
        <v>8269</v>
      </c>
      <c r="U3256" t="str">
        <f t="shared" si="353"/>
        <v>theat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20">
        <f t="shared" si="354"/>
        <v>0.3</v>
      </c>
      <c r="F3257" s="6" t="str">
        <f t="shared" si="356"/>
        <v>Cat 1</v>
      </c>
      <c r="G3257" s="8">
        <v>525</v>
      </c>
      <c r="H3257" t="s">
        <v>8218</v>
      </c>
      <c r="I3257" t="s">
        <v>8224</v>
      </c>
      <c r="J3257" t="s">
        <v>8246</v>
      </c>
      <c r="K3257">
        <v>1412706375</v>
      </c>
      <c r="L3257" s="12">
        <f t="shared" si="350"/>
        <v>41919.768229166664</v>
      </c>
      <c r="M3257">
        <v>1410114375</v>
      </c>
      <c r="N3257" s="12">
        <f t="shared" si="351"/>
        <v>41889.768229166664</v>
      </c>
      <c r="O3257" s="16">
        <f t="shared" si="352"/>
        <v>9</v>
      </c>
      <c r="P3257" s="16">
        <f t="shared" si="355"/>
        <v>2014</v>
      </c>
      <c r="Q3257" t="b">
        <v>1</v>
      </c>
      <c r="R3257">
        <v>18</v>
      </c>
      <c r="S3257" t="b">
        <v>1</v>
      </c>
      <c r="T3257" t="s">
        <v>8269</v>
      </c>
      <c r="U3257" t="str">
        <f t="shared" si="353"/>
        <v>theat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20">
        <f t="shared" si="354"/>
        <v>10</v>
      </c>
      <c r="F3258" s="6" t="str">
        <f t="shared" si="356"/>
        <v>Cat 4</v>
      </c>
      <c r="G3258" s="8">
        <v>12806</v>
      </c>
      <c r="H3258" t="s">
        <v>8218</v>
      </c>
      <c r="I3258" t="s">
        <v>8223</v>
      </c>
      <c r="J3258" t="s">
        <v>8245</v>
      </c>
      <c r="K3258">
        <v>1433995140</v>
      </c>
      <c r="L3258" s="12">
        <f t="shared" si="350"/>
        <v>42166.165972222225</v>
      </c>
      <c r="M3258">
        <v>1432129577</v>
      </c>
      <c r="N3258" s="12">
        <f t="shared" si="351"/>
        <v>42144.573807870373</v>
      </c>
      <c r="O3258" s="16">
        <f t="shared" si="352"/>
        <v>5</v>
      </c>
      <c r="P3258" s="16">
        <f t="shared" si="355"/>
        <v>2015</v>
      </c>
      <c r="Q3258" t="b">
        <v>1</v>
      </c>
      <c r="R3258">
        <v>176</v>
      </c>
      <c r="S3258" t="b">
        <v>1</v>
      </c>
      <c r="T3258" t="s">
        <v>8269</v>
      </c>
      <c r="U3258" t="str">
        <f t="shared" si="353"/>
        <v>theat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20">
        <f t="shared" si="354"/>
        <v>2</v>
      </c>
      <c r="F3259" s="6" t="str">
        <f t="shared" si="356"/>
        <v>Cat 2</v>
      </c>
      <c r="G3259" s="8">
        <v>2125.9899999999998</v>
      </c>
      <c r="H3259" t="s">
        <v>8218</v>
      </c>
      <c r="I3259" t="s">
        <v>8224</v>
      </c>
      <c r="J3259" t="s">
        <v>8246</v>
      </c>
      <c r="K3259">
        <v>1487769952</v>
      </c>
      <c r="L3259" s="12">
        <f t="shared" si="350"/>
        <v>42788.559629629628</v>
      </c>
      <c r="M3259">
        <v>1485177952</v>
      </c>
      <c r="N3259" s="12">
        <f t="shared" si="351"/>
        <v>42758.559629629628</v>
      </c>
      <c r="O3259" s="16">
        <f t="shared" si="352"/>
        <v>1</v>
      </c>
      <c r="P3259" s="16">
        <f t="shared" si="355"/>
        <v>2017</v>
      </c>
      <c r="Q3259" t="b">
        <v>0</v>
      </c>
      <c r="R3259">
        <v>41</v>
      </c>
      <c r="S3259" t="b">
        <v>1</v>
      </c>
      <c r="T3259" t="s">
        <v>8269</v>
      </c>
      <c r="U3259" t="str">
        <f t="shared" si="353"/>
        <v>theat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20">
        <f t="shared" si="354"/>
        <v>7</v>
      </c>
      <c r="F3260" s="6" t="str">
        <f t="shared" si="356"/>
        <v>Cat 3</v>
      </c>
      <c r="G3260" s="8">
        <v>7365</v>
      </c>
      <c r="H3260" t="s">
        <v>8218</v>
      </c>
      <c r="I3260" t="s">
        <v>8223</v>
      </c>
      <c r="J3260" t="s">
        <v>8245</v>
      </c>
      <c r="K3260">
        <v>1420751861</v>
      </c>
      <c r="L3260" s="12">
        <f t="shared" si="350"/>
        <v>42012.887280092589</v>
      </c>
      <c r="M3260">
        <v>1418159861</v>
      </c>
      <c r="N3260" s="12">
        <f t="shared" si="351"/>
        <v>41982.887280092589</v>
      </c>
      <c r="O3260" s="16">
        <f t="shared" si="352"/>
        <v>12</v>
      </c>
      <c r="P3260" s="16">
        <f t="shared" si="355"/>
        <v>2014</v>
      </c>
      <c r="Q3260" t="b">
        <v>1</v>
      </c>
      <c r="R3260">
        <v>75</v>
      </c>
      <c r="S3260" t="b">
        <v>1</v>
      </c>
      <c r="T3260" t="s">
        <v>8269</v>
      </c>
      <c r="U3260" t="str">
        <f t="shared" si="353"/>
        <v>theat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20">
        <f t="shared" si="354"/>
        <v>23</v>
      </c>
      <c r="F3261" s="6" t="str">
        <f t="shared" si="356"/>
        <v>Cat 6</v>
      </c>
      <c r="G3261" s="8">
        <v>24418.6</v>
      </c>
      <c r="H3261" t="s">
        <v>8218</v>
      </c>
      <c r="I3261" t="s">
        <v>8223</v>
      </c>
      <c r="J3261" t="s">
        <v>8245</v>
      </c>
      <c r="K3261">
        <v>1475294340</v>
      </c>
      <c r="L3261" s="12">
        <f t="shared" si="350"/>
        <v>42644.165972222225</v>
      </c>
      <c r="M3261">
        <v>1472753745</v>
      </c>
      <c r="N3261" s="12">
        <f t="shared" si="351"/>
        <v>42614.760937500003</v>
      </c>
      <c r="O3261" s="16">
        <f t="shared" si="352"/>
        <v>9</v>
      </c>
      <c r="P3261" s="16">
        <f t="shared" si="355"/>
        <v>2016</v>
      </c>
      <c r="Q3261" t="b">
        <v>1</v>
      </c>
      <c r="R3261">
        <v>97</v>
      </c>
      <c r="S3261" t="b">
        <v>1</v>
      </c>
      <c r="T3261" t="s">
        <v>8269</v>
      </c>
      <c r="U3261" t="str">
        <f t="shared" si="353"/>
        <v>theat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20">
        <f t="shared" si="354"/>
        <v>5</v>
      </c>
      <c r="F3262" s="6" t="str">
        <f t="shared" si="356"/>
        <v>Cat 3</v>
      </c>
      <c r="G3262" s="8">
        <v>5462</v>
      </c>
      <c r="H3262" t="s">
        <v>8218</v>
      </c>
      <c r="I3262" t="s">
        <v>8223</v>
      </c>
      <c r="J3262" t="s">
        <v>8245</v>
      </c>
      <c r="K3262">
        <v>1448903318</v>
      </c>
      <c r="L3262" s="12">
        <f t="shared" si="350"/>
        <v>42338.714328703703</v>
      </c>
      <c r="M3262">
        <v>1445875718</v>
      </c>
      <c r="N3262" s="12">
        <f t="shared" si="351"/>
        <v>42303.672662037032</v>
      </c>
      <c r="O3262" s="16">
        <f t="shared" si="352"/>
        <v>10</v>
      </c>
      <c r="P3262" s="16">
        <f t="shared" si="355"/>
        <v>2015</v>
      </c>
      <c r="Q3262" t="b">
        <v>1</v>
      </c>
      <c r="R3262">
        <v>73</v>
      </c>
      <c r="S3262" t="b">
        <v>1</v>
      </c>
      <c r="T3262" t="s">
        <v>8269</v>
      </c>
      <c r="U3262" t="str">
        <f t="shared" si="353"/>
        <v>theat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20">
        <f t="shared" si="354"/>
        <v>3.3</v>
      </c>
      <c r="F3263" s="6" t="str">
        <f t="shared" si="356"/>
        <v>Cat 2</v>
      </c>
      <c r="G3263" s="8">
        <v>3315</v>
      </c>
      <c r="H3263" t="s">
        <v>8218</v>
      </c>
      <c r="I3263" t="s">
        <v>8223</v>
      </c>
      <c r="J3263" t="s">
        <v>8245</v>
      </c>
      <c r="K3263">
        <v>1437067476</v>
      </c>
      <c r="L3263" s="12">
        <f t="shared" si="350"/>
        <v>42201.725416666668</v>
      </c>
      <c r="M3263">
        <v>1434475476</v>
      </c>
      <c r="N3263" s="12">
        <f t="shared" si="351"/>
        <v>42171.725416666668</v>
      </c>
      <c r="O3263" s="16">
        <f t="shared" si="352"/>
        <v>6</v>
      </c>
      <c r="P3263" s="16">
        <f t="shared" si="355"/>
        <v>2015</v>
      </c>
      <c r="Q3263" t="b">
        <v>1</v>
      </c>
      <c r="R3263">
        <v>49</v>
      </c>
      <c r="S3263" t="b">
        <v>1</v>
      </c>
      <c r="T3263" t="s">
        <v>8269</v>
      </c>
      <c r="U3263" t="str">
        <f t="shared" si="353"/>
        <v>theat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20">
        <f t="shared" si="354"/>
        <v>12.2</v>
      </c>
      <c r="F3264" s="6" t="str">
        <f t="shared" si="356"/>
        <v>Cat 4</v>
      </c>
      <c r="G3264" s="8">
        <v>12571</v>
      </c>
      <c r="H3264" t="s">
        <v>8218</v>
      </c>
      <c r="I3264" t="s">
        <v>8223</v>
      </c>
      <c r="J3264" t="s">
        <v>8245</v>
      </c>
      <c r="K3264">
        <v>1419220800</v>
      </c>
      <c r="L3264" s="12">
        <f t="shared" si="350"/>
        <v>41995.166666666672</v>
      </c>
      <c r="M3264">
        <v>1416555262</v>
      </c>
      <c r="N3264" s="12">
        <f t="shared" si="351"/>
        <v>41964.315532407403</v>
      </c>
      <c r="O3264" s="16">
        <f t="shared" si="352"/>
        <v>11</v>
      </c>
      <c r="P3264" s="16">
        <f t="shared" si="355"/>
        <v>2014</v>
      </c>
      <c r="Q3264" t="b">
        <v>1</v>
      </c>
      <c r="R3264">
        <v>134</v>
      </c>
      <c r="S3264" t="b">
        <v>1</v>
      </c>
      <c r="T3264" t="s">
        <v>8269</v>
      </c>
      <c r="U3264" t="str">
        <f t="shared" si="353"/>
        <v>theat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20">
        <f t="shared" si="354"/>
        <v>2.5</v>
      </c>
      <c r="F3265" s="6" t="str">
        <f t="shared" si="356"/>
        <v>Cat 2</v>
      </c>
      <c r="G3265" s="8">
        <v>2804.16</v>
      </c>
      <c r="H3265" t="s">
        <v>8218</v>
      </c>
      <c r="I3265" t="s">
        <v>8223</v>
      </c>
      <c r="J3265" t="s">
        <v>8245</v>
      </c>
      <c r="K3265">
        <v>1446238800</v>
      </c>
      <c r="L3265" s="12">
        <f t="shared" si="350"/>
        <v>42307.875</v>
      </c>
      <c r="M3265">
        <v>1444220588</v>
      </c>
      <c r="N3265" s="12">
        <f t="shared" si="351"/>
        <v>42284.516064814816</v>
      </c>
      <c r="O3265" s="16">
        <f t="shared" si="352"/>
        <v>10</v>
      </c>
      <c r="P3265" s="16">
        <f t="shared" si="355"/>
        <v>2015</v>
      </c>
      <c r="Q3265" t="b">
        <v>1</v>
      </c>
      <c r="R3265">
        <v>68</v>
      </c>
      <c r="S3265" t="b">
        <v>1</v>
      </c>
      <c r="T3265" t="s">
        <v>8269</v>
      </c>
      <c r="U3265" t="str">
        <f t="shared" si="353"/>
        <v>theat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20">
        <f t="shared" si="354"/>
        <v>2.5</v>
      </c>
      <c r="F3266" s="6" t="str">
        <f t="shared" si="356"/>
        <v>Cat 2</v>
      </c>
      <c r="G3266" s="8">
        <v>2575</v>
      </c>
      <c r="H3266" t="s">
        <v>8218</v>
      </c>
      <c r="I3266" t="s">
        <v>8223</v>
      </c>
      <c r="J3266" t="s">
        <v>8245</v>
      </c>
      <c r="K3266">
        <v>1422482400</v>
      </c>
      <c r="L3266" s="12">
        <f t="shared" si="350"/>
        <v>42032.916666666672</v>
      </c>
      <c r="M3266">
        <v>1421089938</v>
      </c>
      <c r="N3266" s="12">
        <f t="shared" si="351"/>
        <v>42016.800208333334</v>
      </c>
      <c r="O3266" s="16">
        <f t="shared" si="352"/>
        <v>1</v>
      </c>
      <c r="P3266" s="16">
        <f t="shared" si="355"/>
        <v>2015</v>
      </c>
      <c r="Q3266" t="b">
        <v>1</v>
      </c>
      <c r="R3266">
        <v>49</v>
      </c>
      <c r="S3266" t="b">
        <v>1</v>
      </c>
      <c r="T3266" t="s">
        <v>8269</v>
      </c>
      <c r="U3266" t="str">
        <f t="shared" si="353"/>
        <v>theat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20">
        <f t="shared" si="354"/>
        <v>2.7</v>
      </c>
      <c r="F3267" s="6" t="str">
        <f t="shared" si="356"/>
        <v>Cat 2</v>
      </c>
      <c r="G3267" s="8">
        <v>4428</v>
      </c>
      <c r="H3267" t="s">
        <v>8218</v>
      </c>
      <c r="I3267" t="s">
        <v>8240</v>
      </c>
      <c r="J3267" t="s">
        <v>8248</v>
      </c>
      <c r="K3267">
        <v>1449162000</v>
      </c>
      <c r="L3267" s="12">
        <f t="shared" ref="L3267:L3330" si="357">(((K3267/60)/60)/24)+DATE(1970,1,1)</f>
        <v>42341.708333333328</v>
      </c>
      <c r="M3267">
        <v>1446570315</v>
      </c>
      <c r="N3267" s="12">
        <f t="shared" ref="N3267:N3330" si="358">(((M3267/60)/60)/24)+DATE(1970,1,1)</f>
        <v>42311.711979166663</v>
      </c>
      <c r="O3267" s="16">
        <f t="shared" ref="O3267:O3330" si="359">MONTH(N3267)</f>
        <v>11</v>
      </c>
      <c r="P3267" s="16">
        <f t="shared" si="355"/>
        <v>2015</v>
      </c>
      <c r="Q3267" t="b">
        <v>1</v>
      </c>
      <c r="R3267">
        <v>63</v>
      </c>
      <c r="S3267" t="b">
        <v>1</v>
      </c>
      <c r="T3267" t="s">
        <v>8269</v>
      </c>
      <c r="U3267" t="str">
        <f t="shared" ref="U3267:U3330" si="360">LEFT(T3267,5)</f>
        <v>theat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20">
        <f t="shared" ref="E3268:E3331" si="361">D3268/1000</f>
        <v>6</v>
      </c>
      <c r="F3268" s="6" t="str">
        <f t="shared" si="356"/>
        <v>Cat 3</v>
      </c>
      <c r="G3268" s="8">
        <v>7877</v>
      </c>
      <c r="H3268" t="s">
        <v>8218</v>
      </c>
      <c r="I3268" t="s">
        <v>8223</v>
      </c>
      <c r="J3268" t="s">
        <v>8245</v>
      </c>
      <c r="K3268">
        <v>1434142800</v>
      </c>
      <c r="L3268" s="12">
        <f t="shared" si="357"/>
        <v>42167.875</v>
      </c>
      <c r="M3268">
        <v>1431435122</v>
      </c>
      <c r="N3268" s="12">
        <f t="shared" si="358"/>
        <v>42136.536134259266</v>
      </c>
      <c r="O3268" s="16">
        <f t="shared" si="359"/>
        <v>5</v>
      </c>
      <c r="P3268" s="16">
        <f t="shared" ref="P3268:P3331" si="362">YEAR(N3268)</f>
        <v>2015</v>
      </c>
      <c r="Q3268" t="b">
        <v>1</v>
      </c>
      <c r="R3268">
        <v>163</v>
      </c>
      <c r="S3268" t="b">
        <v>1</v>
      </c>
      <c r="T3268" t="s">
        <v>8269</v>
      </c>
      <c r="U3268" t="str">
        <f t="shared" si="360"/>
        <v>theat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20">
        <f t="shared" si="361"/>
        <v>15</v>
      </c>
      <c r="F3269" s="6" t="str">
        <f t="shared" ref="F3269:F3332" si="363">IF(E3269&lt;1,"Cat 1",IF(E3269&lt;5,"Cat 2",IF(E3269&lt;10,"Cat 3",IF(E3269&lt;15,"Cat 4",IF(E3269&lt;20,"Cat 5",IF(E3269&lt;25,"Cat 6",IF(E3269&lt;30,"Cat 7",IF(E3269&lt;35,"Cat 8",IF(E3269&lt;40,"Cat 9",IF(E3269&lt;45,"Cat 10",IF(E3269&lt;50,"Cat 11","Cat 12")))))))))))</f>
        <v>Cat 5</v>
      </c>
      <c r="G3269" s="8">
        <v>15315</v>
      </c>
      <c r="H3269" t="s">
        <v>8218</v>
      </c>
      <c r="I3269" t="s">
        <v>8223</v>
      </c>
      <c r="J3269" t="s">
        <v>8245</v>
      </c>
      <c r="K3269">
        <v>1437156660</v>
      </c>
      <c r="L3269" s="12">
        <f t="shared" si="357"/>
        <v>42202.757638888885</v>
      </c>
      <c r="M3269">
        <v>1434564660</v>
      </c>
      <c r="N3269" s="12">
        <f t="shared" si="358"/>
        <v>42172.757638888885</v>
      </c>
      <c r="O3269" s="16">
        <f t="shared" si="359"/>
        <v>6</v>
      </c>
      <c r="P3269" s="16">
        <f t="shared" si="362"/>
        <v>2015</v>
      </c>
      <c r="Q3269" t="b">
        <v>1</v>
      </c>
      <c r="R3269">
        <v>288</v>
      </c>
      <c r="S3269" t="b">
        <v>1</v>
      </c>
      <c r="T3269" t="s">
        <v>8269</v>
      </c>
      <c r="U3269" t="str">
        <f t="shared" si="360"/>
        <v>theat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20">
        <f t="shared" si="361"/>
        <v>2</v>
      </c>
      <c r="F3270" s="6" t="str">
        <f t="shared" si="363"/>
        <v>Cat 2</v>
      </c>
      <c r="G3270" s="8">
        <v>2560</v>
      </c>
      <c r="H3270" t="s">
        <v>8218</v>
      </c>
      <c r="I3270" t="s">
        <v>8223</v>
      </c>
      <c r="J3270" t="s">
        <v>8245</v>
      </c>
      <c r="K3270">
        <v>1472074928</v>
      </c>
      <c r="L3270" s="12">
        <f t="shared" si="357"/>
        <v>42606.90425925926</v>
      </c>
      <c r="M3270">
        <v>1470692528</v>
      </c>
      <c r="N3270" s="12">
        <f t="shared" si="358"/>
        <v>42590.90425925926</v>
      </c>
      <c r="O3270" s="16">
        <f t="shared" si="359"/>
        <v>8</v>
      </c>
      <c r="P3270" s="16">
        <f t="shared" si="362"/>
        <v>2016</v>
      </c>
      <c r="Q3270" t="b">
        <v>1</v>
      </c>
      <c r="R3270">
        <v>42</v>
      </c>
      <c r="S3270" t="b">
        <v>1</v>
      </c>
      <c r="T3270" t="s">
        <v>8269</v>
      </c>
      <c r="U3270" t="str">
        <f t="shared" si="360"/>
        <v>theat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20">
        <f t="shared" si="361"/>
        <v>8</v>
      </c>
      <c r="F3271" s="6" t="str">
        <f t="shared" si="363"/>
        <v>Cat 3</v>
      </c>
      <c r="G3271" s="8">
        <v>8120</v>
      </c>
      <c r="H3271" t="s">
        <v>8218</v>
      </c>
      <c r="I3271" t="s">
        <v>8224</v>
      </c>
      <c r="J3271" t="s">
        <v>8246</v>
      </c>
      <c r="K3271">
        <v>1434452400</v>
      </c>
      <c r="L3271" s="12">
        <f t="shared" si="357"/>
        <v>42171.458333333328</v>
      </c>
      <c r="M3271">
        <v>1431509397</v>
      </c>
      <c r="N3271" s="12">
        <f t="shared" si="358"/>
        <v>42137.395798611105</v>
      </c>
      <c r="O3271" s="16">
        <f t="shared" si="359"/>
        <v>5</v>
      </c>
      <c r="P3271" s="16">
        <f t="shared" si="362"/>
        <v>2015</v>
      </c>
      <c r="Q3271" t="b">
        <v>1</v>
      </c>
      <c r="R3271">
        <v>70</v>
      </c>
      <c r="S3271" t="b">
        <v>1</v>
      </c>
      <c r="T3271" t="s">
        <v>8269</v>
      </c>
      <c r="U3271" t="str">
        <f t="shared" si="360"/>
        <v>theat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20">
        <f t="shared" si="361"/>
        <v>1.8</v>
      </c>
      <c r="F3272" s="6" t="str">
        <f t="shared" si="363"/>
        <v>Cat 2</v>
      </c>
      <c r="G3272" s="8">
        <v>1830</v>
      </c>
      <c r="H3272" t="s">
        <v>8218</v>
      </c>
      <c r="I3272" t="s">
        <v>8224</v>
      </c>
      <c r="J3272" t="s">
        <v>8246</v>
      </c>
      <c r="K3272">
        <v>1436705265</v>
      </c>
      <c r="L3272" s="12">
        <f t="shared" si="357"/>
        <v>42197.533159722225</v>
      </c>
      <c r="M3272">
        <v>1434113265</v>
      </c>
      <c r="N3272" s="12">
        <f t="shared" si="358"/>
        <v>42167.533159722225</v>
      </c>
      <c r="O3272" s="16">
        <f t="shared" si="359"/>
        <v>6</v>
      </c>
      <c r="P3272" s="16">
        <f t="shared" si="362"/>
        <v>2015</v>
      </c>
      <c r="Q3272" t="b">
        <v>1</v>
      </c>
      <c r="R3272">
        <v>30</v>
      </c>
      <c r="S3272" t="b">
        <v>1</v>
      </c>
      <c r="T3272" t="s">
        <v>8269</v>
      </c>
      <c r="U3272" t="str">
        <f t="shared" si="360"/>
        <v>theat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20">
        <f t="shared" si="361"/>
        <v>1.5</v>
      </c>
      <c r="F3273" s="6" t="str">
        <f t="shared" si="363"/>
        <v>Cat 2</v>
      </c>
      <c r="G3273" s="8">
        <v>1950</v>
      </c>
      <c r="H3273" t="s">
        <v>8218</v>
      </c>
      <c r="I3273" t="s">
        <v>8224</v>
      </c>
      <c r="J3273" t="s">
        <v>8246</v>
      </c>
      <c r="K3273">
        <v>1414927775</v>
      </c>
      <c r="L3273" s="12">
        <f t="shared" si="357"/>
        <v>41945.478877314818</v>
      </c>
      <c r="M3273">
        <v>1412332175</v>
      </c>
      <c r="N3273" s="12">
        <f t="shared" si="358"/>
        <v>41915.437210648146</v>
      </c>
      <c r="O3273" s="16">
        <f t="shared" si="359"/>
        <v>10</v>
      </c>
      <c r="P3273" s="16">
        <f t="shared" si="362"/>
        <v>2014</v>
      </c>
      <c r="Q3273" t="b">
        <v>1</v>
      </c>
      <c r="R3273">
        <v>51</v>
      </c>
      <c r="S3273" t="b">
        <v>1</v>
      </c>
      <c r="T3273" t="s">
        <v>8269</v>
      </c>
      <c r="U3273" t="str">
        <f t="shared" si="360"/>
        <v>theat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20">
        <f t="shared" si="361"/>
        <v>10</v>
      </c>
      <c r="F3274" s="6" t="str">
        <f t="shared" si="363"/>
        <v>Cat 4</v>
      </c>
      <c r="G3274" s="8">
        <v>15443</v>
      </c>
      <c r="H3274" t="s">
        <v>8218</v>
      </c>
      <c r="I3274" t="s">
        <v>8223</v>
      </c>
      <c r="J3274" t="s">
        <v>8245</v>
      </c>
      <c r="K3274">
        <v>1446814809</v>
      </c>
      <c r="L3274" s="12">
        <f t="shared" si="357"/>
        <v>42314.541770833333</v>
      </c>
      <c r="M3274">
        <v>1444219209</v>
      </c>
      <c r="N3274" s="12">
        <f t="shared" si="358"/>
        <v>42284.500104166669</v>
      </c>
      <c r="O3274" s="16">
        <f t="shared" si="359"/>
        <v>10</v>
      </c>
      <c r="P3274" s="16">
        <f t="shared" si="362"/>
        <v>2015</v>
      </c>
      <c r="Q3274" t="b">
        <v>1</v>
      </c>
      <c r="R3274">
        <v>145</v>
      </c>
      <c r="S3274" t="b">
        <v>1</v>
      </c>
      <c r="T3274" t="s">
        <v>8269</v>
      </c>
      <c r="U3274" t="str">
        <f t="shared" si="360"/>
        <v>theat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20">
        <f t="shared" si="361"/>
        <v>4</v>
      </c>
      <c r="F3275" s="6" t="str">
        <f t="shared" si="363"/>
        <v>Cat 2</v>
      </c>
      <c r="G3275" s="8">
        <v>4296</v>
      </c>
      <c r="H3275" t="s">
        <v>8218</v>
      </c>
      <c r="I3275" t="s">
        <v>8223</v>
      </c>
      <c r="J3275" t="s">
        <v>8245</v>
      </c>
      <c r="K3275">
        <v>1473879600</v>
      </c>
      <c r="L3275" s="12">
        <f t="shared" si="357"/>
        <v>42627.791666666672</v>
      </c>
      <c r="M3275">
        <v>1472498042</v>
      </c>
      <c r="N3275" s="12">
        <f t="shared" si="358"/>
        <v>42611.801412037035</v>
      </c>
      <c r="O3275" s="16">
        <f t="shared" si="359"/>
        <v>8</v>
      </c>
      <c r="P3275" s="16">
        <f t="shared" si="362"/>
        <v>2016</v>
      </c>
      <c r="Q3275" t="b">
        <v>1</v>
      </c>
      <c r="R3275">
        <v>21</v>
      </c>
      <c r="S3275" t="b">
        <v>1</v>
      </c>
      <c r="T3275" t="s">
        <v>8269</v>
      </c>
      <c r="U3275" t="str">
        <f t="shared" si="360"/>
        <v>theat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20">
        <f t="shared" si="361"/>
        <v>15.5</v>
      </c>
      <c r="F3276" s="6" t="str">
        <f t="shared" si="363"/>
        <v>Cat 5</v>
      </c>
      <c r="G3276" s="8">
        <v>15705</v>
      </c>
      <c r="H3276" t="s">
        <v>8218</v>
      </c>
      <c r="I3276" t="s">
        <v>8223</v>
      </c>
      <c r="J3276" t="s">
        <v>8245</v>
      </c>
      <c r="K3276">
        <v>1458075600</v>
      </c>
      <c r="L3276" s="12">
        <f t="shared" si="357"/>
        <v>42444.875</v>
      </c>
      <c r="M3276">
        <v>1454259272</v>
      </c>
      <c r="N3276" s="12">
        <f t="shared" si="358"/>
        <v>42400.704537037032</v>
      </c>
      <c r="O3276" s="16">
        <f t="shared" si="359"/>
        <v>1</v>
      </c>
      <c r="P3276" s="16">
        <f t="shared" si="362"/>
        <v>2016</v>
      </c>
      <c r="Q3276" t="b">
        <v>1</v>
      </c>
      <c r="R3276">
        <v>286</v>
      </c>
      <c r="S3276" t="b">
        <v>1</v>
      </c>
      <c r="T3276" t="s">
        <v>8269</v>
      </c>
      <c r="U3276" t="str">
        <f t="shared" si="360"/>
        <v>theat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20">
        <f t="shared" si="361"/>
        <v>1.8</v>
      </c>
      <c r="F3277" s="6" t="str">
        <f t="shared" si="363"/>
        <v>Cat 2</v>
      </c>
      <c r="G3277" s="8">
        <v>1805</v>
      </c>
      <c r="H3277" t="s">
        <v>8218</v>
      </c>
      <c r="I3277" t="s">
        <v>8223</v>
      </c>
      <c r="J3277" t="s">
        <v>8245</v>
      </c>
      <c r="K3277">
        <v>1423456200</v>
      </c>
      <c r="L3277" s="12">
        <f t="shared" si="357"/>
        <v>42044.1875</v>
      </c>
      <c r="M3277">
        <v>1421183271</v>
      </c>
      <c r="N3277" s="12">
        <f t="shared" si="358"/>
        <v>42017.88045138889</v>
      </c>
      <c r="O3277" s="16">
        <f t="shared" si="359"/>
        <v>1</v>
      </c>
      <c r="P3277" s="16">
        <f t="shared" si="362"/>
        <v>2015</v>
      </c>
      <c r="Q3277" t="b">
        <v>1</v>
      </c>
      <c r="R3277">
        <v>12</v>
      </c>
      <c r="S3277" t="b">
        <v>1</v>
      </c>
      <c r="T3277" t="s">
        <v>8269</v>
      </c>
      <c r="U3277" t="str">
        <f t="shared" si="360"/>
        <v>theat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20">
        <f t="shared" si="361"/>
        <v>4.5</v>
      </c>
      <c r="F3278" s="6" t="str">
        <f t="shared" si="363"/>
        <v>Cat 2</v>
      </c>
      <c r="G3278" s="8">
        <v>5258</v>
      </c>
      <c r="H3278" t="s">
        <v>8218</v>
      </c>
      <c r="I3278" t="s">
        <v>8228</v>
      </c>
      <c r="J3278" t="s">
        <v>8250</v>
      </c>
      <c r="K3278">
        <v>1459483140</v>
      </c>
      <c r="L3278" s="12">
        <f t="shared" si="357"/>
        <v>42461.165972222225</v>
      </c>
      <c r="M3278">
        <v>1456526879</v>
      </c>
      <c r="N3278" s="12">
        <f t="shared" si="358"/>
        <v>42426.949988425928</v>
      </c>
      <c r="O3278" s="16">
        <f t="shared" si="359"/>
        <v>2</v>
      </c>
      <c r="P3278" s="16">
        <f t="shared" si="362"/>
        <v>2016</v>
      </c>
      <c r="Q3278" t="b">
        <v>1</v>
      </c>
      <c r="R3278">
        <v>100</v>
      </c>
      <c r="S3278" t="b">
        <v>1</v>
      </c>
      <c r="T3278" t="s">
        <v>8269</v>
      </c>
      <c r="U3278" t="str">
        <f t="shared" si="360"/>
        <v>theat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20">
        <f t="shared" si="361"/>
        <v>5</v>
      </c>
      <c r="F3279" s="6" t="str">
        <f t="shared" si="363"/>
        <v>Cat 3</v>
      </c>
      <c r="G3279" s="8">
        <v>5430</v>
      </c>
      <c r="H3279" t="s">
        <v>8218</v>
      </c>
      <c r="I3279" t="s">
        <v>8224</v>
      </c>
      <c r="J3279" t="s">
        <v>8246</v>
      </c>
      <c r="K3279">
        <v>1416331406</v>
      </c>
      <c r="L3279" s="12">
        <f t="shared" si="357"/>
        <v>41961.724606481483</v>
      </c>
      <c r="M3279">
        <v>1413735806</v>
      </c>
      <c r="N3279" s="12">
        <f t="shared" si="358"/>
        <v>41931.682939814818</v>
      </c>
      <c r="O3279" s="16">
        <f t="shared" si="359"/>
        <v>10</v>
      </c>
      <c r="P3279" s="16">
        <f t="shared" si="362"/>
        <v>2014</v>
      </c>
      <c r="Q3279" t="b">
        <v>1</v>
      </c>
      <c r="R3279">
        <v>100</v>
      </c>
      <c r="S3279" t="b">
        <v>1</v>
      </c>
      <c r="T3279" t="s">
        <v>8269</v>
      </c>
      <c r="U3279" t="str">
        <f t="shared" si="360"/>
        <v>theat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20">
        <f t="shared" si="361"/>
        <v>2.5</v>
      </c>
      <c r="F3280" s="6" t="str">
        <f t="shared" si="363"/>
        <v>Cat 2</v>
      </c>
      <c r="G3280" s="8">
        <v>2585</v>
      </c>
      <c r="H3280" t="s">
        <v>8218</v>
      </c>
      <c r="I3280" t="s">
        <v>8224</v>
      </c>
      <c r="J3280" t="s">
        <v>8246</v>
      </c>
      <c r="K3280">
        <v>1433017303</v>
      </c>
      <c r="L3280" s="12">
        <f t="shared" si="357"/>
        <v>42154.848414351851</v>
      </c>
      <c r="M3280">
        <v>1430425303</v>
      </c>
      <c r="N3280" s="12">
        <f t="shared" si="358"/>
        <v>42124.848414351851</v>
      </c>
      <c r="O3280" s="16">
        <f t="shared" si="359"/>
        <v>4</v>
      </c>
      <c r="P3280" s="16">
        <f t="shared" si="362"/>
        <v>2015</v>
      </c>
      <c r="Q3280" t="b">
        <v>1</v>
      </c>
      <c r="R3280">
        <v>34</v>
      </c>
      <c r="S3280" t="b">
        <v>1</v>
      </c>
      <c r="T3280" t="s">
        <v>8269</v>
      </c>
      <c r="U3280" t="str">
        <f t="shared" si="360"/>
        <v>theat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20">
        <f t="shared" si="361"/>
        <v>5.8</v>
      </c>
      <c r="F3281" s="6" t="str">
        <f t="shared" si="363"/>
        <v>Cat 3</v>
      </c>
      <c r="G3281" s="8">
        <v>6628</v>
      </c>
      <c r="H3281" t="s">
        <v>8218</v>
      </c>
      <c r="I3281" t="s">
        <v>8223</v>
      </c>
      <c r="J3281" t="s">
        <v>8245</v>
      </c>
      <c r="K3281">
        <v>1459474059</v>
      </c>
      <c r="L3281" s="12">
        <f t="shared" si="357"/>
        <v>42461.06086805556</v>
      </c>
      <c r="M3281">
        <v>1456885659</v>
      </c>
      <c r="N3281" s="12">
        <f t="shared" si="358"/>
        <v>42431.102534722217</v>
      </c>
      <c r="O3281" s="16">
        <f t="shared" si="359"/>
        <v>3</v>
      </c>
      <c r="P3281" s="16">
        <f t="shared" si="362"/>
        <v>2016</v>
      </c>
      <c r="Q3281" t="b">
        <v>0</v>
      </c>
      <c r="R3281">
        <v>63</v>
      </c>
      <c r="S3281" t="b">
        <v>1</v>
      </c>
      <c r="T3281" t="s">
        <v>8269</v>
      </c>
      <c r="U3281" t="str">
        <f t="shared" si="360"/>
        <v>theat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20">
        <f t="shared" si="361"/>
        <v>2</v>
      </c>
      <c r="F3282" s="6" t="str">
        <f t="shared" si="363"/>
        <v>Cat 2</v>
      </c>
      <c r="G3282" s="8">
        <v>2060</v>
      </c>
      <c r="H3282" t="s">
        <v>8218</v>
      </c>
      <c r="I3282" t="s">
        <v>8223</v>
      </c>
      <c r="J3282" t="s">
        <v>8245</v>
      </c>
      <c r="K3282">
        <v>1433134800</v>
      </c>
      <c r="L3282" s="12">
        <f t="shared" si="357"/>
        <v>42156.208333333328</v>
      </c>
      <c r="M3282">
        <v>1430158198</v>
      </c>
      <c r="N3282" s="12">
        <f t="shared" si="358"/>
        <v>42121.756921296299</v>
      </c>
      <c r="O3282" s="16">
        <f t="shared" si="359"/>
        <v>4</v>
      </c>
      <c r="P3282" s="16">
        <f t="shared" si="362"/>
        <v>2015</v>
      </c>
      <c r="Q3282" t="b">
        <v>0</v>
      </c>
      <c r="R3282">
        <v>30</v>
      </c>
      <c r="S3282" t="b">
        <v>1</v>
      </c>
      <c r="T3282" t="s">
        <v>8269</v>
      </c>
      <c r="U3282" t="str">
        <f t="shared" si="360"/>
        <v>theat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20">
        <f t="shared" si="361"/>
        <v>5</v>
      </c>
      <c r="F3283" s="6" t="str">
        <f t="shared" si="363"/>
        <v>Cat 3</v>
      </c>
      <c r="G3283" s="8">
        <v>6080</v>
      </c>
      <c r="H3283" t="s">
        <v>8218</v>
      </c>
      <c r="I3283" t="s">
        <v>8223</v>
      </c>
      <c r="J3283" t="s">
        <v>8245</v>
      </c>
      <c r="K3283">
        <v>1441153705</v>
      </c>
      <c r="L3283" s="12">
        <f t="shared" si="357"/>
        <v>42249.019733796296</v>
      </c>
      <c r="M3283">
        <v>1438561705</v>
      </c>
      <c r="N3283" s="12">
        <f t="shared" si="358"/>
        <v>42219.019733796296</v>
      </c>
      <c r="O3283" s="16">
        <f t="shared" si="359"/>
        <v>8</v>
      </c>
      <c r="P3283" s="16">
        <f t="shared" si="362"/>
        <v>2015</v>
      </c>
      <c r="Q3283" t="b">
        <v>0</v>
      </c>
      <c r="R3283">
        <v>47</v>
      </c>
      <c r="S3283" t="b">
        <v>1</v>
      </c>
      <c r="T3283" t="s">
        <v>8269</v>
      </c>
      <c r="U3283" t="str">
        <f t="shared" si="360"/>
        <v>theat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20">
        <f t="shared" si="361"/>
        <v>31</v>
      </c>
      <c r="F3284" s="6" t="str">
        <f t="shared" si="363"/>
        <v>Cat 8</v>
      </c>
      <c r="G3284" s="8">
        <v>31820.5</v>
      </c>
      <c r="H3284" t="s">
        <v>8218</v>
      </c>
      <c r="I3284" t="s">
        <v>8223</v>
      </c>
      <c r="J3284" t="s">
        <v>8245</v>
      </c>
      <c r="K3284">
        <v>1461904788</v>
      </c>
      <c r="L3284" s="12">
        <f t="shared" si="357"/>
        <v>42489.19430555556</v>
      </c>
      <c r="M3284">
        <v>1458103188</v>
      </c>
      <c r="N3284" s="12">
        <f t="shared" si="358"/>
        <v>42445.19430555556</v>
      </c>
      <c r="O3284" s="16">
        <f t="shared" si="359"/>
        <v>3</v>
      </c>
      <c r="P3284" s="16">
        <f t="shared" si="362"/>
        <v>2016</v>
      </c>
      <c r="Q3284" t="b">
        <v>0</v>
      </c>
      <c r="R3284">
        <v>237</v>
      </c>
      <c r="S3284" t="b">
        <v>1</v>
      </c>
      <c r="T3284" t="s">
        <v>8269</v>
      </c>
      <c r="U3284" t="str">
        <f t="shared" si="360"/>
        <v>theat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20">
        <f t="shared" si="361"/>
        <v>0.8</v>
      </c>
      <c r="F3285" s="6" t="str">
        <f t="shared" si="363"/>
        <v>Cat 1</v>
      </c>
      <c r="G3285" s="8">
        <v>838</v>
      </c>
      <c r="H3285" t="s">
        <v>8218</v>
      </c>
      <c r="I3285" t="s">
        <v>8224</v>
      </c>
      <c r="J3285" t="s">
        <v>8246</v>
      </c>
      <c r="K3285">
        <v>1455138000</v>
      </c>
      <c r="L3285" s="12">
        <f t="shared" si="357"/>
        <v>42410.875</v>
      </c>
      <c r="M3285">
        <v>1452448298</v>
      </c>
      <c r="N3285" s="12">
        <f t="shared" si="358"/>
        <v>42379.74418981481</v>
      </c>
      <c r="O3285" s="16">
        <f t="shared" si="359"/>
        <v>1</v>
      </c>
      <c r="P3285" s="16">
        <f t="shared" si="362"/>
        <v>2016</v>
      </c>
      <c r="Q3285" t="b">
        <v>0</v>
      </c>
      <c r="R3285">
        <v>47</v>
      </c>
      <c r="S3285" t="b">
        <v>1</v>
      </c>
      <c r="T3285" t="s">
        <v>8269</v>
      </c>
      <c r="U3285" t="str">
        <f t="shared" si="360"/>
        <v>theat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20">
        <f t="shared" si="361"/>
        <v>3</v>
      </c>
      <c r="F3286" s="6" t="str">
        <f t="shared" si="363"/>
        <v>Cat 2</v>
      </c>
      <c r="G3286" s="8">
        <v>3048</v>
      </c>
      <c r="H3286" t="s">
        <v>8218</v>
      </c>
      <c r="I3286" t="s">
        <v>8223</v>
      </c>
      <c r="J3286" t="s">
        <v>8245</v>
      </c>
      <c r="K3286">
        <v>1454047140</v>
      </c>
      <c r="L3286" s="12">
        <f t="shared" si="357"/>
        <v>42398.249305555553</v>
      </c>
      <c r="M3286">
        <v>1452546853</v>
      </c>
      <c r="N3286" s="12">
        <f t="shared" si="358"/>
        <v>42380.884872685187</v>
      </c>
      <c r="O3286" s="16">
        <f t="shared" si="359"/>
        <v>1</v>
      </c>
      <c r="P3286" s="16">
        <f t="shared" si="362"/>
        <v>2016</v>
      </c>
      <c r="Q3286" t="b">
        <v>0</v>
      </c>
      <c r="R3286">
        <v>15</v>
      </c>
      <c r="S3286" t="b">
        <v>1</v>
      </c>
      <c r="T3286" t="s">
        <v>8269</v>
      </c>
      <c r="U3286" t="str">
        <f t="shared" si="360"/>
        <v>theat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20">
        <f t="shared" si="361"/>
        <v>4.9989999999999997</v>
      </c>
      <c r="F3287" s="6" t="str">
        <f t="shared" si="363"/>
        <v>Cat 2</v>
      </c>
      <c r="G3287" s="8">
        <v>5604</v>
      </c>
      <c r="H3287" t="s">
        <v>8218</v>
      </c>
      <c r="I3287" t="s">
        <v>8223</v>
      </c>
      <c r="J3287" t="s">
        <v>8245</v>
      </c>
      <c r="K3287">
        <v>1488258000</v>
      </c>
      <c r="L3287" s="12">
        <f t="shared" si="357"/>
        <v>42794.208333333328</v>
      </c>
      <c r="M3287">
        <v>1485556626</v>
      </c>
      <c r="N3287" s="12">
        <f t="shared" si="358"/>
        <v>42762.942430555559</v>
      </c>
      <c r="O3287" s="16">
        <f t="shared" si="359"/>
        <v>1</v>
      </c>
      <c r="P3287" s="16">
        <f t="shared" si="362"/>
        <v>2017</v>
      </c>
      <c r="Q3287" t="b">
        <v>0</v>
      </c>
      <c r="R3287">
        <v>81</v>
      </c>
      <c r="S3287" t="b">
        <v>1</v>
      </c>
      <c r="T3287" t="s">
        <v>8269</v>
      </c>
      <c r="U3287" t="str">
        <f t="shared" si="360"/>
        <v>theat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20">
        <f t="shared" si="361"/>
        <v>15</v>
      </c>
      <c r="F3288" s="6" t="str">
        <f t="shared" si="363"/>
        <v>Cat 5</v>
      </c>
      <c r="G3288" s="8">
        <v>15265</v>
      </c>
      <c r="H3288" t="s">
        <v>8218</v>
      </c>
      <c r="I3288" t="s">
        <v>8223</v>
      </c>
      <c r="J3288" t="s">
        <v>8245</v>
      </c>
      <c r="K3288">
        <v>1471291782</v>
      </c>
      <c r="L3288" s="12">
        <f t="shared" si="357"/>
        <v>42597.840069444443</v>
      </c>
      <c r="M3288">
        <v>1468699782</v>
      </c>
      <c r="N3288" s="12">
        <f t="shared" si="358"/>
        <v>42567.840069444443</v>
      </c>
      <c r="O3288" s="16">
        <f t="shared" si="359"/>
        <v>7</v>
      </c>
      <c r="P3288" s="16">
        <f t="shared" si="362"/>
        <v>2016</v>
      </c>
      <c r="Q3288" t="b">
        <v>0</v>
      </c>
      <c r="R3288">
        <v>122</v>
      </c>
      <c r="S3288" t="b">
        <v>1</v>
      </c>
      <c r="T3288" t="s">
        <v>8269</v>
      </c>
      <c r="U3288" t="str">
        <f t="shared" si="360"/>
        <v>theat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20">
        <f t="shared" si="361"/>
        <v>2.5</v>
      </c>
      <c r="F3289" s="6" t="str">
        <f t="shared" si="363"/>
        <v>Cat 2</v>
      </c>
      <c r="G3289" s="8">
        <v>2500</v>
      </c>
      <c r="H3289" t="s">
        <v>8218</v>
      </c>
      <c r="I3289" t="s">
        <v>8228</v>
      </c>
      <c r="J3289" t="s">
        <v>8250</v>
      </c>
      <c r="K3289">
        <v>1448733628</v>
      </c>
      <c r="L3289" s="12">
        <f t="shared" si="357"/>
        <v>42336.750324074077</v>
      </c>
      <c r="M3289">
        <v>1446573628</v>
      </c>
      <c r="N3289" s="12">
        <f t="shared" si="358"/>
        <v>42311.750324074077</v>
      </c>
      <c r="O3289" s="16">
        <f t="shared" si="359"/>
        <v>11</v>
      </c>
      <c r="P3289" s="16">
        <f t="shared" si="362"/>
        <v>2015</v>
      </c>
      <c r="Q3289" t="b">
        <v>0</v>
      </c>
      <c r="R3289">
        <v>34</v>
      </c>
      <c r="S3289" t="b">
        <v>1</v>
      </c>
      <c r="T3289" t="s">
        <v>8269</v>
      </c>
      <c r="U3289" t="str">
        <f t="shared" si="360"/>
        <v>theat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20">
        <f t="shared" si="361"/>
        <v>10</v>
      </c>
      <c r="F3290" s="6" t="str">
        <f t="shared" si="363"/>
        <v>Cat 4</v>
      </c>
      <c r="G3290" s="8">
        <v>10026.49</v>
      </c>
      <c r="H3290" t="s">
        <v>8218</v>
      </c>
      <c r="I3290" t="s">
        <v>8224</v>
      </c>
      <c r="J3290" t="s">
        <v>8246</v>
      </c>
      <c r="K3290">
        <v>1466463600</v>
      </c>
      <c r="L3290" s="12">
        <f t="shared" si="357"/>
        <v>42541.958333333328</v>
      </c>
      <c r="M3290">
        <v>1463337315</v>
      </c>
      <c r="N3290" s="12">
        <f t="shared" si="358"/>
        <v>42505.774479166663</v>
      </c>
      <c r="O3290" s="16">
        <f t="shared" si="359"/>
        <v>5</v>
      </c>
      <c r="P3290" s="16">
        <f t="shared" si="362"/>
        <v>2016</v>
      </c>
      <c r="Q3290" t="b">
        <v>0</v>
      </c>
      <c r="R3290">
        <v>207</v>
      </c>
      <c r="S3290" t="b">
        <v>1</v>
      </c>
      <c r="T3290" t="s">
        <v>8269</v>
      </c>
      <c r="U3290" t="str">
        <f t="shared" si="360"/>
        <v>theat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20">
        <f t="shared" si="361"/>
        <v>0.5</v>
      </c>
      <c r="F3291" s="6" t="str">
        <f t="shared" si="363"/>
        <v>Cat 1</v>
      </c>
      <c r="G3291" s="8">
        <v>665.21</v>
      </c>
      <c r="H3291" t="s">
        <v>8218</v>
      </c>
      <c r="I3291" t="s">
        <v>8224</v>
      </c>
      <c r="J3291" t="s">
        <v>8246</v>
      </c>
      <c r="K3291">
        <v>1487580602</v>
      </c>
      <c r="L3291" s="12">
        <f t="shared" si="357"/>
        <v>42786.368078703701</v>
      </c>
      <c r="M3291">
        <v>1485161402</v>
      </c>
      <c r="N3291" s="12">
        <f t="shared" si="358"/>
        <v>42758.368078703701</v>
      </c>
      <c r="O3291" s="16">
        <f t="shared" si="359"/>
        <v>1</v>
      </c>
      <c r="P3291" s="16">
        <f t="shared" si="362"/>
        <v>2017</v>
      </c>
      <c r="Q3291" t="b">
        <v>0</v>
      </c>
      <c r="R3291">
        <v>25</v>
      </c>
      <c r="S3291" t="b">
        <v>1</v>
      </c>
      <c r="T3291" t="s">
        <v>8269</v>
      </c>
      <c r="U3291" t="str">
        <f t="shared" si="360"/>
        <v>theat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20">
        <f t="shared" si="361"/>
        <v>2</v>
      </c>
      <c r="F3292" s="6" t="str">
        <f t="shared" si="363"/>
        <v>Cat 2</v>
      </c>
      <c r="G3292" s="8">
        <v>2424</v>
      </c>
      <c r="H3292" t="s">
        <v>8218</v>
      </c>
      <c r="I3292" t="s">
        <v>8224</v>
      </c>
      <c r="J3292" t="s">
        <v>8246</v>
      </c>
      <c r="K3292">
        <v>1489234891</v>
      </c>
      <c r="L3292" s="12">
        <f t="shared" si="357"/>
        <v>42805.51494212963</v>
      </c>
      <c r="M3292">
        <v>1486642891</v>
      </c>
      <c r="N3292" s="12">
        <f t="shared" si="358"/>
        <v>42775.51494212963</v>
      </c>
      <c r="O3292" s="16">
        <f t="shared" si="359"/>
        <v>2</v>
      </c>
      <c r="P3292" s="16">
        <f t="shared" si="362"/>
        <v>2017</v>
      </c>
      <c r="Q3292" t="b">
        <v>0</v>
      </c>
      <c r="R3292">
        <v>72</v>
      </c>
      <c r="S3292" t="b">
        <v>1</v>
      </c>
      <c r="T3292" t="s">
        <v>8269</v>
      </c>
      <c r="U3292" t="str">
        <f t="shared" si="360"/>
        <v>theat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20">
        <f t="shared" si="361"/>
        <v>0.5</v>
      </c>
      <c r="F3293" s="6" t="str">
        <f t="shared" si="363"/>
        <v>Cat 1</v>
      </c>
      <c r="G3293" s="8">
        <v>570</v>
      </c>
      <c r="H3293" t="s">
        <v>8218</v>
      </c>
      <c r="I3293" t="s">
        <v>8223</v>
      </c>
      <c r="J3293" t="s">
        <v>8245</v>
      </c>
      <c r="K3293">
        <v>1442462340</v>
      </c>
      <c r="L3293" s="12">
        <f t="shared" si="357"/>
        <v>42264.165972222225</v>
      </c>
      <c r="M3293">
        <v>1439743900</v>
      </c>
      <c r="N3293" s="12">
        <f t="shared" si="358"/>
        <v>42232.702546296292</v>
      </c>
      <c r="O3293" s="16">
        <f t="shared" si="359"/>
        <v>8</v>
      </c>
      <c r="P3293" s="16">
        <f t="shared" si="362"/>
        <v>2015</v>
      </c>
      <c r="Q3293" t="b">
        <v>0</v>
      </c>
      <c r="R3293">
        <v>14</v>
      </c>
      <c r="S3293" t="b">
        <v>1</v>
      </c>
      <c r="T3293" t="s">
        <v>8269</v>
      </c>
      <c r="U3293" t="str">
        <f t="shared" si="360"/>
        <v>theat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20">
        <f t="shared" si="361"/>
        <v>0.10100000000000001</v>
      </c>
      <c r="F3294" s="6" t="str">
        <f t="shared" si="363"/>
        <v>Cat 1</v>
      </c>
      <c r="G3294" s="8">
        <v>289</v>
      </c>
      <c r="H3294" t="s">
        <v>8218</v>
      </c>
      <c r="I3294" t="s">
        <v>8224</v>
      </c>
      <c r="J3294" t="s">
        <v>8246</v>
      </c>
      <c r="K3294">
        <v>1449257348</v>
      </c>
      <c r="L3294" s="12">
        <f t="shared" si="357"/>
        <v>42342.811898148153</v>
      </c>
      <c r="M3294">
        <v>1444069748</v>
      </c>
      <c r="N3294" s="12">
        <f t="shared" si="358"/>
        <v>42282.770231481481</v>
      </c>
      <c r="O3294" s="16">
        <f t="shared" si="359"/>
        <v>10</v>
      </c>
      <c r="P3294" s="16">
        <f t="shared" si="362"/>
        <v>2015</v>
      </c>
      <c r="Q3294" t="b">
        <v>0</v>
      </c>
      <c r="R3294">
        <v>15</v>
      </c>
      <c r="S3294" t="b">
        <v>1</v>
      </c>
      <c r="T3294" t="s">
        <v>8269</v>
      </c>
      <c r="U3294" t="str">
        <f t="shared" si="360"/>
        <v>theat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20">
        <f t="shared" si="361"/>
        <v>4.5</v>
      </c>
      <c r="F3295" s="6" t="str">
        <f t="shared" si="363"/>
        <v>Cat 2</v>
      </c>
      <c r="G3295" s="8">
        <v>7670</v>
      </c>
      <c r="H3295" t="s">
        <v>8218</v>
      </c>
      <c r="I3295" t="s">
        <v>8227</v>
      </c>
      <c r="J3295" t="s">
        <v>8249</v>
      </c>
      <c r="K3295">
        <v>1488622352</v>
      </c>
      <c r="L3295" s="12">
        <f t="shared" si="357"/>
        <v>42798.425370370373</v>
      </c>
      <c r="M3295">
        <v>1486030352</v>
      </c>
      <c r="N3295" s="12">
        <f t="shared" si="358"/>
        <v>42768.425370370373</v>
      </c>
      <c r="O3295" s="16">
        <f t="shared" si="359"/>
        <v>2</v>
      </c>
      <c r="P3295" s="16">
        <f t="shared" si="362"/>
        <v>2017</v>
      </c>
      <c r="Q3295" t="b">
        <v>0</v>
      </c>
      <c r="R3295">
        <v>91</v>
      </c>
      <c r="S3295" t="b">
        <v>1</v>
      </c>
      <c r="T3295" t="s">
        <v>8269</v>
      </c>
      <c r="U3295" t="str">
        <f t="shared" si="360"/>
        <v>theat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20">
        <f t="shared" si="361"/>
        <v>0.6</v>
      </c>
      <c r="F3296" s="6" t="str">
        <f t="shared" si="363"/>
        <v>Cat 1</v>
      </c>
      <c r="G3296" s="8">
        <v>710</v>
      </c>
      <c r="H3296" t="s">
        <v>8218</v>
      </c>
      <c r="I3296" t="s">
        <v>8224</v>
      </c>
      <c r="J3296" t="s">
        <v>8246</v>
      </c>
      <c r="K3296">
        <v>1434459554</v>
      </c>
      <c r="L3296" s="12">
        <f t="shared" si="357"/>
        <v>42171.541134259256</v>
      </c>
      <c r="M3296">
        <v>1431867554</v>
      </c>
      <c r="N3296" s="12">
        <f t="shared" si="358"/>
        <v>42141.541134259256</v>
      </c>
      <c r="O3296" s="16">
        <f t="shared" si="359"/>
        <v>5</v>
      </c>
      <c r="P3296" s="16">
        <f t="shared" si="362"/>
        <v>2015</v>
      </c>
      <c r="Q3296" t="b">
        <v>0</v>
      </c>
      <c r="R3296">
        <v>24</v>
      </c>
      <c r="S3296" t="b">
        <v>1</v>
      </c>
      <c r="T3296" t="s">
        <v>8269</v>
      </c>
      <c r="U3296" t="str">
        <f t="shared" si="360"/>
        <v>theat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20">
        <f t="shared" si="361"/>
        <v>0.7</v>
      </c>
      <c r="F3297" s="6" t="str">
        <f t="shared" si="363"/>
        <v>Cat 1</v>
      </c>
      <c r="G3297" s="8">
        <v>720.01</v>
      </c>
      <c r="H3297" t="s">
        <v>8218</v>
      </c>
      <c r="I3297" t="s">
        <v>8224</v>
      </c>
      <c r="J3297" t="s">
        <v>8246</v>
      </c>
      <c r="K3297">
        <v>1474886229</v>
      </c>
      <c r="L3297" s="12">
        <f t="shared" si="357"/>
        <v>42639.442465277782</v>
      </c>
      <c r="M3297">
        <v>1472294229</v>
      </c>
      <c r="N3297" s="12">
        <f t="shared" si="358"/>
        <v>42609.442465277782</v>
      </c>
      <c r="O3297" s="16">
        <f t="shared" si="359"/>
        <v>8</v>
      </c>
      <c r="P3297" s="16">
        <f t="shared" si="362"/>
        <v>2016</v>
      </c>
      <c r="Q3297" t="b">
        <v>0</v>
      </c>
      <c r="R3297">
        <v>27</v>
      </c>
      <c r="S3297" t="b">
        <v>1</v>
      </c>
      <c r="T3297" t="s">
        <v>8269</v>
      </c>
      <c r="U3297" t="str">
        <f t="shared" si="360"/>
        <v>theat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20">
        <f t="shared" si="361"/>
        <v>1.5</v>
      </c>
      <c r="F3298" s="6" t="str">
        <f t="shared" si="363"/>
        <v>Cat 2</v>
      </c>
      <c r="G3298" s="8">
        <v>2161</v>
      </c>
      <c r="H3298" t="s">
        <v>8218</v>
      </c>
      <c r="I3298" t="s">
        <v>8224</v>
      </c>
      <c r="J3298" t="s">
        <v>8246</v>
      </c>
      <c r="K3298">
        <v>1448229600</v>
      </c>
      <c r="L3298" s="12">
        <f t="shared" si="357"/>
        <v>42330.916666666672</v>
      </c>
      <c r="M3298">
        <v>1446401372</v>
      </c>
      <c r="N3298" s="12">
        <f t="shared" si="358"/>
        <v>42309.756620370375</v>
      </c>
      <c r="O3298" s="16">
        <f t="shared" si="359"/>
        <v>11</v>
      </c>
      <c r="P3298" s="16">
        <f t="shared" si="362"/>
        <v>2015</v>
      </c>
      <c r="Q3298" t="b">
        <v>0</v>
      </c>
      <c r="R3298">
        <v>47</v>
      </c>
      <c r="S3298" t="b">
        <v>1</v>
      </c>
      <c r="T3298" t="s">
        <v>8269</v>
      </c>
      <c r="U3298" t="str">
        <f t="shared" si="360"/>
        <v>theat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20">
        <f t="shared" si="361"/>
        <v>5.5</v>
      </c>
      <c r="F3299" s="6" t="str">
        <f t="shared" si="363"/>
        <v>Cat 3</v>
      </c>
      <c r="G3299" s="8">
        <v>5504</v>
      </c>
      <c r="H3299" t="s">
        <v>8218</v>
      </c>
      <c r="I3299" t="s">
        <v>8224</v>
      </c>
      <c r="J3299" t="s">
        <v>8246</v>
      </c>
      <c r="K3299">
        <v>1438037940</v>
      </c>
      <c r="L3299" s="12">
        <f t="shared" si="357"/>
        <v>42212.957638888889</v>
      </c>
      <c r="M3299">
        <v>1436380256</v>
      </c>
      <c r="N3299" s="12">
        <f t="shared" si="358"/>
        <v>42193.771481481483</v>
      </c>
      <c r="O3299" s="16">
        <f t="shared" si="359"/>
        <v>7</v>
      </c>
      <c r="P3299" s="16">
        <f t="shared" si="362"/>
        <v>2015</v>
      </c>
      <c r="Q3299" t="b">
        <v>0</v>
      </c>
      <c r="R3299">
        <v>44</v>
      </c>
      <c r="S3299" t="b">
        <v>1</v>
      </c>
      <c r="T3299" t="s">
        <v>8269</v>
      </c>
      <c r="U3299" t="str">
        <f t="shared" si="360"/>
        <v>theat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20">
        <f t="shared" si="361"/>
        <v>10</v>
      </c>
      <c r="F3300" s="6" t="str">
        <f t="shared" si="363"/>
        <v>Cat 4</v>
      </c>
      <c r="G3300" s="8">
        <v>10173</v>
      </c>
      <c r="H3300" t="s">
        <v>8218</v>
      </c>
      <c r="I3300" t="s">
        <v>8223</v>
      </c>
      <c r="J3300" t="s">
        <v>8245</v>
      </c>
      <c r="K3300">
        <v>1442102400</v>
      </c>
      <c r="L3300" s="12">
        <f t="shared" si="357"/>
        <v>42260</v>
      </c>
      <c r="M3300">
        <v>1440370768</v>
      </c>
      <c r="N3300" s="12">
        <f t="shared" si="358"/>
        <v>42239.957962962959</v>
      </c>
      <c r="O3300" s="16">
        <f t="shared" si="359"/>
        <v>8</v>
      </c>
      <c r="P3300" s="16">
        <f t="shared" si="362"/>
        <v>2015</v>
      </c>
      <c r="Q3300" t="b">
        <v>0</v>
      </c>
      <c r="R3300">
        <v>72</v>
      </c>
      <c r="S3300" t="b">
        <v>1</v>
      </c>
      <c r="T3300" t="s">
        <v>8269</v>
      </c>
      <c r="U3300" t="str">
        <f t="shared" si="360"/>
        <v>theat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20">
        <f t="shared" si="361"/>
        <v>3</v>
      </c>
      <c r="F3301" s="6" t="str">
        <f t="shared" si="363"/>
        <v>Cat 2</v>
      </c>
      <c r="G3301" s="8">
        <v>3486</v>
      </c>
      <c r="H3301" t="s">
        <v>8218</v>
      </c>
      <c r="I3301" t="s">
        <v>8223</v>
      </c>
      <c r="J3301" t="s">
        <v>8245</v>
      </c>
      <c r="K3301">
        <v>1444860063</v>
      </c>
      <c r="L3301" s="12">
        <f t="shared" si="357"/>
        <v>42291.917395833334</v>
      </c>
      <c r="M3301">
        <v>1442268063</v>
      </c>
      <c r="N3301" s="12">
        <f t="shared" si="358"/>
        <v>42261.917395833334</v>
      </c>
      <c r="O3301" s="16">
        <f t="shared" si="359"/>
        <v>9</v>
      </c>
      <c r="P3301" s="16">
        <f t="shared" si="362"/>
        <v>2015</v>
      </c>
      <c r="Q3301" t="b">
        <v>0</v>
      </c>
      <c r="R3301">
        <v>63</v>
      </c>
      <c r="S3301" t="b">
        <v>1</v>
      </c>
      <c r="T3301" t="s">
        <v>8269</v>
      </c>
      <c r="U3301" t="str">
        <f t="shared" si="360"/>
        <v>theat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20">
        <f t="shared" si="361"/>
        <v>3</v>
      </c>
      <c r="F3302" s="6" t="str">
        <f t="shared" si="363"/>
        <v>Cat 2</v>
      </c>
      <c r="G3302" s="8">
        <v>4085</v>
      </c>
      <c r="H3302" t="s">
        <v>8218</v>
      </c>
      <c r="I3302" t="s">
        <v>8223</v>
      </c>
      <c r="J3302" t="s">
        <v>8245</v>
      </c>
      <c r="K3302">
        <v>1430329862</v>
      </c>
      <c r="L3302" s="12">
        <f t="shared" si="357"/>
        <v>42123.743773148148</v>
      </c>
      <c r="M3302">
        <v>1428515462</v>
      </c>
      <c r="N3302" s="12">
        <f t="shared" si="358"/>
        <v>42102.743773148148</v>
      </c>
      <c r="O3302" s="16">
        <f t="shared" si="359"/>
        <v>4</v>
      </c>
      <c r="P3302" s="16">
        <f t="shared" si="362"/>
        <v>2015</v>
      </c>
      <c r="Q3302" t="b">
        <v>0</v>
      </c>
      <c r="R3302">
        <v>88</v>
      </c>
      <c r="S3302" t="b">
        <v>1</v>
      </c>
      <c r="T3302" t="s">
        <v>8269</v>
      </c>
      <c r="U3302" t="str">
        <f t="shared" si="360"/>
        <v>theat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20">
        <f t="shared" si="361"/>
        <v>3</v>
      </c>
      <c r="F3303" s="6" t="str">
        <f t="shared" si="363"/>
        <v>Cat 2</v>
      </c>
      <c r="G3303" s="8">
        <v>4004</v>
      </c>
      <c r="H3303" t="s">
        <v>8218</v>
      </c>
      <c r="I3303" t="s">
        <v>8223</v>
      </c>
      <c r="J3303" t="s">
        <v>8245</v>
      </c>
      <c r="K3303">
        <v>1470034740</v>
      </c>
      <c r="L3303" s="12">
        <f t="shared" si="357"/>
        <v>42583.290972222225</v>
      </c>
      <c r="M3303">
        <v>1466185176</v>
      </c>
      <c r="N3303" s="12">
        <f t="shared" si="358"/>
        <v>42538.73583333334</v>
      </c>
      <c r="O3303" s="16">
        <f t="shared" si="359"/>
        <v>6</v>
      </c>
      <c r="P3303" s="16">
        <f t="shared" si="362"/>
        <v>2016</v>
      </c>
      <c r="Q3303" t="b">
        <v>0</v>
      </c>
      <c r="R3303">
        <v>70</v>
      </c>
      <c r="S3303" t="b">
        <v>1</v>
      </c>
      <c r="T3303" t="s">
        <v>8269</v>
      </c>
      <c r="U3303" t="str">
        <f t="shared" si="360"/>
        <v>theat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20">
        <f t="shared" si="361"/>
        <v>8.4</v>
      </c>
      <c r="F3304" s="6" t="str">
        <f t="shared" si="363"/>
        <v>Cat 3</v>
      </c>
      <c r="G3304" s="8">
        <v>8685</v>
      </c>
      <c r="H3304" t="s">
        <v>8218</v>
      </c>
      <c r="I3304" t="s">
        <v>8226</v>
      </c>
      <c r="J3304" t="s">
        <v>8248</v>
      </c>
      <c r="K3304">
        <v>1481099176</v>
      </c>
      <c r="L3304" s="12">
        <f t="shared" si="357"/>
        <v>42711.35157407407</v>
      </c>
      <c r="M3304">
        <v>1478507176</v>
      </c>
      <c r="N3304" s="12">
        <f t="shared" si="358"/>
        <v>42681.35157407407</v>
      </c>
      <c r="O3304" s="16">
        <f t="shared" si="359"/>
        <v>11</v>
      </c>
      <c r="P3304" s="16">
        <f t="shared" si="362"/>
        <v>2016</v>
      </c>
      <c r="Q3304" t="b">
        <v>0</v>
      </c>
      <c r="R3304">
        <v>50</v>
      </c>
      <c r="S3304" t="b">
        <v>1</v>
      </c>
      <c r="T3304" t="s">
        <v>8269</v>
      </c>
      <c r="U3304" t="str">
        <f t="shared" si="360"/>
        <v>theat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20">
        <f t="shared" si="361"/>
        <v>1.8</v>
      </c>
      <c r="F3305" s="6" t="str">
        <f t="shared" si="363"/>
        <v>Cat 2</v>
      </c>
      <c r="G3305" s="8">
        <v>2086</v>
      </c>
      <c r="H3305" t="s">
        <v>8218</v>
      </c>
      <c r="I3305" t="s">
        <v>8223</v>
      </c>
      <c r="J3305" t="s">
        <v>8245</v>
      </c>
      <c r="K3305">
        <v>1427553484</v>
      </c>
      <c r="L3305" s="12">
        <f t="shared" si="357"/>
        <v>42091.609768518523</v>
      </c>
      <c r="M3305">
        <v>1424533084</v>
      </c>
      <c r="N3305" s="12">
        <f t="shared" si="358"/>
        <v>42056.65143518518</v>
      </c>
      <c r="O3305" s="16">
        <f t="shared" si="359"/>
        <v>2</v>
      </c>
      <c r="P3305" s="16">
        <f t="shared" si="362"/>
        <v>2015</v>
      </c>
      <c r="Q3305" t="b">
        <v>0</v>
      </c>
      <c r="R3305">
        <v>35</v>
      </c>
      <c r="S3305" t="b">
        <v>1</v>
      </c>
      <c r="T3305" t="s">
        <v>8269</v>
      </c>
      <c r="U3305" t="str">
        <f t="shared" si="360"/>
        <v>theat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20">
        <f t="shared" si="361"/>
        <v>15</v>
      </c>
      <c r="F3306" s="6" t="str">
        <f t="shared" si="363"/>
        <v>Cat 5</v>
      </c>
      <c r="G3306" s="8">
        <v>15677.5</v>
      </c>
      <c r="H3306" t="s">
        <v>8218</v>
      </c>
      <c r="I3306" t="s">
        <v>8223</v>
      </c>
      <c r="J3306" t="s">
        <v>8245</v>
      </c>
      <c r="K3306">
        <v>1482418752</v>
      </c>
      <c r="L3306" s="12">
        <f t="shared" si="357"/>
        <v>42726.624444444446</v>
      </c>
      <c r="M3306">
        <v>1479826752</v>
      </c>
      <c r="N3306" s="12">
        <f t="shared" si="358"/>
        <v>42696.624444444446</v>
      </c>
      <c r="O3306" s="16">
        <f t="shared" si="359"/>
        <v>11</v>
      </c>
      <c r="P3306" s="16">
        <f t="shared" si="362"/>
        <v>2016</v>
      </c>
      <c r="Q3306" t="b">
        <v>0</v>
      </c>
      <c r="R3306">
        <v>175</v>
      </c>
      <c r="S3306" t="b">
        <v>1</v>
      </c>
      <c r="T3306" t="s">
        <v>8269</v>
      </c>
      <c r="U3306" t="str">
        <f t="shared" si="360"/>
        <v>theat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20">
        <f t="shared" si="361"/>
        <v>4</v>
      </c>
      <c r="F3307" s="6" t="str">
        <f t="shared" si="363"/>
        <v>Cat 2</v>
      </c>
      <c r="G3307" s="8">
        <v>4081</v>
      </c>
      <c r="H3307" t="s">
        <v>8218</v>
      </c>
      <c r="I3307" t="s">
        <v>8223</v>
      </c>
      <c r="J3307" t="s">
        <v>8245</v>
      </c>
      <c r="K3307">
        <v>1438374748</v>
      </c>
      <c r="L3307" s="12">
        <f t="shared" si="357"/>
        <v>42216.855879629627</v>
      </c>
      <c r="M3307">
        <v>1435782748</v>
      </c>
      <c r="N3307" s="12">
        <f t="shared" si="358"/>
        <v>42186.855879629627</v>
      </c>
      <c r="O3307" s="16">
        <f t="shared" si="359"/>
        <v>7</v>
      </c>
      <c r="P3307" s="16">
        <f t="shared" si="362"/>
        <v>2015</v>
      </c>
      <c r="Q3307" t="b">
        <v>0</v>
      </c>
      <c r="R3307">
        <v>20</v>
      </c>
      <c r="S3307" t="b">
        <v>1</v>
      </c>
      <c r="T3307" t="s">
        <v>8269</v>
      </c>
      <c r="U3307" t="str">
        <f t="shared" si="360"/>
        <v>theat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20">
        <f t="shared" si="361"/>
        <v>1.5</v>
      </c>
      <c r="F3308" s="6" t="str">
        <f t="shared" si="363"/>
        <v>Cat 2</v>
      </c>
      <c r="G3308" s="8">
        <v>2630</v>
      </c>
      <c r="H3308" t="s">
        <v>8218</v>
      </c>
      <c r="I3308" t="s">
        <v>8223</v>
      </c>
      <c r="J3308" t="s">
        <v>8245</v>
      </c>
      <c r="K3308">
        <v>1465527600</v>
      </c>
      <c r="L3308" s="12">
        <f t="shared" si="357"/>
        <v>42531.125</v>
      </c>
      <c r="M3308">
        <v>1462252542</v>
      </c>
      <c r="N3308" s="12">
        <f t="shared" si="358"/>
        <v>42493.219236111108</v>
      </c>
      <c r="O3308" s="16">
        <f t="shared" si="359"/>
        <v>5</v>
      </c>
      <c r="P3308" s="16">
        <f t="shared" si="362"/>
        <v>2016</v>
      </c>
      <c r="Q3308" t="b">
        <v>0</v>
      </c>
      <c r="R3308">
        <v>54</v>
      </c>
      <c r="S3308" t="b">
        <v>1</v>
      </c>
      <c r="T3308" t="s">
        <v>8269</v>
      </c>
      <c r="U3308" t="str">
        <f t="shared" si="360"/>
        <v>theat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20">
        <f t="shared" si="361"/>
        <v>1</v>
      </c>
      <c r="F3309" s="6" t="str">
        <f t="shared" si="363"/>
        <v>Cat 2</v>
      </c>
      <c r="G3309" s="8">
        <v>1066.8</v>
      </c>
      <c r="H3309" t="s">
        <v>8218</v>
      </c>
      <c r="I3309" t="s">
        <v>8223</v>
      </c>
      <c r="J3309" t="s">
        <v>8245</v>
      </c>
      <c r="K3309">
        <v>1463275339</v>
      </c>
      <c r="L3309" s="12">
        <f t="shared" si="357"/>
        <v>42505.057164351849</v>
      </c>
      <c r="M3309">
        <v>1460683339</v>
      </c>
      <c r="N3309" s="12">
        <f t="shared" si="358"/>
        <v>42475.057164351849</v>
      </c>
      <c r="O3309" s="16">
        <f t="shared" si="359"/>
        <v>4</v>
      </c>
      <c r="P3309" s="16">
        <f t="shared" si="362"/>
        <v>2016</v>
      </c>
      <c r="Q3309" t="b">
        <v>0</v>
      </c>
      <c r="R3309">
        <v>20</v>
      </c>
      <c r="S3309" t="b">
        <v>1</v>
      </c>
      <c r="T3309" t="s">
        <v>8269</v>
      </c>
      <c r="U3309" t="str">
        <f t="shared" si="360"/>
        <v>theat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20">
        <f t="shared" si="361"/>
        <v>3.5</v>
      </c>
      <c r="F3310" s="6" t="str">
        <f t="shared" si="363"/>
        <v>Cat 2</v>
      </c>
      <c r="G3310" s="8">
        <v>4280</v>
      </c>
      <c r="H3310" t="s">
        <v>8218</v>
      </c>
      <c r="I3310" t="s">
        <v>8223</v>
      </c>
      <c r="J3310" t="s">
        <v>8245</v>
      </c>
      <c r="K3310">
        <v>1460581365</v>
      </c>
      <c r="L3310" s="12">
        <f t="shared" si="357"/>
        <v>42473.876909722225</v>
      </c>
      <c r="M3310">
        <v>1458766965</v>
      </c>
      <c r="N3310" s="12">
        <f t="shared" si="358"/>
        <v>42452.876909722225</v>
      </c>
      <c r="O3310" s="16">
        <f t="shared" si="359"/>
        <v>3</v>
      </c>
      <c r="P3310" s="16">
        <f t="shared" si="362"/>
        <v>2016</v>
      </c>
      <c r="Q3310" t="b">
        <v>0</v>
      </c>
      <c r="R3310">
        <v>57</v>
      </c>
      <c r="S3310" t="b">
        <v>1</v>
      </c>
      <c r="T3310" t="s">
        <v>8269</v>
      </c>
      <c r="U3310" t="str">
        <f t="shared" si="360"/>
        <v>theat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20">
        <f t="shared" si="361"/>
        <v>0.35</v>
      </c>
      <c r="F3311" s="6" t="str">
        <f t="shared" si="363"/>
        <v>Cat 1</v>
      </c>
      <c r="G3311" s="8">
        <v>558</v>
      </c>
      <c r="H3311" t="s">
        <v>8218</v>
      </c>
      <c r="I3311" t="s">
        <v>8224</v>
      </c>
      <c r="J3311" t="s">
        <v>8246</v>
      </c>
      <c r="K3311">
        <v>1476632178</v>
      </c>
      <c r="L3311" s="12">
        <f t="shared" si="357"/>
        <v>42659.650208333333</v>
      </c>
      <c r="M3311">
        <v>1473953778</v>
      </c>
      <c r="N3311" s="12">
        <f t="shared" si="358"/>
        <v>42628.650208333333</v>
      </c>
      <c r="O3311" s="16">
        <f t="shared" si="359"/>
        <v>9</v>
      </c>
      <c r="P3311" s="16">
        <f t="shared" si="362"/>
        <v>2016</v>
      </c>
      <c r="Q3311" t="b">
        <v>0</v>
      </c>
      <c r="R3311">
        <v>31</v>
      </c>
      <c r="S3311" t="b">
        <v>1</v>
      </c>
      <c r="T3311" t="s">
        <v>8269</v>
      </c>
      <c r="U3311" t="str">
        <f t="shared" si="360"/>
        <v>theat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20">
        <f t="shared" si="361"/>
        <v>6.5</v>
      </c>
      <c r="F3312" s="6" t="str">
        <f t="shared" si="363"/>
        <v>Cat 3</v>
      </c>
      <c r="G3312" s="8">
        <v>6505</v>
      </c>
      <c r="H3312" t="s">
        <v>8218</v>
      </c>
      <c r="I3312" t="s">
        <v>8223</v>
      </c>
      <c r="J3312" t="s">
        <v>8245</v>
      </c>
      <c r="K3312">
        <v>1444169825</v>
      </c>
      <c r="L3312" s="12">
        <f t="shared" si="357"/>
        <v>42283.928530092591</v>
      </c>
      <c r="M3312">
        <v>1441577825</v>
      </c>
      <c r="N3312" s="12">
        <f t="shared" si="358"/>
        <v>42253.928530092591</v>
      </c>
      <c r="O3312" s="16">
        <f t="shared" si="359"/>
        <v>9</v>
      </c>
      <c r="P3312" s="16">
        <f t="shared" si="362"/>
        <v>2015</v>
      </c>
      <c r="Q3312" t="b">
        <v>0</v>
      </c>
      <c r="R3312">
        <v>31</v>
      </c>
      <c r="S3312" t="b">
        <v>1</v>
      </c>
      <c r="T3312" t="s">
        <v>8269</v>
      </c>
      <c r="U3312" t="str">
        <f t="shared" si="360"/>
        <v>theat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20">
        <f t="shared" si="361"/>
        <v>2.5</v>
      </c>
      <c r="F3313" s="6" t="str">
        <f t="shared" si="363"/>
        <v>Cat 2</v>
      </c>
      <c r="G3313" s="8">
        <v>2746</v>
      </c>
      <c r="H3313" t="s">
        <v>8218</v>
      </c>
      <c r="I3313" t="s">
        <v>8223</v>
      </c>
      <c r="J3313" t="s">
        <v>8245</v>
      </c>
      <c r="K3313">
        <v>1445065210</v>
      </c>
      <c r="L3313" s="12">
        <f t="shared" si="357"/>
        <v>42294.29178240741</v>
      </c>
      <c r="M3313">
        <v>1442473210</v>
      </c>
      <c r="N3313" s="12">
        <f t="shared" si="358"/>
        <v>42264.29178240741</v>
      </c>
      <c r="O3313" s="16">
        <f t="shared" si="359"/>
        <v>9</v>
      </c>
      <c r="P3313" s="16">
        <f t="shared" si="362"/>
        <v>2015</v>
      </c>
      <c r="Q3313" t="b">
        <v>0</v>
      </c>
      <c r="R3313">
        <v>45</v>
      </c>
      <c r="S3313" t="b">
        <v>1</v>
      </c>
      <c r="T3313" t="s">
        <v>8269</v>
      </c>
      <c r="U3313" t="str">
        <f t="shared" si="360"/>
        <v>theat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20">
        <f t="shared" si="361"/>
        <v>2.5</v>
      </c>
      <c r="F3314" s="6" t="str">
        <f t="shared" si="363"/>
        <v>Cat 2</v>
      </c>
      <c r="G3314" s="8">
        <v>2501</v>
      </c>
      <c r="H3314" t="s">
        <v>8218</v>
      </c>
      <c r="I3314" t="s">
        <v>8223</v>
      </c>
      <c r="J3314" t="s">
        <v>8245</v>
      </c>
      <c r="K3314">
        <v>1478901600</v>
      </c>
      <c r="L3314" s="12">
        <f t="shared" si="357"/>
        <v>42685.916666666672</v>
      </c>
      <c r="M3314">
        <v>1477077946</v>
      </c>
      <c r="N3314" s="12">
        <f t="shared" si="358"/>
        <v>42664.809560185182</v>
      </c>
      <c r="O3314" s="16">
        <f t="shared" si="359"/>
        <v>10</v>
      </c>
      <c r="P3314" s="16">
        <f t="shared" si="362"/>
        <v>2016</v>
      </c>
      <c r="Q3314" t="b">
        <v>0</v>
      </c>
      <c r="R3314">
        <v>41</v>
      </c>
      <c r="S3314" t="b">
        <v>1</v>
      </c>
      <c r="T3314" t="s">
        <v>8269</v>
      </c>
      <c r="U3314" t="str">
        <f t="shared" si="360"/>
        <v>theat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20">
        <f t="shared" si="361"/>
        <v>2</v>
      </c>
      <c r="F3315" s="6" t="str">
        <f t="shared" si="363"/>
        <v>Cat 2</v>
      </c>
      <c r="G3315" s="8">
        <v>2321</v>
      </c>
      <c r="H3315" t="s">
        <v>8218</v>
      </c>
      <c r="I3315" t="s">
        <v>8223</v>
      </c>
      <c r="J3315" t="s">
        <v>8245</v>
      </c>
      <c r="K3315">
        <v>1453856400</v>
      </c>
      <c r="L3315" s="12">
        <f t="shared" si="357"/>
        <v>42396.041666666672</v>
      </c>
      <c r="M3315">
        <v>1452664317</v>
      </c>
      <c r="N3315" s="12">
        <f t="shared" si="358"/>
        <v>42382.244409722218</v>
      </c>
      <c r="O3315" s="16">
        <f t="shared" si="359"/>
        <v>1</v>
      </c>
      <c r="P3315" s="16">
        <f t="shared" si="362"/>
        <v>2016</v>
      </c>
      <c r="Q3315" t="b">
        <v>0</v>
      </c>
      <c r="R3315">
        <v>29</v>
      </c>
      <c r="S3315" t="b">
        <v>1</v>
      </c>
      <c r="T3315" t="s">
        <v>8269</v>
      </c>
      <c r="U3315" t="str">
        <f t="shared" si="360"/>
        <v>theat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20">
        <f t="shared" si="361"/>
        <v>0.8</v>
      </c>
      <c r="F3316" s="6" t="str">
        <f t="shared" si="363"/>
        <v>Cat 1</v>
      </c>
      <c r="G3316" s="8">
        <v>1686</v>
      </c>
      <c r="H3316" t="s">
        <v>8218</v>
      </c>
      <c r="I3316" t="s">
        <v>8224</v>
      </c>
      <c r="J3316" t="s">
        <v>8246</v>
      </c>
      <c r="K3316">
        <v>1431115500</v>
      </c>
      <c r="L3316" s="12">
        <f t="shared" si="357"/>
        <v>42132.836805555555</v>
      </c>
      <c r="M3316">
        <v>1428733511</v>
      </c>
      <c r="N3316" s="12">
        <f t="shared" si="358"/>
        <v>42105.267488425925</v>
      </c>
      <c r="O3316" s="16">
        <f t="shared" si="359"/>
        <v>4</v>
      </c>
      <c r="P3316" s="16">
        <f t="shared" si="362"/>
        <v>2015</v>
      </c>
      <c r="Q3316" t="b">
        <v>0</v>
      </c>
      <c r="R3316">
        <v>58</v>
      </c>
      <c r="S3316" t="b">
        <v>1</v>
      </c>
      <c r="T3316" t="s">
        <v>8269</v>
      </c>
      <c r="U3316" t="str">
        <f t="shared" si="360"/>
        <v>theat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20">
        <f t="shared" si="361"/>
        <v>4</v>
      </c>
      <c r="F3317" s="6" t="str">
        <f t="shared" si="363"/>
        <v>Cat 2</v>
      </c>
      <c r="G3317" s="8">
        <v>4400</v>
      </c>
      <c r="H3317" t="s">
        <v>8218</v>
      </c>
      <c r="I3317" t="s">
        <v>8224</v>
      </c>
      <c r="J3317" t="s">
        <v>8246</v>
      </c>
      <c r="K3317">
        <v>1462519041</v>
      </c>
      <c r="L3317" s="12">
        <f t="shared" si="357"/>
        <v>42496.303715277783</v>
      </c>
      <c r="M3317">
        <v>1459927041</v>
      </c>
      <c r="N3317" s="12">
        <f t="shared" si="358"/>
        <v>42466.303715277783</v>
      </c>
      <c r="O3317" s="16">
        <f t="shared" si="359"/>
        <v>4</v>
      </c>
      <c r="P3317" s="16">
        <f t="shared" si="362"/>
        <v>2016</v>
      </c>
      <c r="Q3317" t="b">
        <v>0</v>
      </c>
      <c r="R3317">
        <v>89</v>
      </c>
      <c r="S3317" t="b">
        <v>1</v>
      </c>
      <c r="T3317" t="s">
        <v>8269</v>
      </c>
      <c r="U3317" t="str">
        <f t="shared" si="360"/>
        <v>theat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20">
        <f t="shared" si="361"/>
        <v>11.737</v>
      </c>
      <c r="F3318" s="6" t="str">
        <f t="shared" si="363"/>
        <v>Cat 4</v>
      </c>
      <c r="G3318" s="8">
        <v>11747.18</v>
      </c>
      <c r="H3318" t="s">
        <v>8218</v>
      </c>
      <c r="I3318" t="s">
        <v>8223</v>
      </c>
      <c r="J3318" t="s">
        <v>8245</v>
      </c>
      <c r="K3318">
        <v>1407506040</v>
      </c>
      <c r="L3318" s="12">
        <f t="shared" si="357"/>
        <v>41859.57916666667</v>
      </c>
      <c r="M3318">
        <v>1404680075</v>
      </c>
      <c r="N3318" s="12">
        <f t="shared" si="358"/>
        <v>41826.871238425927</v>
      </c>
      <c r="O3318" s="16">
        <f t="shared" si="359"/>
        <v>7</v>
      </c>
      <c r="P3318" s="16">
        <f t="shared" si="362"/>
        <v>2014</v>
      </c>
      <c r="Q3318" t="b">
        <v>0</v>
      </c>
      <c r="R3318">
        <v>125</v>
      </c>
      <c r="S3318" t="b">
        <v>1</v>
      </c>
      <c r="T3318" t="s">
        <v>8269</v>
      </c>
      <c r="U3318" t="str">
        <f t="shared" si="360"/>
        <v>theat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20">
        <f t="shared" si="361"/>
        <v>1.05</v>
      </c>
      <c r="F3319" s="6" t="str">
        <f t="shared" si="363"/>
        <v>Cat 2</v>
      </c>
      <c r="G3319" s="8">
        <v>1115</v>
      </c>
      <c r="H3319" t="s">
        <v>8218</v>
      </c>
      <c r="I3319" t="s">
        <v>8223</v>
      </c>
      <c r="J3319" t="s">
        <v>8245</v>
      </c>
      <c r="K3319">
        <v>1465347424</v>
      </c>
      <c r="L3319" s="12">
        <f t="shared" si="357"/>
        <v>42529.039629629624</v>
      </c>
      <c r="M3319">
        <v>1462755424</v>
      </c>
      <c r="N3319" s="12">
        <f t="shared" si="358"/>
        <v>42499.039629629624</v>
      </c>
      <c r="O3319" s="16">
        <f t="shared" si="359"/>
        <v>5</v>
      </c>
      <c r="P3319" s="16">
        <f t="shared" si="362"/>
        <v>2016</v>
      </c>
      <c r="Q3319" t="b">
        <v>0</v>
      </c>
      <c r="R3319">
        <v>18</v>
      </c>
      <c r="S3319" t="b">
        <v>1</v>
      </c>
      <c r="T3319" t="s">
        <v>8269</v>
      </c>
      <c r="U3319" t="str">
        <f t="shared" si="360"/>
        <v>theat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20">
        <f t="shared" si="361"/>
        <v>2</v>
      </c>
      <c r="F3320" s="6" t="str">
        <f t="shared" si="363"/>
        <v>Cat 2</v>
      </c>
      <c r="G3320" s="8">
        <v>2512</v>
      </c>
      <c r="H3320" t="s">
        <v>8218</v>
      </c>
      <c r="I3320" t="s">
        <v>8228</v>
      </c>
      <c r="J3320" t="s">
        <v>8250</v>
      </c>
      <c r="K3320">
        <v>1460341800</v>
      </c>
      <c r="L3320" s="12">
        <f t="shared" si="357"/>
        <v>42471.104166666672</v>
      </c>
      <c r="M3320">
        <v>1456902893</v>
      </c>
      <c r="N3320" s="12">
        <f t="shared" si="358"/>
        <v>42431.302002314813</v>
      </c>
      <c r="O3320" s="16">
        <f t="shared" si="359"/>
        <v>3</v>
      </c>
      <c r="P3320" s="16">
        <f t="shared" si="362"/>
        <v>2016</v>
      </c>
      <c r="Q3320" t="b">
        <v>0</v>
      </c>
      <c r="R3320">
        <v>32</v>
      </c>
      <c r="S3320" t="b">
        <v>1</v>
      </c>
      <c r="T3320" t="s">
        <v>8269</v>
      </c>
      <c r="U3320" t="str">
        <f t="shared" si="360"/>
        <v>theat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20">
        <f t="shared" si="361"/>
        <v>0.5</v>
      </c>
      <c r="F3321" s="6" t="str">
        <f t="shared" si="363"/>
        <v>Cat 1</v>
      </c>
      <c r="G3321" s="8">
        <v>540</v>
      </c>
      <c r="H3321" t="s">
        <v>8218</v>
      </c>
      <c r="I3321" t="s">
        <v>8224</v>
      </c>
      <c r="J3321" t="s">
        <v>8246</v>
      </c>
      <c r="K3321">
        <v>1422712986</v>
      </c>
      <c r="L3321" s="12">
        <f t="shared" si="357"/>
        <v>42035.585486111115</v>
      </c>
      <c r="M3321">
        <v>1418824986</v>
      </c>
      <c r="N3321" s="12">
        <f t="shared" si="358"/>
        <v>41990.585486111115</v>
      </c>
      <c r="O3321" s="16">
        <f t="shared" si="359"/>
        <v>12</v>
      </c>
      <c r="P3321" s="16">
        <f t="shared" si="362"/>
        <v>2014</v>
      </c>
      <c r="Q3321" t="b">
        <v>0</v>
      </c>
      <c r="R3321">
        <v>16</v>
      </c>
      <c r="S3321" t="b">
        <v>1</v>
      </c>
      <c r="T3321" t="s">
        <v>8269</v>
      </c>
      <c r="U3321" t="str">
        <f t="shared" si="360"/>
        <v>theat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20">
        <f t="shared" si="361"/>
        <v>2.5</v>
      </c>
      <c r="F3322" s="6" t="str">
        <f t="shared" si="363"/>
        <v>Cat 2</v>
      </c>
      <c r="G3322" s="8">
        <v>2525</v>
      </c>
      <c r="H3322" t="s">
        <v>8218</v>
      </c>
      <c r="I3322" t="s">
        <v>8223</v>
      </c>
      <c r="J3322" t="s">
        <v>8245</v>
      </c>
      <c r="K3322">
        <v>1466557557</v>
      </c>
      <c r="L3322" s="12">
        <f t="shared" si="357"/>
        <v>42543.045798611114</v>
      </c>
      <c r="M3322">
        <v>1463965557</v>
      </c>
      <c r="N3322" s="12">
        <f t="shared" si="358"/>
        <v>42513.045798611114</v>
      </c>
      <c r="O3322" s="16">
        <f t="shared" si="359"/>
        <v>5</v>
      </c>
      <c r="P3322" s="16">
        <f t="shared" si="362"/>
        <v>2016</v>
      </c>
      <c r="Q3322" t="b">
        <v>0</v>
      </c>
      <c r="R3322">
        <v>38</v>
      </c>
      <c r="S3322" t="b">
        <v>1</v>
      </c>
      <c r="T3322" t="s">
        <v>8269</v>
      </c>
      <c r="U3322" t="str">
        <f t="shared" si="360"/>
        <v>theat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20">
        <f t="shared" si="361"/>
        <v>0.5</v>
      </c>
      <c r="F3323" s="6" t="str">
        <f t="shared" si="363"/>
        <v>Cat 1</v>
      </c>
      <c r="G3323" s="8">
        <v>537</v>
      </c>
      <c r="H3323" t="s">
        <v>8218</v>
      </c>
      <c r="I3323" t="s">
        <v>8223</v>
      </c>
      <c r="J3323" t="s">
        <v>8245</v>
      </c>
      <c r="K3323">
        <v>1413431940</v>
      </c>
      <c r="L3323" s="12">
        <f t="shared" si="357"/>
        <v>41928.165972222225</v>
      </c>
      <c r="M3323">
        <v>1412216665</v>
      </c>
      <c r="N3323" s="12">
        <f t="shared" si="358"/>
        <v>41914.100289351853</v>
      </c>
      <c r="O3323" s="16">
        <f t="shared" si="359"/>
        <v>10</v>
      </c>
      <c r="P3323" s="16">
        <f t="shared" si="362"/>
        <v>2014</v>
      </c>
      <c r="Q3323" t="b">
        <v>0</v>
      </c>
      <c r="R3323">
        <v>15</v>
      </c>
      <c r="S3323" t="b">
        <v>1</v>
      </c>
      <c r="T3323" t="s">
        <v>8269</v>
      </c>
      <c r="U3323" t="str">
        <f t="shared" si="360"/>
        <v>theat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20">
        <f t="shared" si="361"/>
        <v>3.3</v>
      </c>
      <c r="F3324" s="6" t="str">
        <f t="shared" si="363"/>
        <v>Cat 2</v>
      </c>
      <c r="G3324" s="8">
        <v>3350</v>
      </c>
      <c r="H3324" t="s">
        <v>8218</v>
      </c>
      <c r="I3324" t="s">
        <v>8223</v>
      </c>
      <c r="J3324" t="s">
        <v>8245</v>
      </c>
      <c r="K3324">
        <v>1466567700</v>
      </c>
      <c r="L3324" s="12">
        <f t="shared" si="357"/>
        <v>42543.163194444445</v>
      </c>
      <c r="M3324">
        <v>1464653696</v>
      </c>
      <c r="N3324" s="12">
        <f t="shared" si="358"/>
        <v>42521.010370370372</v>
      </c>
      <c r="O3324" s="16">
        <f t="shared" si="359"/>
        <v>5</v>
      </c>
      <c r="P3324" s="16">
        <f t="shared" si="362"/>
        <v>2016</v>
      </c>
      <c r="Q3324" t="b">
        <v>0</v>
      </c>
      <c r="R3324">
        <v>23</v>
      </c>
      <c r="S3324" t="b">
        <v>1</v>
      </c>
      <c r="T3324" t="s">
        <v>8269</v>
      </c>
      <c r="U3324" t="str">
        <f t="shared" si="360"/>
        <v>theat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20">
        <f t="shared" si="361"/>
        <v>1</v>
      </c>
      <c r="F3325" s="6" t="str">
        <f t="shared" si="363"/>
        <v>Cat 2</v>
      </c>
      <c r="G3325" s="8">
        <v>1259</v>
      </c>
      <c r="H3325" t="s">
        <v>8218</v>
      </c>
      <c r="I3325" t="s">
        <v>8224</v>
      </c>
      <c r="J3325" t="s">
        <v>8246</v>
      </c>
      <c r="K3325">
        <v>1474793208</v>
      </c>
      <c r="L3325" s="12">
        <f t="shared" si="357"/>
        <v>42638.36583333333</v>
      </c>
      <c r="M3325">
        <v>1472201208</v>
      </c>
      <c r="N3325" s="12">
        <f t="shared" si="358"/>
        <v>42608.36583333333</v>
      </c>
      <c r="O3325" s="16">
        <f t="shared" si="359"/>
        <v>8</v>
      </c>
      <c r="P3325" s="16">
        <f t="shared" si="362"/>
        <v>2016</v>
      </c>
      <c r="Q3325" t="b">
        <v>0</v>
      </c>
      <c r="R3325">
        <v>49</v>
      </c>
      <c r="S3325" t="b">
        <v>1</v>
      </c>
      <c r="T3325" t="s">
        <v>8269</v>
      </c>
      <c r="U3325" t="str">
        <f t="shared" si="360"/>
        <v>theat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20">
        <f t="shared" si="361"/>
        <v>1.5</v>
      </c>
      <c r="F3326" s="6" t="str">
        <f t="shared" si="363"/>
        <v>Cat 2</v>
      </c>
      <c r="G3326" s="8">
        <v>1525</v>
      </c>
      <c r="H3326" t="s">
        <v>8218</v>
      </c>
      <c r="I3326" t="s">
        <v>8240</v>
      </c>
      <c r="J3326" t="s">
        <v>8248</v>
      </c>
      <c r="K3326">
        <v>1465135190</v>
      </c>
      <c r="L3326" s="12">
        <f t="shared" si="357"/>
        <v>42526.58321759259</v>
      </c>
      <c r="M3326">
        <v>1463925590</v>
      </c>
      <c r="N3326" s="12">
        <f t="shared" si="358"/>
        <v>42512.58321759259</v>
      </c>
      <c r="O3326" s="16">
        <f t="shared" si="359"/>
        <v>5</v>
      </c>
      <c r="P3326" s="16">
        <f t="shared" si="362"/>
        <v>2016</v>
      </c>
      <c r="Q3326" t="b">
        <v>0</v>
      </c>
      <c r="R3326">
        <v>10</v>
      </c>
      <c r="S3326" t="b">
        <v>1</v>
      </c>
      <c r="T3326" t="s">
        <v>8269</v>
      </c>
      <c r="U3326" t="str">
        <f t="shared" si="360"/>
        <v>theat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20">
        <f t="shared" si="361"/>
        <v>0.4</v>
      </c>
      <c r="F3327" s="6" t="str">
        <f t="shared" si="363"/>
        <v>Cat 1</v>
      </c>
      <c r="G3327" s="8">
        <v>450</v>
      </c>
      <c r="H3327" t="s">
        <v>8218</v>
      </c>
      <c r="I3327" t="s">
        <v>8224</v>
      </c>
      <c r="J3327" t="s">
        <v>8246</v>
      </c>
      <c r="K3327">
        <v>1428256277</v>
      </c>
      <c r="L3327" s="12">
        <f t="shared" si="357"/>
        <v>42099.743946759263</v>
      </c>
      <c r="M3327">
        <v>1425235877</v>
      </c>
      <c r="N3327" s="12">
        <f t="shared" si="358"/>
        <v>42064.785613425927</v>
      </c>
      <c r="O3327" s="16">
        <f t="shared" si="359"/>
        <v>3</v>
      </c>
      <c r="P3327" s="16">
        <f t="shared" si="362"/>
        <v>2015</v>
      </c>
      <c r="Q3327" t="b">
        <v>0</v>
      </c>
      <c r="R3327">
        <v>15</v>
      </c>
      <c r="S3327" t="b">
        <v>1</v>
      </c>
      <c r="T3327" t="s">
        <v>8269</v>
      </c>
      <c r="U3327" t="str">
        <f t="shared" si="360"/>
        <v>theat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20">
        <f t="shared" si="361"/>
        <v>8</v>
      </c>
      <c r="F3328" s="6" t="str">
        <f t="shared" si="363"/>
        <v>Cat 3</v>
      </c>
      <c r="G3328" s="8">
        <v>8110</v>
      </c>
      <c r="H3328" t="s">
        <v>8218</v>
      </c>
      <c r="I3328" t="s">
        <v>8223</v>
      </c>
      <c r="J3328" t="s">
        <v>8245</v>
      </c>
      <c r="K3328">
        <v>1425830905</v>
      </c>
      <c r="L3328" s="12">
        <f t="shared" si="357"/>
        <v>42071.67251157407</v>
      </c>
      <c r="M3328">
        <v>1423242505</v>
      </c>
      <c r="N3328" s="12">
        <f t="shared" si="358"/>
        <v>42041.714178240742</v>
      </c>
      <c r="O3328" s="16">
        <f t="shared" si="359"/>
        <v>2</v>
      </c>
      <c r="P3328" s="16">
        <f t="shared" si="362"/>
        <v>2015</v>
      </c>
      <c r="Q3328" t="b">
        <v>0</v>
      </c>
      <c r="R3328">
        <v>57</v>
      </c>
      <c r="S3328" t="b">
        <v>1</v>
      </c>
      <c r="T3328" t="s">
        <v>8269</v>
      </c>
      <c r="U3328" t="str">
        <f t="shared" si="360"/>
        <v>theat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20">
        <f t="shared" si="361"/>
        <v>0.8</v>
      </c>
      <c r="F3329" s="6" t="str">
        <f t="shared" si="363"/>
        <v>Cat 1</v>
      </c>
      <c r="G3329" s="8">
        <v>810</v>
      </c>
      <c r="H3329" t="s">
        <v>8218</v>
      </c>
      <c r="I3329" t="s">
        <v>8224</v>
      </c>
      <c r="J3329" t="s">
        <v>8246</v>
      </c>
      <c r="K3329">
        <v>1462697966</v>
      </c>
      <c r="L3329" s="12">
        <f t="shared" si="357"/>
        <v>42498.374606481477</v>
      </c>
      <c r="M3329">
        <v>1460105966</v>
      </c>
      <c r="N3329" s="12">
        <f t="shared" si="358"/>
        <v>42468.374606481477</v>
      </c>
      <c r="O3329" s="16">
        <f t="shared" si="359"/>
        <v>4</v>
      </c>
      <c r="P3329" s="16">
        <f t="shared" si="362"/>
        <v>2016</v>
      </c>
      <c r="Q3329" t="b">
        <v>0</v>
      </c>
      <c r="R3329">
        <v>33</v>
      </c>
      <c r="S3329" t="b">
        <v>1</v>
      </c>
      <c r="T3329" t="s">
        <v>8269</v>
      </c>
      <c r="U3329" t="str">
        <f t="shared" si="360"/>
        <v>theat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20">
        <f t="shared" si="361"/>
        <v>1.8</v>
      </c>
      <c r="F3330" s="6" t="str">
        <f t="shared" si="363"/>
        <v>Cat 2</v>
      </c>
      <c r="G3330" s="8">
        <v>2635</v>
      </c>
      <c r="H3330" t="s">
        <v>8218</v>
      </c>
      <c r="I3330" t="s">
        <v>8223</v>
      </c>
      <c r="J3330" t="s">
        <v>8245</v>
      </c>
      <c r="K3330">
        <v>1404522000</v>
      </c>
      <c r="L3330" s="12">
        <f t="shared" si="357"/>
        <v>41825.041666666664</v>
      </c>
      <c r="M3330">
        <v>1404308883</v>
      </c>
      <c r="N3330" s="12">
        <f t="shared" si="358"/>
        <v>41822.57503472222</v>
      </c>
      <c r="O3330" s="16">
        <f t="shared" si="359"/>
        <v>7</v>
      </c>
      <c r="P3330" s="16">
        <f t="shared" si="362"/>
        <v>2014</v>
      </c>
      <c r="Q3330" t="b">
        <v>0</v>
      </c>
      <c r="R3330">
        <v>9</v>
      </c>
      <c r="S3330" t="b">
        <v>1</v>
      </c>
      <c r="T3330" t="s">
        <v>8269</v>
      </c>
      <c r="U3330" t="str">
        <f t="shared" si="360"/>
        <v>theat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20">
        <f t="shared" si="361"/>
        <v>1</v>
      </c>
      <c r="F3331" s="6" t="str">
        <f t="shared" si="363"/>
        <v>Cat 2</v>
      </c>
      <c r="G3331" s="8">
        <v>1168</v>
      </c>
      <c r="H3331" t="s">
        <v>8218</v>
      </c>
      <c r="I3331" t="s">
        <v>8224</v>
      </c>
      <c r="J3331" t="s">
        <v>8246</v>
      </c>
      <c r="K3331">
        <v>1406502000</v>
      </c>
      <c r="L3331" s="12">
        <f t="shared" ref="L3331:L3394" si="364">(((K3331/60)/60)/24)+DATE(1970,1,1)</f>
        <v>41847.958333333336</v>
      </c>
      <c r="M3331">
        <v>1405583108</v>
      </c>
      <c r="N3331" s="12">
        <f t="shared" ref="N3331:N3394" si="365">(((M3331/60)/60)/24)+DATE(1970,1,1)</f>
        <v>41837.323009259257</v>
      </c>
      <c r="O3331" s="16">
        <f t="shared" ref="O3331:O3394" si="366">MONTH(N3331)</f>
        <v>7</v>
      </c>
      <c r="P3331" s="16">
        <f t="shared" si="362"/>
        <v>2014</v>
      </c>
      <c r="Q3331" t="b">
        <v>0</v>
      </c>
      <c r="R3331">
        <v>26</v>
      </c>
      <c r="S3331" t="b">
        <v>1</v>
      </c>
      <c r="T3331" t="s">
        <v>8269</v>
      </c>
      <c r="U3331" t="str">
        <f t="shared" ref="U3331:U3394" si="367">LEFT(T3331,5)</f>
        <v>theat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20">
        <f t="shared" ref="E3332:E3395" si="368">D3332/1000</f>
        <v>1.5</v>
      </c>
      <c r="F3332" s="6" t="str">
        <f t="shared" si="363"/>
        <v>Cat 2</v>
      </c>
      <c r="G3332" s="8">
        <v>1594</v>
      </c>
      <c r="H3332" t="s">
        <v>8218</v>
      </c>
      <c r="I3332" t="s">
        <v>8224</v>
      </c>
      <c r="J3332" t="s">
        <v>8246</v>
      </c>
      <c r="K3332">
        <v>1427919468</v>
      </c>
      <c r="L3332" s="12">
        <f t="shared" si="364"/>
        <v>42095.845694444448</v>
      </c>
      <c r="M3332">
        <v>1425331068</v>
      </c>
      <c r="N3332" s="12">
        <f t="shared" si="365"/>
        <v>42065.887361111112</v>
      </c>
      <c r="O3332" s="16">
        <f t="shared" si="366"/>
        <v>3</v>
      </c>
      <c r="P3332" s="16">
        <f t="shared" ref="P3332:P3395" si="369">YEAR(N3332)</f>
        <v>2015</v>
      </c>
      <c r="Q3332" t="b">
        <v>0</v>
      </c>
      <c r="R3332">
        <v>69</v>
      </c>
      <c r="S3332" t="b">
        <v>1</v>
      </c>
      <c r="T3332" t="s">
        <v>8269</v>
      </c>
      <c r="U3332" t="str">
        <f t="shared" si="367"/>
        <v>theat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20">
        <f t="shared" si="368"/>
        <v>5</v>
      </c>
      <c r="F3333" s="6" t="str">
        <f t="shared" ref="F3333:F3396" si="370">IF(E3333&lt;1,"Cat 1",IF(E3333&lt;5,"Cat 2",IF(E3333&lt;10,"Cat 3",IF(E3333&lt;15,"Cat 4",IF(E3333&lt;20,"Cat 5",IF(E3333&lt;25,"Cat 6",IF(E3333&lt;30,"Cat 7",IF(E3333&lt;35,"Cat 8",IF(E3333&lt;40,"Cat 9",IF(E3333&lt;45,"Cat 10",IF(E3333&lt;50,"Cat 11","Cat 12")))))))))))</f>
        <v>Cat 3</v>
      </c>
      <c r="G3333" s="8">
        <v>5226</v>
      </c>
      <c r="H3333" t="s">
        <v>8218</v>
      </c>
      <c r="I3333" t="s">
        <v>8223</v>
      </c>
      <c r="J3333" t="s">
        <v>8245</v>
      </c>
      <c r="K3333">
        <v>1444149886</v>
      </c>
      <c r="L3333" s="12">
        <f t="shared" si="364"/>
        <v>42283.697754629626</v>
      </c>
      <c r="M3333">
        <v>1441125886</v>
      </c>
      <c r="N3333" s="12">
        <f t="shared" si="365"/>
        <v>42248.697754629626</v>
      </c>
      <c r="O3333" s="16">
        <f t="shared" si="366"/>
        <v>9</v>
      </c>
      <c r="P3333" s="16">
        <f t="shared" si="369"/>
        <v>2015</v>
      </c>
      <c r="Q3333" t="b">
        <v>0</v>
      </c>
      <c r="R3333">
        <v>65</v>
      </c>
      <c r="S3333" t="b">
        <v>1</v>
      </c>
      <c r="T3333" t="s">
        <v>8269</v>
      </c>
      <c r="U3333" t="str">
        <f t="shared" si="367"/>
        <v>theat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20">
        <f t="shared" si="368"/>
        <v>6</v>
      </c>
      <c r="F3334" s="6" t="str">
        <f t="shared" si="370"/>
        <v>Cat 3</v>
      </c>
      <c r="G3334" s="8">
        <v>6000</v>
      </c>
      <c r="H3334" t="s">
        <v>8218</v>
      </c>
      <c r="I3334" t="s">
        <v>8223</v>
      </c>
      <c r="J3334" t="s">
        <v>8245</v>
      </c>
      <c r="K3334">
        <v>1405802330</v>
      </c>
      <c r="L3334" s="12">
        <f t="shared" si="364"/>
        <v>41839.860300925924</v>
      </c>
      <c r="M3334">
        <v>1403210330</v>
      </c>
      <c r="N3334" s="12">
        <f t="shared" si="365"/>
        <v>41809.860300925924</v>
      </c>
      <c r="O3334" s="16">
        <f t="shared" si="366"/>
        <v>6</v>
      </c>
      <c r="P3334" s="16">
        <f t="shared" si="369"/>
        <v>2014</v>
      </c>
      <c r="Q3334" t="b">
        <v>0</v>
      </c>
      <c r="R3334">
        <v>83</v>
      </c>
      <c r="S3334" t="b">
        <v>1</v>
      </c>
      <c r="T3334" t="s">
        <v>8269</v>
      </c>
      <c r="U3334" t="str">
        <f t="shared" si="367"/>
        <v>theat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20">
        <f t="shared" si="368"/>
        <v>3.5</v>
      </c>
      <c r="F3335" s="6" t="str">
        <f t="shared" si="370"/>
        <v>Cat 2</v>
      </c>
      <c r="G3335" s="8">
        <v>3660</v>
      </c>
      <c r="H3335" t="s">
        <v>8218</v>
      </c>
      <c r="I3335" t="s">
        <v>8223</v>
      </c>
      <c r="J3335" t="s">
        <v>8245</v>
      </c>
      <c r="K3335">
        <v>1434384880</v>
      </c>
      <c r="L3335" s="12">
        <f t="shared" si="364"/>
        <v>42170.676851851851</v>
      </c>
      <c r="M3335">
        <v>1432484080</v>
      </c>
      <c r="N3335" s="12">
        <f t="shared" si="365"/>
        <v>42148.676851851851</v>
      </c>
      <c r="O3335" s="16">
        <f t="shared" si="366"/>
        <v>5</v>
      </c>
      <c r="P3335" s="16">
        <f t="shared" si="369"/>
        <v>2015</v>
      </c>
      <c r="Q3335" t="b">
        <v>0</v>
      </c>
      <c r="R3335">
        <v>111</v>
      </c>
      <c r="S3335" t="b">
        <v>1</v>
      </c>
      <c r="T3335" t="s">
        <v>8269</v>
      </c>
      <c r="U3335" t="str">
        <f t="shared" si="367"/>
        <v>theat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20">
        <f t="shared" si="368"/>
        <v>3.871</v>
      </c>
      <c r="F3336" s="6" t="str">
        <f t="shared" si="370"/>
        <v>Cat 2</v>
      </c>
      <c r="G3336" s="8">
        <v>5366</v>
      </c>
      <c r="H3336" t="s">
        <v>8218</v>
      </c>
      <c r="I3336" t="s">
        <v>8223</v>
      </c>
      <c r="J3336" t="s">
        <v>8245</v>
      </c>
      <c r="K3336">
        <v>1438259422</v>
      </c>
      <c r="L3336" s="12">
        <f t="shared" si="364"/>
        <v>42215.521087962959</v>
      </c>
      <c r="M3336">
        <v>1435667422</v>
      </c>
      <c r="N3336" s="12">
        <f t="shared" si="365"/>
        <v>42185.521087962959</v>
      </c>
      <c r="O3336" s="16">
        <f t="shared" si="366"/>
        <v>6</v>
      </c>
      <c r="P3336" s="16">
        <f t="shared" si="369"/>
        <v>2015</v>
      </c>
      <c r="Q3336" t="b">
        <v>0</v>
      </c>
      <c r="R3336">
        <v>46</v>
      </c>
      <c r="S3336" t="b">
        <v>1</v>
      </c>
      <c r="T3336" t="s">
        <v>8269</v>
      </c>
      <c r="U3336" t="str">
        <f t="shared" si="367"/>
        <v>theat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20">
        <f t="shared" si="368"/>
        <v>5</v>
      </c>
      <c r="F3337" s="6" t="str">
        <f t="shared" si="370"/>
        <v>Cat 3</v>
      </c>
      <c r="G3337" s="8">
        <v>5016</v>
      </c>
      <c r="H3337" t="s">
        <v>8218</v>
      </c>
      <c r="I3337" t="s">
        <v>8224</v>
      </c>
      <c r="J3337" t="s">
        <v>8246</v>
      </c>
      <c r="K3337">
        <v>1407106800</v>
      </c>
      <c r="L3337" s="12">
        <f t="shared" si="364"/>
        <v>41854.958333333336</v>
      </c>
      <c r="M3337">
        <v>1404749446</v>
      </c>
      <c r="N3337" s="12">
        <f t="shared" si="365"/>
        <v>41827.674143518518</v>
      </c>
      <c r="O3337" s="16">
        <f t="shared" si="366"/>
        <v>7</v>
      </c>
      <c r="P3337" s="16">
        <f t="shared" si="369"/>
        <v>2014</v>
      </c>
      <c r="Q3337" t="b">
        <v>0</v>
      </c>
      <c r="R3337">
        <v>63</v>
      </c>
      <c r="S3337" t="b">
        <v>1</v>
      </c>
      <c r="T3337" t="s">
        <v>8269</v>
      </c>
      <c r="U3337" t="str">
        <f t="shared" si="367"/>
        <v>theat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20">
        <f t="shared" si="368"/>
        <v>0.25</v>
      </c>
      <c r="F3338" s="6" t="str">
        <f t="shared" si="370"/>
        <v>Cat 1</v>
      </c>
      <c r="G3338" s="8">
        <v>250</v>
      </c>
      <c r="H3338" t="s">
        <v>8218</v>
      </c>
      <c r="I3338" t="s">
        <v>8224</v>
      </c>
      <c r="J3338" t="s">
        <v>8246</v>
      </c>
      <c r="K3338">
        <v>1459845246</v>
      </c>
      <c r="L3338" s="12">
        <f t="shared" si="364"/>
        <v>42465.35701388889</v>
      </c>
      <c r="M3338">
        <v>1457429646</v>
      </c>
      <c r="N3338" s="12">
        <f t="shared" si="365"/>
        <v>42437.398680555561</v>
      </c>
      <c r="O3338" s="16">
        <f t="shared" si="366"/>
        <v>3</v>
      </c>
      <c r="P3338" s="16">
        <f t="shared" si="369"/>
        <v>2016</v>
      </c>
      <c r="Q3338" t="b">
        <v>0</v>
      </c>
      <c r="R3338">
        <v>9</v>
      </c>
      <c r="S3338" t="b">
        <v>1</v>
      </c>
      <c r="T3338" t="s">
        <v>8269</v>
      </c>
      <c r="U3338" t="str">
        <f t="shared" si="367"/>
        <v>theat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20">
        <f t="shared" si="368"/>
        <v>2.5</v>
      </c>
      <c r="F3339" s="6" t="str">
        <f t="shared" si="370"/>
        <v>Cat 2</v>
      </c>
      <c r="G3339" s="8">
        <v>2755</v>
      </c>
      <c r="H3339" t="s">
        <v>8218</v>
      </c>
      <c r="I3339" t="s">
        <v>8224</v>
      </c>
      <c r="J3339" t="s">
        <v>8246</v>
      </c>
      <c r="K3339">
        <v>1412974800</v>
      </c>
      <c r="L3339" s="12">
        <f t="shared" si="364"/>
        <v>41922.875</v>
      </c>
      <c r="M3339">
        <v>1411109167</v>
      </c>
      <c r="N3339" s="12">
        <f t="shared" si="365"/>
        <v>41901.282025462962</v>
      </c>
      <c r="O3339" s="16">
        <f t="shared" si="366"/>
        <v>9</v>
      </c>
      <c r="P3339" s="16">
        <f t="shared" si="369"/>
        <v>2014</v>
      </c>
      <c r="Q3339" t="b">
        <v>0</v>
      </c>
      <c r="R3339">
        <v>34</v>
      </c>
      <c r="S3339" t="b">
        <v>1</v>
      </c>
      <c r="T3339" t="s">
        <v>8269</v>
      </c>
      <c r="U3339" t="str">
        <f t="shared" si="367"/>
        <v>theat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20">
        <f t="shared" si="368"/>
        <v>15</v>
      </c>
      <c r="F3340" s="6" t="str">
        <f t="shared" si="370"/>
        <v>Cat 5</v>
      </c>
      <c r="G3340" s="8">
        <v>15327</v>
      </c>
      <c r="H3340" t="s">
        <v>8218</v>
      </c>
      <c r="I3340" t="s">
        <v>8223</v>
      </c>
      <c r="J3340" t="s">
        <v>8245</v>
      </c>
      <c r="K3340">
        <v>1487944080</v>
      </c>
      <c r="L3340" s="12">
        <f t="shared" si="364"/>
        <v>42790.574999999997</v>
      </c>
      <c r="M3340">
        <v>1486129680</v>
      </c>
      <c r="N3340" s="12">
        <f t="shared" si="365"/>
        <v>42769.574999999997</v>
      </c>
      <c r="O3340" s="16">
        <f t="shared" si="366"/>
        <v>2</v>
      </c>
      <c r="P3340" s="16">
        <f t="shared" si="369"/>
        <v>2017</v>
      </c>
      <c r="Q3340" t="b">
        <v>0</v>
      </c>
      <c r="R3340">
        <v>112</v>
      </c>
      <c r="S3340" t="b">
        <v>1</v>
      </c>
      <c r="T3340" t="s">
        <v>8269</v>
      </c>
      <c r="U3340" t="str">
        <f t="shared" si="367"/>
        <v>theat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20">
        <f t="shared" si="368"/>
        <v>8</v>
      </c>
      <c r="F3341" s="6" t="str">
        <f t="shared" si="370"/>
        <v>Cat 3</v>
      </c>
      <c r="G3341" s="8">
        <v>8348</v>
      </c>
      <c r="H3341" t="s">
        <v>8218</v>
      </c>
      <c r="I3341" t="s">
        <v>8223</v>
      </c>
      <c r="J3341" t="s">
        <v>8245</v>
      </c>
      <c r="K3341">
        <v>1469721518</v>
      </c>
      <c r="L3341" s="12">
        <f t="shared" si="364"/>
        <v>42579.665717592594</v>
      </c>
      <c r="M3341">
        <v>1467129518</v>
      </c>
      <c r="N3341" s="12">
        <f t="shared" si="365"/>
        <v>42549.665717592594</v>
      </c>
      <c r="O3341" s="16">
        <f t="shared" si="366"/>
        <v>6</v>
      </c>
      <c r="P3341" s="16">
        <f t="shared" si="369"/>
        <v>2016</v>
      </c>
      <c r="Q3341" t="b">
        <v>0</v>
      </c>
      <c r="R3341">
        <v>47</v>
      </c>
      <c r="S3341" t="b">
        <v>1</v>
      </c>
      <c r="T3341" t="s">
        <v>8269</v>
      </c>
      <c r="U3341" t="str">
        <f t="shared" si="367"/>
        <v>theat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20">
        <f t="shared" si="368"/>
        <v>3</v>
      </c>
      <c r="F3342" s="6" t="str">
        <f t="shared" si="370"/>
        <v>Cat 2</v>
      </c>
      <c r="G3342" s="8">
        <v>4145</v>
      </c>
      <c r="H3342" t="s">
        <v>8218</v>
      </c>
      <c r="I3342" t="s">
        <v>8223</v>
      </c>
      <c r="J3342" t="s">
        <v>8245</v>
      </c>
      <c r="K3342">
        <v>1481066554</v>
      </c>
      <c r="L3342" s="12">
        <f t="shared" si="364"/>
        <v>42710.974004629628</v>
      </c>
      <c r="M3342">
        <v>1478906554</v>
      </c>
      <c r="N3342" s="12">
        <f t="shared" si="365"/>
        <v>42685.974004629628</v>
      </c>
      <c r="O3342" s="16">
        <f t="shared" si="366"/>
        <v>11</v>
      </c>
      <c r="P3342" s="16">
        <f t="shared" si="369"/>
        <v>2016</v>
      </c>
      <c r="Q3342" t="b">
        <v>0</v>
      </c>
      <c r="R3342">
        <v>38</v>
      </c>
      <c r="S3342" t="b">
        <v>1</v>
      </c>
      <c r="T3342" t="s">
        <v>8269</v>
      </c>
      <c r="U3342" t="str">
        <f t="shared" si="367"/>
        <v>theat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20">
        <f t="shared" si="368"/>
        <v>3.35</v>
      </c>
      <c r="F3343" s="6" t="str">
        <f t="shared" si="370"/>
        <v>Cat 2</v>
      </c>
      <c r="G3343" s="8">
        <v>3350</v>
      </c>
      <c r="H3343" t="s">
        <v>8218</v>
      </c>
      <c r="I3343" t="s">
        <v>8224</v>
      </c>
      <c r="J3343" t="s">
        <v>8246</v>
      </c>
      <c r="K3343">
        <v>1465750800</v>
      </c>
      <c r="L3343" s="12">
        <f t="shared" si="364"/>
        <v>42533.708333333328</v>
      </c>
      <c r="M3343">
        <v>1463771421</v>
      </c>
      <c r="N3343" s="12">
        <f t="shared" si="365"/>
        <v>42510.798854166671</v>
      </c>
      <c r="O3343" s="16">
        <f t="shared" si="366"/>
        <v>5</v>
      </c>
      <c r="P3343" s="16">
        <f t="shared" si="369"/>
        <v>2016</v>
      </c>
      <c r="Q3343" t="b">
        <v>0</v>
      </c>
      <c r="R3343">
        <v>28</v>
      </c>
      <c r="S3343" t="b">
        <v>1</v>
      </c>
      <c r="T3343" t="s">
        <v>8269</v>
      </c>
      <c r="U3343" t="str">
        <f t="shared" si="367"/>
        <v>theat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20">
        <f t="shared" si="368"/>
        <v>6</v>
      </c>
      <c r="F3344" s="6" t="str">
        <f t="shared" si="370"/>
        <v>Cat 3</v>
      </c>
      <c r="G3344" s="8">
        <v>6100</v>
      </c>
      <c r="H3344" t="s">
        <v>8218</v>
      </c>
      <c r="I3344" t="s">
        <v>8223</v>
      </c>
      <c r="J3344" t="s">
        <v>8245</v>
      </c>
      <c r="K3344">
        <v>1427864340</v>
      </c>
      <c r="L3344" s="12">
        <f t="shared" si="364"/>
        <v>42095.207638888889</v>
      </c>
      <c r="M3344">
        <v>1425020810</v>
      </c>
      <c r="N3344" s="12">
        <f t="shared" si="365"/>
        <v>42062.296412037031</v>
      </c>
      <c r="O3344" s="16">
        <f t="shared" si="366"/>
        <v>2</v>
      </c>
      <c r="P3344" s="16">
        <f t="shared" si="369"/>
        <v>2015</v>
      </c>
      <c r="Q3344" t="b">
        <v>0</v>
      </c>
      <c r="R3344">
        <v>78</v>
      </c>
      <c r="S3344" t="b">
        <v>1</v>
      </c>
      <c r="T3344" t="s">
        <v>8269</v>
      </c>
      <c r="U3344" t="str">
        <f t="shared" si="367"/>
        <v>theat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20">
        <f t="shared" si="368"/>
        <v>0.7</v>
      </c>
      <c r="F3345" s="6" t="str">
        <f t="shared" si="370"/>
        <v>Cat 1</v>
      </c>
      <c r="G3345" s="8">
        <v>1200</v>
      </c>
      <c r="H3345" t="s">
        <v>8218</v>
      </c>
      <c r="I3345" t="s">
        <v>8224</v>
      </c>
      <c r="J3345" t="s">
        <v>8246</v>
      </c>
      <c r="K3345">
        <v>1460553480</v>
      </c>
      <c r="L3345" s="12">
        <f t="shared" si="364"/>
        <v>42473.554166666669</v>
      </c>
      <c r="M3345">
        <v>1458770384</v>
      </c>
      <c r="N3345" s="12">
        <f t="shared" si="365"/>
        <v>42452.916481481487</v>
      </c>
      <c r="O3345" s="16">
        <f t="shared" si="366"/>
        <v>3</v>
      </c>
      <c r="P3345" s="16">
        <f t="shared" si="369"/>
        <v>2016</v>
      </c>
      <c r="Q3345" t="b">
        <v>0</v>
      </c>
      <c r="R3345">
        <v>23</v>
      </c>
      <c r="S3345" t="b">
        <v>1</v>
      </c>
      <c r="T3345" t="s">
        <v>8269</v>
      </c>
      <c r="U3345" t="str">
        <f t="shared" si="367"/>
        <v>theat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20">
        <f t="shared" si="368"/>
        <v>4.5</v>
      </c>
      <c r="F3346" s="6" t="str">
        <f t="shared" si="370"/>
        <v>Cat 2</v>
      </c>
      <c r="G3346" s="8">
        <v>4565</v>
      </c>
      <c r="H3346" t="s">
        <v>8218</v>
      </c>
      <c r="I3346" t="s">
        <v>8223</v>
      </c>
      <c r="J3346" t="s">
        <v>8245</v>
      </c>
      <c r="K3346">
        <v>1409374093</v>
      </c>
      <c r="L3346" s="12">
        <f t="shared" si="364"/>
        <v>41881.200150462959</v>
      </c>
      <c r="M3346">
        <v>1406782093</v>
      </c>
      <c r="N3346" s="12">
        <f t="shared" si="365"/>
        <v>41851.200150462959</v>
      </c>
      <c r="O3346" s="16">
        <f t="shared" si="366"/>
        <v>7</v>
      </c>
      <c r="P3346" s="16">
        <f t="shared" si="369"/>
        <v>2014</v>
      </c>
      <c r="Q3346" t="b">
        <v>0</v>
      </c>
      <c r="R3346">
        <v>40</v>
      </c>
      <c r="S3346" t="b">
        <v>1</v>
      </c>
      <c r="T3346" t="s">
        <v>8269</v>
      </c>
      <c r="U3346" t="str">
        <f t="shared" si="367"/>
        <v>theat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20">
        <f t="shared" si="368"/>
        <v>0.5</v>
      </c>
      <c r="F3347" s="6" t="str">
        <f t="shared" si="370"/>
        <v>Cat 1</v>
      </c>
      <c r="G3347" s="8">
        <v>650</v>
      </c>
      <c r="H3347" t="s">
        <v>8218</v>
      </c>
      <c r="I3347" t="s">
        <v>8223</v>
      </c>
      <c r="J3347" t="s">
        <v>8245</v>
      </c>
      <c r="K3347">
        <v>1429317420</v>
      </c>
      <c r="L3347" s="12">
        <f t="shared" si="364"/>
        <v>42112.025694444441</v>
      </c>
      <c r="M3347">
        <v>1424226768</v>
      </c>
      <c r="N3347" s="12">
        <f t="shared" si="365"/>
        <v>42053.106111111112</v>
      </c>
      <c r="O3347" s="16">
        <f t="shared" si="366"/>
        <v>2</v>
      </c>
      <c r="P3347" s="16">
        <f t="shared" si="369"/>
        <v>2015</v>
      </c>
      <c r="Q3347" t="b">
        <v>0</v>
      </c>
      <c r="R3347">
        <v>13</v>
      </c>
      <c r="S3347" t="b">
        <v>1</v>
      </c>
      <c r="T3347" t="s">
        <v>8269</v>
      </c>
      <c r="U3347" t="str">
        <f t="shared" si="367"/>
        <v>theat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20">
        <f t="shared" si="368"/>
        <v>1.5</v>
      </c>
      <c r="F3348" s="6" t="str">
        <f t="shared" si="370"/>
        <v>Cat 2</v>
      </c>
      <c r="G3348" s="8">
        <v>1650</v>
      </c>
      <c r="H3348" t="s">
        <v>8218</v>
      </c>
      <c r="I3348" t="s">
        <v>8223</v>
      </c>
      <c r="J3348" t="s">
        <v>8245</v>
      </c>
      <c r="K3348">
        <v>1424910910</v>
      </c>
      <c r="L3348" s="12">
        <f t="shared" si="364"/>
        <v>42061.024421296301</v>
      </c>
      <c r="M3348">
        <v>1424306110</v>
      </c>
      <c r="N3348" s="12">
        <f t="shared" si="365"/>
        <v>42054.024421296301</v>
      </c>
      <c r="O3348" s="16">
        <f t="shared" si="366"/>
        <v>2</v>
      </c>
      <c r="P3348" s="16">
        <f t="shared" si="369"/>
        <v>2015</v>
      </c>
      <c r="Q3348" t="b">
        <v>0</v>
      </c>
      <c r="R3348">
        <v>18</v>
      </c>
      <c r="S3348" t="b">
        <v>1</v>
      </c>
      <c r="T3348" t="s">
        <v>8269</v>
      </c>
      <c r="U3348" t="str">
        <f t="shared" si="367"/>
        <v>theat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20">
        <f t="shared" si="368"/>
        <v>2</v>
      </c>
      <c r="F3349" s="6" t="str">
        <f t="shared" si="370"/>
        <v>Cat 2</v>
      </c>
      <c r="G3349" s="8">
        <v>2389</v>
      </c>
      <c r="H3349" t="s">
        <v>8218</v>
      </c>
      <c r="I3349" t="s">
        <v>8224</v>
      </c>
      <c r="J3349" t="s">
        <v>8246</v>
      </c>
      <c r="K3349">
        <v>1462741200</v>
      </c>
      <c r="L3349" s="12">
        <f t="shared" si="364"/>
        <v>42498.875</v>
      </c>
      <c r="M3349">
        <v>1461503654</v>
      </c>
      <c r="N3349" s="12">
        <f t="shared" si="365"/>
        <v>42484.551550925928</v>
      </c>
      <c r="O3349" s="16">
        <f t="shared" si="366"/>
        <v>4</v>
      </c>
      <c r="P3349" s="16">
        <f t="shared" si="369"/>
        <v>2016</v>
      </c>
      <c r="Q3349" t="b">
        <v>0</v>
      </c>
      <c r="R3349">
        <v>22</v>
      </c>
      <c r="S3349" t="b">
        <v>1</v>
      </c>
      <c r="T3349" t="s">
        <v>8269</v>
      </c>
      <c r="U3349" t="str">
        <f t="shared" si="367"/>
        <v>theat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20">
        <f t="shared" si="368"/>
        <v>5.5</v>
      </c>
      <c r="F3350" s="6" t="str">
        <f t="shared" si="370"/>
        <v>Cat 3</v>
      </c>
      <c r="G3350" s="8">
        <v>5516</v>
      </c>
      <c r="H3350" t="s">
        <v>8218</v>
      </c>
      <c r="I3350" t="s">
        <v>8223</v>
      </c>
      <c r="J3350" t="s">
        <v>8245</v>
      </c>
      <c r="K3350">
        <v>1461988740</v>
      </c>
      <c r="L3350" s="12">
        <f t="shared" si="364"/>
        <v>42490.165972222225</v>
      </c>
      <c r="M3350">
        <v>1459949080</v>
      </c>
      <c r="N3350" s="12">
        <f t="shared" si="365"/>
        <v>42466.558796296296</v>
      </c>
      <c r="O3350" s="16">
        <f t="shared" si="366"/>
        <v>4</v>
      </c>
      <c r="P3350" s="16">
        <f t="shared" si="369"/>
        <v>2016</v>
      </c>
      <c r="Q3350" t="b">
        <v>0</v>
      </c>
      <c r="R3350">
        <v>79</v>
      </c>
      <c r="S3350" t="b">
        <v>1</v>
      </c>
      <c r="T3350" t="s">
        <v>8269</v>
      </c>
      <c r="U3350" t="str">
        <f t="shared" si="367"/>
        <v>theat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20">
        <f t="shared" si="368"/>
        <v>1</v>
      </c>
      <c r="F3351" s="6" t="str">
        <f t="shared" si="370"/>
        <v>Cat 2</v>
      </c>
      <c r="G3351" s="8">
        <v>1534</v>
      </c>
      <c r="H3351" t="s">
        <v>8218</v>
      </c>
      <c r="I3351" t="s">
        <v>8223</v>
      </c>
      <c r="J3351" t="s">
        <v>8245</v>
      </c>
      <c r="K3351">
        <v>1465837200</v>
      </c>
      <c r="L3351" s="12">
        <f t="shared" si="364"/>
        <v>42534.708333333328</v>
      </c>
      <c r="M3351">
        <v>1463971172</v>
      </c>
      <c r="N3351" s="12">
        <f t="shared" si="365"/>
        <v>42513.110787037032</v>
      </c>
      <c r="O3351" s="16">
        <f t="shared" si="366"/>
        <v>5</v>
      </c>
      <c r="P3351" s="16">
        <f t="shared" si="369"/>
        <v>2016</v>
      </c>
      <c r="Q3351" t="b">
        <v>0</v>
      </c>
      <c r="R3351">
        <v>14</v>
      </c>
      <c r="S3351" t="b">
        <v>1</v>
      </c>
      <c r="T3351" t="s">
        <v>8269</v>
      </c>
      <c r="U3351" t="str">
        <f t="shared" si="367"/>
        <v>theat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20">
        <f t="shared" si="368"/>
        <v>3.5</v>
      </c>
      <c r="F3352" s="6" t="str">
        <f t="shared" si="370"/>
        <v>Cat 2</v>
      </c>
      <c r="G3352" s="8">
        <v>3655</v>
      </c>
      <c r="H3352" t="s">
        <v>8218</v>
      </c>
      <c r="I3352" t="s">
        <v>8242</v>
      </c>
      <c r="J3352" t="s">
        <v>8248</v>
      </c>
      <c r="K3352">
        <v>1448838000</v>
      </c>
      <c r="L3352" s="12">
        <f t="shared" si="364"/>
        <v>42337.958333333328</v>
      </c>
      <c r="M3352">
        <v>1445791811</v>
      </c>
      <c r="N3352" s="12">
        <f t="shared" si="365"/>
        <v>42302.701516203699</v>
      </c>
      <c r="O3352" s="16">
        <f t="shared" si="366"/>
        <v>10</v>
      </c>
      <c r="P3352" s="16">
        <f t="shared" si="369"/>
        <v>2015</v>
      </c>
      <c r="Q3352" t="b">
        <v>0</v>
      </c>
      <c r="R3352">
        <v>51</v>
      </c>
      <c r="S3352" t="b">
        <v>1</v>
      </c>
      <c r="T3352" t="s">
        <v>8269</v>
      </c>
      <c r="U3352" t="str">
        <f t="shared" si="367"/>
        <v>theat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20">
        <f t="shared" si="368"/>
        <v>5</v>
      </c>
      <c r="F3353" s="6" t="str">
        <f t="shared" si="370"/>
        <v>Cat 3</v>
      </c>
      <c r="G3353" s="8">
        <v>5055</v>
      </c>
      <c r="H3353" t="s">
        <v>8218</v>
      </c>
      <c r="I3353" t="s">
        <v>8224</v>
      </c>
      <c r="J3353" t="s">
        <v>8246</v>
      </c>
      <c r="K3353">
        <v>1406113200</v>
      </c>
      <c r="L3353" s="12">
        <f t="shared" si="364"/>
        <v>41843.458333333336</v>
      </c>
      <c r="M3353">
        <v>1402910965</v>
      </c>
      <c r="N3353" s="12">
        <f t="shared" si="365"/>
        <v>41806.395428240743</v>
      </c>
      <c r="O3353" s="16">
        <f t="shared" si="366"/>
        <v>6</v>
      </c>
      <c r="P3353" s="16">
        <f t="shared" si="369"/>
        <v>2014</v>
      </c>
      <c r="Q3353" t="b">
        <v>0</v>
      </c>
      <c r="R3353">
        <v>54</v>
      </c>
      <c r="S3353" t="b">
        <v>1</v>
      </c>
      <c r="T3353" t="s">
        <v>8269</v>
      </c>
      <c r="U3353" t="str">
        <f t="shared" si="367"/>
        <v>theat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20">
        <f t="shared" si="368"/>
        <v>5</v>
      </c>
      <c r="F3354" s="6" t="str">
        <f t="shared" si="370"/>
        <v>Cat 3</v>
      </c>
      <c r="G3354" s="8">
        <v>5376</v>
      </c>
      <c r="H3354" t="s">
        <v>8218</v>
      </c>
      <c r="I3354" t="s">
        <v>8224</v>
      </c>
      <c r="J3354" t="s">
        <v>8246</v>
      </c>
      <c r="K3354">
        <v>1467414000</v>
      </c>
      <c r="L3354" s="12">
        <f t="shared" si="364"/>
        <v>42552.958333333328</v>
      </c>
      <c r="M3354">
        <v>1462492178</v>
      </c>
      <c r="N3354" s="12">
        <f t="shared" si="365"/>
        <v>42495.992800925931</v>
      </c>
      <c r="O3354" s="16">
        <f t="shared" si="366"/>
        <v>5</v>
      </c>
      <c r="P3354" s="16">
        <f t="shared" si="369"/>
        <v>2016</v>
      </c>
      <c r="Q3354" t="b">
        <v>0</v>
      </c>
      <c r="R3354">
        <v>70</v>
      </c>
      <c r="S3354" t="b">
        <v>1</v>
      </c>
      <c r="T3354" t="s">
        <v>8269</v>
      </c>
      <c r="U3354" t="str">
        <f t="shared" si="367"/>
        <v>theat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20">
        <f t="shared" si="368"/>
        <v>0.5</v>
      </c>
      <c r="F3355" s="6" t="str">
        <f t="shared" si="370"/>
        <v>Cat 1</v>
      </c>
      <c r="G3355" s="8">
        <v>1575</v>
      </c>
      <c r="H3355" t="s">
        <v>8218</v>
      </c>
      <c r="I3355" t="s">
        <v>8224</v>
      </c>
      <c r="J3355" t="s">
        <v>8246</v>
      </c>
      <c r="K3355">
        <v>1462230000</v>
      </c>
      <c r="L3355" s="12">
        <f t="shared" si="364"/>
        <v>42492.958333333328</v>
      </c>
      <c r="M3355">
        <v>1461061350</v>
      </c>
      <c r="N3355" s="12">
        <f t="shared" si="365"/>
        <v>42479.432291666672</v>
      </c>
      <c r="O3355" s="16">
        <f t="shared" si="366"/>
        <v>4</v>
      </c>
      <c r="P3355" s="16">
        <f t="shared" si="369"/>
        <v>2016</v>
      </c>
      <c r="Q3355" t="b">
        <v>0</v>
      </c>
      <c r="R3355">
        <v>44</v>
      </c>
      <c r="S3355" t="b">
        <v>1</v>
      </c>
      <c r="T3355" t="s">
        <v>8269</v>
      </c>
      <c r="U3355" t="str">
        <f t="shared" si="367"/>
        <v>theat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20">
        <f t="shared" si="368"/>
        <v>3</v>
      </c>
      <c r="F3356" s="6" t="str">
        <f t="shared" si="370"/>
        <v>Cat 2</v>
      </c>
      <c r="G3356" s="8">
        <v>3058</v>
      </c>
      <c r="H3356" t="s">
        <v>8218</v>
      </c>
      <c r="I3356" t="s">
        <v>8223</v>
      </c>
      <c r="J3356" t="s">
        <v>8245</v>
      </c>
      <c r="K3356">
        <v>1446091260</v>
      </c>
      <c r="L3356" s="12">
        <f t="shared" si="364"/>
        <v>42306.167361111111</v>
      </c>
      <c r="M3356">
        <v>1443029206</v>
      </c>
      <c r="N3356" s="12">
        <f t="shared" si="365"/>
        <v>42270.7269212963</v>
      </c>
      <c r="O3356" s="16">
        <f t="shared" si="366"/>
        <v>9</v>
      </c>
      <c r="P3356" s="16">
        <f t="shared" si="369"/>
        <v>2015</v>
      </c>
      <c r="Q3356" t="b">
        <v>0</v>
      </c>
      <c r="R3356">
        <v>55</v>
      </c>
      <c r="S3356" t="b">
        <v>1</v>
      </c>
      <c r="T3356" t="s">
        <v>8269</v>
      </c>
      <c r="U3356" t="str">
        <f t="shared" si="367"/>
        <v>theat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20">
        <f t="shared" si="368"/>
        <v>1.75</v>
      </c>
      <c r="F3357" s="6" t="str">
        <f t="shared" si="370"/>
        <v>Cat 2</v>
      </c>
      <c r="G3357" s="8">
        <v>2210</v>
      </c>
      <c r="H3357" t="s">
        <v>8218</v>
      </c>
      <c r="I3357" t="s">
        <v>8224</v>
      </c>
      <c r="J3357" t="s">
        <v>8246</v>
      </c>
      <c r="K3357">
        <v>1462879020</v>
      </c>
      <c r="L3357" s="12">
        <f t="shared" si="364"/>
        <v>42500.470138888893</v>
      </c>
      <c r="M3357">
        <v>1461941527</v>
      </c>
      <c r="N3357" s="12">
        <f t="shared" si="365"/>
        <v>42489.619525462964</v>
      </c>
      <c r="O3357" s="16">
        <f t="shared" si="366"/>
        <v>4</v>
      </c>
      <c r="P3357" s="16">
        <f t="shared" si="369"/>
        <v>2016</v>
      </c>
      <c r="Q3357" t="b">
        <v>0</v>
      </c>
      <c r="R3357">
        <v>15</v>
      </c>
      <c r="S3357" t="b">
        <v>1</v>
      </c>
      <c r="T3357" t="s">
        <v>8269</v>
      </c>
      <c r="U3357" t="str">
        <f t="shared" si="367"/>
        <v>theat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20">
        <f t="shared" si="368"/>
        <v>1.5</v>
      </c>
      <c r="F3358" s="6" t="str">
        <f t="shared" si="370"/>
        <v>Cat 2</v>
      </c>
      <c r="G3358" s="8">
        <v>1521</v>
      </c>
      <c r="H3358" t="s">
        <v>8218</v>
      </c>
      <c r="I3358" t="s">
        <v>8224</v>
      </c>
      <c r="J3358" t="s">
        <v>8246</v>
      </c>
      <c r="K3358">
        <v>1468611272</v>
      </c>
      <c r="L3358" s="12">
        <f t="shared" si="364"/>
        <v>42566.815648148149</v>
      </c>
      <c r="M3358">
        <v>1466019272</v>
      </c>
      <c r="N3358" s="12">
        <f t="shared" si="365"/>
        <v>42536.815648148149</v>
      </c>
      <c r="O3358" s="16">
        <f t="shared" si="366"/>
        <v>6</v>
      </c>
      <c r="P3358" s="16">
        <f t="shared" si="369"/>
        <v>2016</v>
      </c>
      <c r="Q3358" t="b">
        <v>0</v>
      </c>
      <c r="R3358">
        <v>27</v>
      </c>
      <c r="S3358" t="b">
        <v>1</v>
      </c>
      <c r="T3358" t="s">
        <v>8269</v>
      </c>
      <c r="U3358" t="str">
        <f t="shared" si="367"/>
        <v>theat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20">
        <f t="shared" si="368"/>
        <v>2</v>
      </c>
      <c r="F3359" s="6" t="str">
        <f t="shared" si="370"/>
        <v>Cat 2</v>
      </c>
      <c r="G3359" s="8">
        <v>2020</v>
      </c>
      <c r="H3359" t="s">
        <v>8218</v>
      </c>
      <c r="I3359" t="s">
        <v>8224</v>
      </c>
      <c r="J3359" t="s">
        <v>8246</v>
      </c>
      <c r="K3359">
        <v>1406887310</v>
      </c>
      <c r="L3359" s="12">
        <f t="shared" si="364"/>
        <v>41852.417939814812</v>
      </c>
      <c r="M3359">
        <v>1404295310</v>
      </c>
      <c r="N3359" s="12">
        <f t="shared" si="365"/>
        <v>41822.417939814812</v>
      </c>
      <c r="O3359" s="16">
        <f t="shared" si="366"/>
        <v>7</v>
      </c>
      <c r="P3359" s="16">
        <f t="shared" si="369"/>
        <v>2014</v>
      </c>
      <c r="Q3359" t="b">
        <v>0</v>
      </c>
      <c r="R3359">
        <v>21</v>
      </c>
      <c r="S3359" t="b">
        <v>1</v>
      </c>
      <c r="T3359" t="s">
        <v>8269</v>
      </c>
      <c r="U3359" t="str">
        <f t="shared" si="367"/>
        <v>theat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20">
        <f t="shared" si="368"/>
        <v>10</v>
      </c>
      <c r="F3360" s="6" t="str">
        <f t="shared" si="370"/>
        <v>Cat 4</v>
      </c>
      <c r="G3360" s="8">
        <v>10299</v>
      </c>
      <c r="H3360" t="s">
        <v>8218</v>
      </c>
      <c r="I3360" t="s">
        <v>8223</v>
      </c>
      <c r="J3360" t="s">
        <v>8245</v>
      </c>
      <c r="K3360">
        <v>1416385679</v>
      </c>
      <c r="L3360" s="12">
        <f t="shared" si="364"/>
        <v>41962.352766203709</v>
      </c>
      <c r="M3360">
        <v>1413790079</v>
      </c>
      <c r="N3360" s="12">
        <f t="shared" si="365"/>
        <v>41932.311099537037</v>
      </c>
      <c r="O3360" s="16">
        <f t="shared" si="366"/>
        <v>10</v>
      </c>
      <c r="P3360" s="16">
        <f t="shared" si="369"/>
        <v>2014</v>
      </c>
      <c r="Q3360" t="b">
        <v>0</v>
      </c>
      <c r="R3360">
        <v>162</v>
      </c>
      <c r="S3360" t="b">
        <v>1</v>
      </c>
      <c r="T3360" t="s">
        <v>8269</v>
      </c>
      <c r="U3360" t="str">
        <f t="shared" si="367"/>
        <v>theat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20">
        <f t="shared" si="368"/>
        <v>4</v>
      </c>
      <c r="F3361" s="6" t="str">
        <f t="shared" si="370"/>
        <v>Cat 2</v>
      </c>
      <c r="G3361" s="8">
        <v>4250</v>
      </c>
      <c r="H3361" t="s">
        <v>8218</v>
      </c>
      <c r="I3361" t="s">
        <v>8223</v>
      </c>
      <c r="J3361" t="s">
        <v>8245</v>
      </c>
      <c r="K3361">
        <v>1487985734</v>
      </c>
      <c r="L3361" s="12">
        <f t="shared" si="364"/>
        <v>42791.057106481487</v>
      </c>
      <c r="M3361">
        <v>1484097734</v>
      </c>
      <c r="N3361" s="12">
        <f t="shared" si="365"/>
        <v>42746.057106481487</v>
      </c>
      <c r="O3361" s="16">
        <f t="shared" si="366"/>
        <v>1</v>
      </c>
      <c r="P3361" s="16">
        <f t="shared" si="369"/>
        <v>2017</v>
      </c>
      <c r="Q3361" t="b">
        <v>0</v>
      </c>
      <c r="R3361">
        <v>23</v>
      </c>
      <c r="S3361" t="b">
        <v>1</v>
      </c>
      <c r="T3361" t="s">
        <v>8269</v>
      </c>
      <c r="U3361" t="str">
        <f t="shared" si="367"/>
        <v>theat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20">
        <f t="shared" si="368"/>
        <v>9</v>
      </c>
      <c r="F3362" s="6" t="str">
        <f t="shared" si="370"/>
        <v>Cat 3</v>
      </c>
      <c r="G3362" s="8">
        <v>9124</v>
      </c>
      <c r="H3362" t="s">
        <v>8218</v>
      </c>
      <c r="I3362" t="s">
        <v>8243</v>
      </c>
      <c r="J3362" t="s">
        <v>8257</v>
      </c>
      <c r="K3362">
        <v>1481731140</v>
      </c>
      <c r="L3362" s="12">
        <f t="shared" si="364"/>
        <v>42718.665972222225</v>
      </c>
      <c r="M3362">
        <v>1479866343</v>
      </c>
      <c r="N3362" s="12">
        <f t="shared" si="365"/>
        <v>42697.082673611112</v>
      </c>
      <c r="O3362" s="16">
        <f t="shared" si="366"/>
        <v>11</v>
      </c>
      <c r="P3362" s="16">
        <f t="shared" si="369"/>
        <v>2016</v>
      </c>
      <c r="Q3362" t="b">
        <v>0</v>
      </c>
      <c r="R3362">
        <v>72</v>
      </c>
      <c r="S3362" t="b">
        <v>1</v>
      </c>
      <c r="T3362" t="s">
        <v>8269</v>
      </c>
      <c r="U3362" t="str">
        <f t="shared" si="367"/>
        <v>theat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20">
        <f t="shared" si="368"/>
        <v>5</v>
      </c>
      <c r="F3363" s="6" t="str">
        <f t="shared" si="370"/>
        <v>Cat 3</v>
      </c>
      <c r="G3363" s="8">
        <v>5673</v>
      </c>
      <c r="H3363" t="s">
        <v>8218</v>
      </c>
      <c r="I3363" t="s">
        <v>8223</v>
      </c>
      <c r="J3363" t="s">
        <v>8245</v>
      </c>
      <c r="K3363">
        <v>1409587140</v>
      </c>
      <c r="L3363" s="12">
        <f t="shared" si="364"/>
        <v>41883.665972222225</v>
      </c>
      <c r="M3363">
        <v>1408062990</v>
      </c>
      <c r="N3363" s="12">
        <f t="shared" si="365"/>
        <v>41866.025347222225</v>
      </c>
      <c r="O3363" s="16">
        <f t="shared" si="366"/>
        <v>8</v>
      </c>
      <c r="P3363" s="16">
        <f t="shared" si="369"/>
        <v>2014</v>
      </c>
      <c r="Q3363" t="b">
        <v>0</v>
      </c>
      <c r="R3363">
        <v>68</v>
      </c>
      <c r="S3363" t="b">
        <v>1</v>
      </c>
      <c r="T3363" t="s">
        <v>8269</v>
      </c>
      <c r="U3363" t="str">
        <f t="shared" si="367"/>
        <v>theat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20">
        <f t="shared" si="368"/>
        <v>0.5</v>
      </c>
      <c r="F3364" s="6" t="str">
        <f t="shared" si="370"/>
        <v>Cat 1</v>
      </c>
      <c r="G3364" s="8">
        <v>1090</v>
      </c>
      <c r="H3364" t="s">
        <v>8218</v>
      </c>
      <c r="I3364" t="s">
        <v>8223</v>
      </c>
      <c r="J3364" t="s">
        <v>8245</v>
      </c>
      <c r="K3364">
        <v>1425704100</v>
      </c>
      <c r="L3364" s="12">
        <f t="shared" si="364"/>
        <v>42070.204861111109</v>
      </c>
      <c r="M3364">
        <v>1424484717</v>
      </c>
      <c r="N3364" s="12">
        <f t="shared" si="365"/>
        <v>42056.091631944444</v>
      </c>
      <c r="O3364" s="16">
        <f t="shared" si="366"/>
        <v>2</v>
      </c>
      <c r="P3364" s="16">
        <f t="shared" si="369"/>
        <v>2015</v>
      </c>
      <c r="Q3364" t="b">
        <v>0</v>
      </c>
      <c r="R3364">
        <v>20</v>
      </c>
      <c r="S3364" t="b">
        <v>1</v>
      </c>
      <c r="T3364" t="s">
        <v>8269</v>
      </c>
      <c r="U3364" t="str">
        <f t="shared" si="367"/>
        <v>theat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20">
        <f t="shared" si="368"/>
        <v>7.75</v>
      </c>
      <c r="F3365" s="6" t="str">
        <f t="shared" si="370"/>
        <v>Cat 3</v>
      </c>
      <c r="G3365" s="8">
        <v>7860</v>
      </c>
      <c r="H3365" t="s">
        <v>8218</v>
      </c>
      <c r="I3365" t="s">
        <v>8223</v>
      </c>
      <c r="J3365" t="s">
        <v>8245</v>
      </c>
      <c r="K3365">
        <v>1408464000</v>
      </c>
      <c r="L3365" s="12">
        <f t="shared" si="364"/>
        <v>41870.666666666664</v>
      </c>
      <c r="M3365">
        <v>1406831445</v>
      </c>
      <c r="N3365" s="12">
        <f t="shared" si="365"/>
        <v>41851.771354166667</v>
      </c>
      <c r="O3365" s="16">
        <f t="shared" si="366"/>
        <v>7</v>
      </c>
      <c r="P3365" s="16">
        <f t="shared" si="369"/>
        <v>2014</v>
      </c>
      <c r="Q3365" t="b">
        <v>0</v>
      </c>
      <c r="R3365">
        <v>26</v>
      </c>
      <c r="S3365" t="b">
        <v>1</v>
      </c>
      <c r="T3365" t="s">
        <v>8269</v>
      </c>
      <c r="U3365" t="str">
        <f t="shared" si="367"/>
        <v>theat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20">
        <f t="shared" si="368"/>
        <v>3</v>
      </c>
      <c r="F3366" s="6" t="str">
        <f t="shared" si="370"/>
        <v>Cat 2</v>
      </c>
      <c r="G3366" s="8">
        <v>3178</v>
      </c>
      <c r="H3366" t="s">
        <v>8218</v>
      </c>
      <c r="I3366" t="s">
        <v>8224</v>
      </c>
      <c r="J3366" t="s">
        <v>8246</v>
      </c>
      <c r="K3366">
        <v>1458075600</v>
      </c>
      <c r="L3366" s="12">
        <f t="shared" si="364"/>
        <v>42444.875</v>
      </c>
      <c r="M3366">
        <v>1456183649</v>
      </c>
      <c r="N3366" s="12">
        <f t="shared" si="365"/>
        <v>42422.977418981478</v>
      </c>
      <c r="O3366" s="16">
        <f t="shared" si="366"/>
        <v>2</v>
      </c>
      <c r="P3366" s="16">
        <f t="shared" si="369"/>
        <v>2016</v>
      </c>
      <c r="Q3366" t="b">
        <v>0</v>
      </c>
      <c r="R3366">
        <v>72</v>
      </c>
      <c r="S3366" t="b">
        <v>1</v>
      </c>
      <c r="T3366" t="s">
        <v>8269</v>
      </c>
      <c r="U3366" t="str">
        <f t="shared" si="367"/>
        <v>theat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20">
        <f t="shared" si="368"/>
        <v>2.5</v>
      </c>
      <c r="F3367" s="6" t="str">
        <f t="shared" si="370"/>
        <v>Cat 2</v>
      </c>
      <c r="G3367" s="8">
        <v>2600</v>
      </c>
      <c r="H3367" t="s">
        <v>8218</v>
      </c>
      <c r="I3367" t="s">
        <v>8223</v>
      </c>
      <c r="J3367" t="s">
        <v>8245</v>
      </c>
      <c r="K3367">
        <v>1449973592</v>
      </c>
      <c r="L3367" s="12">
        <f t="shared" si="364"/>
        <v>42351.101759259262</v>
      </c>
      <c r="M3367">
        <v>1447381592</v>
      </c>
      <c r="N3367" s="12">
        <f t="shared" si="365"/>
        <v>42321.101759259262</v>
      </c>
      <c r="O3367" s="16">
        <f t="shared" si="366"/>
        <v>11</v>
      </c>
      <c r="P3367" s="16">
        <f t="shared" si="369"/>
        <v>2015</v>
      </c>
      <c r="Q3367" t="b">
        <v>0</v>
      </c>
      <c r="R3367">
        <v>3</v>
      </c>
      <c r="S3367" t="b">
        <v>1</v>
      </c>
      <c r="T3367" t="s">
        <v>8269</v>
      </c>
      <c r="U3367" t="str">
        <f t="shared" si="367"/>
        <v>theat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20">
        <f t="shared" si="368"/>
        <v>0.5</v>
      </c>
      <c r="F3368" s="6" t="str">
        <f t="shared" si="370"/>
        <v>Cat 1</v>
      </c>
      <c r="G3368" s="8">
        <v>1105</v>
      </c>
      <c r="H3368" t="s">
        <v>8218</v>
      </c>
      <c r="I3368" t="s">
        <v>8223</v>
      </c>
      <c r="J3368" t="s">
        <v>8245</v>
      </c>
      <c r="K3368">
        <v>1431481037</v>
      </c>
      <c r="L3368" s="12">
        <f t="shared" si="364"/>
        <v>42137.067557870367</v>
      </c>
      <c r="M3368">
        <v>1428889037</v>
      </c>
      <c r="N3368" s="12">
        <f t="shared" si="365"/>
        <v>42107.067557870367</v>
      </c>
      <c r="O3368" s="16">
        <f t="shared" si="366"/>
        <v>4</v>
      </c>
      <c r="P3368" s="16">
        <f t="shared" si="369"/>
        <v>2015</v>
      </c>
      <c r="Q3368" t="b">
        <v>0</v>
      </c>
      <c r="R3368">
        <v>18</v>
      </c>
      <c r="S3368" t="b">
        <v>1</v>
      </c>
      <c r="T3368" t="s">
        <v>8269</v>
      </c>
      <c r="U3368" t="str">
        <f t="shared" si="367"/>
        <v>theat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20">
        <f t="shared" si="368"/>
        <v>0.75</v>
      </c>
      <c r="F3369" s="6" t="str">
        <f t="shared" si="370"/>
        <v>Cat 1</v>
      </c>
      <c r="G3369" s="8">
        <v>890</v>
      </c>
      <c r="H3369" t="s">
        <v>8218</v>
      </c>
      <c r="I3369" t="s">
        <v>8224</v>
      </c>
      <c r="J3369" t="s">
        <v>8246</v>
      </c>
      <c r="K3369">
        <v>1438467894</v>
      </c>
      <c r="L3369" s="12">
        <f t="shared" si="364"/>
        <v>42217.933958333335</v>
      </c>
      <c r="M3369">
        <v>1436307894</v>
      </c>
      <c r="N3369" s="12">
        <f t="shared" si="365"/>
        <v>42192.933958333335</v>
      </c>
      <c r="O3369" s="16">
        <f t="shared" si="366"/>
        <v>7</v>
      </c>
      <c r="P3369" s="16">
        <f t="shared" si="369"/>
        <v>2015</v>
      </c>
      <c r="Q3369" t="b">
        <v>0</v>
      </c>
      <c r="R3369">
        <v>30</v>
      </c>
      <c r="S3369" t="b">
        <v>1</v>
      </c>
      <c r="T3369" t="s">
        <v>8269</v>
      </c>
      <c r="U3369" t="str">
        <f t="shared" si="367"/>
        <v>theat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20">
        <f t="shared" si="368"/>
        <v>1</v>
      </c>
      <c r="F3370" s="6" t="str">
        <f t="shared" si="370"/>
        <v>Cat 2</v>
      </c>
      <c r="G3370" s="8">
        <v>1046</v>
      </c>
      <c r="H3370" t="s">
        <v>8218</v>
      </c>
      <c r="I3370" t="s">
        <v>8223</v>
      </c>
      <c r="J3370" t="s">
        <v>8245</v>
      </c>
      <c r="K3370">
        <v>1420088400</v>
      </c>
      <c r="L3370" s="12">
        <f t="shared" si="364"/>
        <v>42005.208333333328</v>
      </c>
      <c r="M3370">
        <v>1416977259</v>
      </c>
      <c r="N3370" s="12">
        <f t="shared" si="365"/>
        <v>41969.199756944443</v>
      </c>
      <c r="O3370" s="16">
        <f t="shared" si="366"/>
        <v>11</v>
      </c>
      <c r="P3370" s="16">
        <f t="shared" si="369"/>
        <v>2014</v>
      </c>
      <c r="Q3370" t="b">
        <v>0</v>
      </c>
      <c r="R3370">
        <v>23</v>
      </c>
      <c r="S3370" t="b">
        <v>1</v>
      </c>
      <c r="T3370" t="s">
        <v>8269</v>
      </c>
      <c r="U3370" t="str">
        <f t="shared" si="367"/>
        <v>theat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20">
        <f t="shared" si="368"/>
        <v>5</v>
      </c>
      <c r="F3371" s="6" t="str">
        <f t="shared" si="370"/>
        <v>Cat 3</v>
      </c>
      <c r="G3371" s="8">
        <v>5195</v>
      </c>
      <c r="H3371" t="s">
        <v>8218</v>
      </c>
      <c r="I3371" t="s">
        <v>8240</v>
      </c>
      <c r="J3371" t="s">
        <v>8248</v>
      </c>
      <c r="K3371">
        <v>1484441980</v>
      </c>
      <c r="L3371" s="12">
        <f t="shared" si="364"/>
        <v>42750.041435185187</v>
      </c>
      <c r="M3371">
        <v>1479257980</v>
      </c>
      <c r="N3371" s="12">
        <f t="shared" si="365"/>
        <v>42690.041435185187</v>
      </c>
      <c r="O3371" s="16">
        <f t="shared" si="366"/>
        <v>11</v>
      </c>
      <c r="P3371" s="16">
        <f t="shared" si="369"/>
        <v>2016</v>
      </c>
      <c r="Q3371" t="b">
        <v>0</v>
      </c>
      <c r="R3371">
        <v>54</v>
      </c>
      <c r="S3371" t="b">
        <v>1</v>
      </c>
      <c r="T3371" t="s">
        <v>8269</v>
      </c>
      <c r="U3371" t="str">
        <f t="shared" si="367"/>
        <v>theat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20">
        <f t="shared" si="368"/>
        <v>1.5</v>
      </c>
      <c r="F3372" s="6" t="str">
        <f t="shared" si="370"/>
        <v>Cat 2</v>
      </c>
      <c r="G3372" s="8">
        <v>1766</v>
      </c>
      <c r="H3372" t="s">
        <v>8218</v>
      </c>
      <c r="I3372" t="s">
        <v>8223</v>
      </c>
      <c r="J3372" t="s">
        <v>8245</v>
      </c>
      <c r="K3372">
        <v>1481961600</v>
      </c>
      <c r="L3372" s="12">
        <f t="shared" si="364"/>
        <v>42721.333333333328</v>
      </c>
      <c r="M3372">
        <v>1479283285</v>
      </c>
      <c r="N3372" s="12">
        <f t="shared" si="365"/>
        <v>42690.334317129629</v>
      </c>
      <c r="O3372" s="16">
        <f t="shared" si="366"/>
        <v>11</v>
      </c>
      <c r="P3372" s="16">
        <f t="shared" si="369"/>
        <v>2016</v>
      </c>
      <c r="Q3372" t="b">
        <v>0</v>
      </c>
      <c r="R3372">
        <v>26</v>
      </c>
      <c r="S3372" t="b">
        <v>1</v>
      </c>
      <c r="T3372" t="s">
        <v>8269</v>
      </c>
      <c r="U3372" t="str">
        <f t="shared" si="367"/>
        <v>theat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20">
        <f t="shared" si="368"/>
        <v>0.2</v>
      </c>
      <c r="F3373" s="6" t="str">
        <f t="shared" si="370"/>
        <v>Cat 1</v>
      </c>
      <c r="G3373" s="8">
        <v>277</v>
      </c>
      <c r="H3373" t="s">
        <v>8218</v>
      </c>
      <c r="I3373" t="s">
        <v>8223</v>
      </c>
      <c r="J3373" t="s">
        <v>8245</v>
      </c>
      <c r="K3373">
        <v>1449089965</v>
      </c>
      <c r="L3373" s="12">
        <f t="shared" si="364"/>
        <v>42340.874594907407</v>
      </c>
      <c r="M3373">
        <v>1446670765</v>
      </c>
      <c r="N3373" s="12">
        <f t="shared" si="365"/>
        <v>42312.874594907407</v>
      </c>
      <c r="O3373" s="16">
        <f t="shared" si="366"/>
        <v>11</v>
      </c>
      <c r="P3373" s="16">
        <f t="shared" si="369"/>
        <v>2015</v>
      </c>
      <c r="Q3373" t="b">
        <v>0</v>
      </c>
      <c r="R3373">
        <v>9</v>
      </c>
      <c r="S3373" t="b">
        <v>1</v>
      </c>
      <c r="T3373" t="s">
        <v>8269</v>
      </c>
      <c r="U3373" t="str">
        <f t="shared" si="367"/>
        <v>theat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20">
        <f t="shared" si="368"/>
        <v>1</v>
      </c>
      <c r="F3374" s="6" t="str">
        <f t="shared" si="370"/>
        <v>Cat 2</v>
      </c>
      <c r="G3374" s="8">
        <v>1035</v>
      </c>
      <c r="H3374" t="s">
        <v>8218</v>
      </c>
      <c r="I3374" t="s">
        <v>8223</v>
      </c>
      <c r="J3374" t="s">
        <v>8245</v>
      </c>
      <c r="K3374">
        <v>1408942740</v>
      </c>
      <c r="L3374" s="12">
        <f t="shared" si="364"/>
        <v>41876.207638888889</v>
      </c>
      <c r="M3374">
        <v>1407157756</v>
      </c>
      <c r="N3374" s="12">
        <f t="shared" si="365"/>
        <v>41855.548101851848</v>
      </c>
      <c r="O3374" s="16">
        <f t="shared" si="366"/>
        <v>8</v>
      </c>
      <c r="P3374" s="16">
        <f t="shared" si="369"/>
        <v>2014</v>
      </c>
      <c r="Q3374" t="b">
        <v>0</v>
      </c>
      <c r="R3374">
        <v>27</v>
      </c>
      <c r="S3374" t="b">
        <v>1</v>
      </c>
      <c r="T3374" t="s">
        <v>8269</v>
      </c>
      <c r="U3374" t="str">
        <f t="shared" si="367"/>
        <v>theat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20">
        <f t="shared" si="368"/>
        <v>2</v>
      </c>
      <c r="F3375" s="6" t="str">
        <f t="shared" si="370"/>
        <v>Cat 2</v>
      </c>
      <c r="G3375" s="8">
        <v>2005</v>
      </c>
      <c r="H3375" t="s">
        <v>8218</v>
      </c>
      <c r="I3375" t="s">
        <v>8224</v>
      </c>
      <c r="J3375" t="s">
        <v>8246</v>
      </c>
      <c r="K3375">
        <v>1437235200</v>
      </c>
      <c r="L3375" s="12">
        <f t="shared" si="364"/>
        <v>42203.666666666672</v>
      </c>
      <c r="M3375">
        <v>1435177840</v>
      </c>
      <c r="N3375" s="12">
        <f t="shared" si="365"/>
        <v>42179.854629629626</v>
      </c>
      <c r="O3375" s="16">
        <f t="shared" si="366"/>
        <v>6</v>
      </c>
      <c r="P3375" s="16">
        <f t="shared" si="369"/>
        <v>2015</v>
      </c>
      <c r="Q3375" t="b">
        <v>0</v>
      </c>
      <c r="R3375">
        <v>30</v>
      </c>
      <c r="S3375" t="b">
        <v>1</v>
      </c>
      <c r="T3375" t="s">
        <v>8269</v>
      </c>
      <c r="U3375" t="str">
        <f t="shared" si="367"/>
        <v>theat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20">
        <f t="shared" si="368"/>
        <v>3.5</v>
      </c>
      <c r="F3376" s="6" t="str">
        <f t="shared" si="370"/>
        <v>Cat 2</v>
      </c>
      <c r="G3376" s="8">
        <v>3730</v>
      </c>
      <c r="H3376" t="s">
        <v>8218</v>
      </c>
      <c r="I3376" t="s">
        <v>8228</v>
      </c>
      <c r="J3376" t="s">
        <v>8250</v>
      </c>
      <c r="K3376">
        <v>1446053616</v>
      </c>
      <c r="L3376" s="12">
        <f t="shared" si="364"/>
        <v>42305.731666666667</v>
      </c>
      <c r="M3376">
        <v>1443461616</v>
      </c>
      <c r="N3376" s="12">
        <f t="shared" si="365"/>
        <v>42275.731666666667</v>
      </c>
      <c r="O3376" s="16">
        <f t="shared" si="366"/>
        <v>9</v>
      </c>
      <c r="P3376" s="16">
        <f t="shared" si="369"/>
        <v>2015</v>
      </c>
      <c r="Q3376" t="b">
        <v>0</v>
      </c>
      <c r="R3376">
        <v>52</v>
      </c>
      <c r="S3376" t="b">
        <v>1</v>
      </c>
      <c r="T3376" t="s">
        <v>8269</v>
      </c>
      <c r="U3376" t="str">
        <f t="shared" si="367"/>
        <v>theat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20">
        <f t="shared" si="368"/>
        <v>3</v>
      </c>
      <c r="F3377" s="6" t="str">
        <f t="shared" si="370"/>
        <v>Cat 2</v>
      </c>
      <c r="G3377" s="8">
        <v>3000</v>
      </c>
      <c r="H3377" t="s">
        <v>8218</v>
      </c>
      <c r="I3377" t="s">
        <v>8224</v>
      </c>
      <c r="J3377" t="s">
        <v>8246</v>
      </c>
      <c r="K3377">
        <v>1400423973</v>
      </c>
      <c r="L3377" s="12">
        <f t="shared" si="364"/>
        <v>41777.610798611109</v>
      </c>
      <c r="M3377">
        <v>1399387173</v>
      </c>
      <c r="N3377" s="12">
        <f t="shared" si="365"/>
        <v>41765.610798611109</v>
      </c>
      <c r="O3377" s="16">
        <f t="shared" si="366"/>
        <v>5</v>
      </c>
      <c r="P3377" s="16">
        <f t="shared" si="369"/>
        <v>2014</v>
      </c>
      <c r="Q3377" t="b">
        <v>0</v>
      </c>
      <c r="R3377">
        <v>17</v>
      </c>
      <c r="S3377" t="b">
        <v>1</v>
      </c>
      <c r="T3377" t="s">
        <v>8269</v>
      </c>
      <c r="U3377" t="str">
        <f t="shared" si="367"/>
        <v>theat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20">
        <f t="shared" si="368"/>
        <v>8</v>
      </c>
      <c r="F3378" s="6" t="str">
        <f t="shared" si="370"/>
        <v>Cat 3</v>
      </c>
      <c r="G3378" s="8">
        <v>8001</v>
      </c>
      <c r="H3378" t="s">
        <v>8218</v>
      </c>
      <c r="I3378" t="s">
        <v>8223</v>
      </c>
      <c r="J3378" t="s">
        <v>8245</v>
      </c>
      <c r="K3378">
        <v>1429976994</v>
      </c>
      <c r="L3378" s="12">
        <f t="shared" si="364"/>
        <v>42119.659652777773</v>
      </c>
      <c r="M3378">
        <v>1424796594</v>
      </c>
      <c r="N3378" s="12">
        <f t="shared" si="365"/>
        <v>42059.701319444444</v>
      </c>
      <c r="O3378" s="16">
        <f t="shared" si="366"/>
        <v>2</v>
      </c>
      <c r="P3378" s="16">
        <f t="shared" si="369"/>
        <v>2015</v>
      </c>
      <c r="Q3378" t="b">
        <v>0</v>
      </c>
      <c r="R3378">
        <v>19</v>
      </c>
      <c r="S3378" t="b">
        <v>1</v>
      </c>
      <c r="T3378" t="s">
        <v>8269</v>
      </c>
      <c r="U3378" t="str">
        <f t="shared" si="367"/>
        <v>theat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20">
        <f t="shared" si="368"/>
        <v>8</v>
      </c>
      <c r="F3379" s="6" t="str">
        <f t="shared" si="370"/>
        <v>Cat 3</v>
      </c>
      <c r="G3379" s="8">
        <v>8084</v>
      </c>
      <c r="H3379" t="s">
        <v>8218</v>
      </c>
      <c r="I3379" t="s">
        <v>8224</v>
      </c>
      <c r="J3379" t="s">
        <v>8246</v>
      </c>
      <c r="K3379">
        <v>1426870560</v>
      </c>
      <c r="L3379" s="12">
        <f t="shared" si="364"/>
        <v>42083.705555555556</v>
      </c>
      <c r="M3379">
        <v>1424280899</v>
      </c>
      <c r="N3379" s="12">
        <f t="shared" si="365"/>
        <v>42053.732627314821</v>
      </c>
      <c r="O3379" s="16">
        <f t="shared" si="366"/>
        <v>2</v>
      </c>
      <c r="P3379" s="16">
        <f t="shared" si="369"/>
        <v>2015</v>
      </c>
      <c r="Q3379" t="b">
        <v>0</v>
      </c>
      <c r="R3379">
        <v>77</v>
      </c>
      <c r="S3379" t="b">
        <v>1</v>
      </c>
      <c r="T3379" t="s">
        <v>8269</v>
      </c>
      <c r="U3379" t="str">
        <f t="shared" si="367"/>
        <v>theat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20">
        <f t="shared" si="368"/>
        <v>0.55000000000000004</v>
      </c>
      <c r="F3380" s="6" t="str">
        <f t="shared" si="370"/>
        <v>Cat 1</v>
      </c>
      <c r="G3380" s="8">
        <v>592</v>
      </c>
      <c r="H3380" t="s">
        <v>8218</v>
      </c>
      <c r="I3380" t="s">
        <v>8224</v>
      </c>
      <c r="J3380" t="s">
        <v>8246</v>
      </c>
      <c r="K3380">
        <v>1409490480</v>
      </c>
      <c r="L3380" s="12">
        <f t="shared" si="364"/>
        <v>41882.547222222223</v>
      </c>
      <c r="M3380">
        <v>1407400306</v>
      </c>
      <c r="N3380" s="12">
        <f t="shared" si="365"/>
        <v>41858.355393518519</v>
      </c>
      <c r="O3380" s="16">
        <f t="shared" si="366"/>
        <v>8</v>
      </c>
      <c r="P3380" s="16">
        <f t="shared" si="369"/>
        <v>2014</v>
      </c>
      <c r="Q3380" t="b">
        <v>0</v>
      </c>
      <c r="R3380">
        <v>21</v>
      </c>
      <c r="S3380" t="b">
        <v>1</v>
      </c>
      <c r="T3380" t="s">
        <v>8269</v>
      </c>
      <c r="U3380" t="str">
        <f t="shared" si="367"/>
        <v>theat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20">
        <f t="shared" si="368"/>
        <v>2</v>
      </c>
      <c r="F3381" s="6" t="str">
        <f t="shared" si="370"/>
        <v>Cat 2</v>
      </c>
      <c r="G3381" s="8">
        <v>2073</v>
      </c>
      <c r="H3381" t="s">
        <v>8218</v>
      </c>
      <c r="I3381" t="s">
        <v>8224</v>
      </c>
      <c r="J3381" t="s">
        <v>8246</v>
      </c>
      <c r="K3381">
        <v>1440630000</v>
      </c>
      <c r="L3381" s="12">
        <f t="shared" si="364"/>
        <v>42242.958333333328</v>
      </c>
      <c r="M3381">
        <v>1439122800</v>
      </c>
      <c r="N3381" s="12">
        <f t="shared" si="365"/>
        <v>42225.513888888891</v>
      </c>
      <c r="O3381" s="16">
        <f t="shared" si="366"/>
        <v>8</v>
      </c>
      <c r="P3381" s="16">
        <f t="shared" si="369"/>
        <v>2015</v>
      </c>
      <c r="Q3381" t="b">
        <v>0</v>
      </c>
      <c r="R3381">
        <v>38</v>
      </c>
      <c r="S3381" t="b">
        <v>1</v>
      </c>
      <c r="T3381" t="s">
        <v>8269</v>
      </c>
      <c r="U3381" t="str">
        <f t="shared" si="367"/>
        <v>theat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20">
        <f t="shared" si="368"/>
        <v>3</v>
      </c>
      <c r="F3382" s="6" t="str">
        <f t="shared" si="370"/>
        <v>Cat 2</v>
      </c>
      <c r="G3382" s="8">
        <v>3133</v>
      </c>
      <c r="H3382" t="s">
        <v>8218</v>
      </c>
      <c r="I3382" t="s">
        <v>8223</v>
      </c>
      <c r="J3382" t="s">
        <v>8245</v>
      </c>
      <c r="K3382">
        <v>1417305178</v>
      </c>
      <c r="L3382" s="12">
        <f t="shared" si="364"/>
        <v>41972.995115740734</v>
      </c>
      <c r="M3382">
        <v>1414277578</v>
      </c>
      <c r="N3382" s="12">
        <f t="shared" si="365"/>
        <v>41937.95344907407</v>
      </c>
      <c r="O3382" s="16">
        <f t="shared" si="366"/>
        <v>10</v>
      </c>
      <c r="P3382" s="16">
        <f t="shared" si="369"/>
        <v>2014</v>
      </c>
      <c r="Q3382" t="b">
        <v>0</v>
      </c>
      <c r="R3382">
        <v>28</v>
      </c>
      <c r="S3382" t="b">
        <v>1</v>
      </c>
      <c r="T3382" t="s">
        <v>8269</v>
      </c>
      <c r="U3382" t="str">
        <f t="shared" si="367"/>
        <v>theat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20">
        <f t="shared" si="368"/>
        <v>4</v>
      </c>
      <c r="F3383" s="6" t="str">
        <f t="shared" si="370"/>
        <v>Cat 2</v>
      </c>
      <c r="G3383" s="8">
        <v>4090</v>
      </c>
      <c r="H3383" t="s">
        <v>8218</v>
      </c>
      <c r="I3383" t="s">
        <v>8223</v>
      </c>
      <c r="J3383" t="s">
        <v>8245</v>
      </c>
      <c r="K3383">
        <v>1426044383</v>
      </c>
      <c r="L3383" s="12">
        <f t="shared" si="364"/>
        <v>42074.143321759257</v>
      </c>
      <c r="M3383">
        <v>1423455983</v>
      </c>
      <c r="N3383" s="12">
        <f t="shared" si="365"/>
        <v>42044.184988425928</v>
      </c>
      <c r="O3383" s="16">
        <f t="shared" si="366"/>
        <v>2</v>
      </c>
      <c r="P3383" s="16">
        <f t="shared" si="369"/>
        <v>2015</v>
      </c>
      <c r="Q3383" t="b">
        <v>0</v>
      </c>
      <c r="R3383">
        <v>48</v>
      </c>
      <c r="S3383" t="b">
        <v>1</v>
      </c>
      <c r="T3383" t="s">
        <v>8269</v>
      </c>
      <c r="U3383" t="str">
        <f t="shared" si="367"/>
        <v>theat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20">
        <f t="shared" si="368"/>
        <v>3.5</v>
      </c>
      <c r="F3384" s="6" t="str">
        <f t="shared" si="370"/>
        <v>Cat 2</v>
      </c>
      <c r="G3384" s="8">
        <v>3526</v>
      </c>
      <c r="H3384" t="s">
        <v>8218</v>
      </c>
      <c r="I3384" t="s">
        <v>8224</v>
      </c>
      <c r="J3384" t="s">
        <v>8246</v>
      </c>
      <c r="K3384">
        <v>1470092340</v>
      </c>
      <c r="L3384" s="12">
        <f t="shared" si="364"/>
        <v>42583.957638888889</v>
      </c>
      <c r="M3384">
        <v>1467973256</v>
      </c>
      <c r="N3384" s="12">
        <f t="shared" si="365"/>
        <v>42559.431203703702</v>
      </c>
      <c r="O3384" s="16">
        <f t="shared" si="366"/>
        <v>7</v>
      </c>
      <c r="P3384" s="16">
        <f t="shared" si="369"/>
        <v>2016</v>
      </c>
      <c r="Q3384" t="b">
        <v>0</v>
      </c>
      <c r="R3384">
        <v>46</v>
      </c>
      <c r="S3384" t="b">
        <v>1</v>
      </c>
      <c r="T3384" t="s">
        <v>8269</v>
      </c>
      <c r="U3384" t="str">
        <f t="shared" si="367"/>
        <v>theat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20">
        <f t="shared" si="368"/>
        <v>1.75</v>
      </c>
      <c r="F3385" s="6" t="str">
        <f t="shared" si="370"/>
        <v>Cat 2</v>
      </c>
      <c r="G3385" s="8">
        <v>1955</v>
      </c>
      <c r="H3385" t="s">
        <v>8218</v>
      </c>
      <c r="I3385" t="s">
        <v>8223</v>
      </c>
      <c r="J3385" t="s">
        <v>8245</v>
      </c>
      <c r="K3385">
        <v>1466707620</v>
      </c>
      <c r="L3385" s="12">
        <f t="shared" si="364"/>
        <v>42544.782638888893</v>
      </c>
      <c r="M3385">
        <v>1464979620</v>
      </c>
      <c r="N3385" s="12">
        <f t="shared" si="365"/>
        <v>42524.782638888893</v>
      </c>
      <c r="O3385" s="16">
        <f t="shared" si="366"/>
        <v>6</v>
      </c>
      <c r="P3385" s="16">
        <f t="shared" si="369"/>
        <v>2016</v>
      </c>
      <c r="Q3385" t="b">
        <v>0</v>
      </c>
      <c r="R3385">
        <v>30</v>
      </c>
      <c r="S3385" t="b">
        <v>1</v>
      </c>
      <c r="T3385" t="s">
        <v>8269</v>
      </c>
      <c r="U3385" t="str">
        <f t="shared" si="367"/>
        <v>theat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20">
        <f t="shared" si="368"/>
        <v>6</v>
      </c>
      <c r="F3386" s="6" t="str">
        <f t="shared" si="370"/>
        <v>Cat 3</v>
      </c>
      <c r="G3386" s="8">
        <v>6000.66</v>
      </c>
      <c r="H3386" t="s">
        <v>8218</v>
      </c>
      <c r="I3386" t="s">
        <v>8223</v>
      </c>
      <c r="J3386" t="s">
        <v>8245</v>
      </c>
      <c r="K3386">
        <v>1448074800</v>
      </c>
      <c r="L3386" s="12">
        <f t="shared" si="364"/>
        <v>42329.125</v>
      </c>
      <c r="M3386">
        <v>1444874768</v>
      </c>
      <c r="N3386" s="12">
        <f t="shared" si="365"/>
        <v>42292.087592592594</v>
      </c>
      <c r="O3386" s="16">
        <f t="shared" si="366"/>
        <v>10</v>
      </c>
      <c r="P3386" s="16">
        <f t="shared" si="369"/>
        <v>2015</v>
      </c>
      <c r="Q3386" t="b">
        <v>0</v>
      </c>
      <c r="R3386">
        <v>64</v>
      </c>
      <c r="S3386" t="b">
        <v>1</v>
      </c>
      <c r="T3386" t="s">
        <v>8269</v>
      </c>
      <c r="U3386" t="str">
        <f t="shared" si="367"/>
        <v>theat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20">
        <f t="shared" si="368"/>
        <v>2</v>
      </c>
      <c r="F3387" s="6" t="str">
        <f t="shared" si="370"/>
        <v>Cat 2</v>
      </c>
      <c r="G3387" s="8">
        <v>2000</v>
      </c>
      <c r="H3387" t="s">
        <v>8218</v>
      </c>
      <c r="I3387" t="s">
        <v>8223</v>
      </c>
      <c r="J3387" t="s">
        <v>8245</v>
      </c>
      <c r="K3387">
        <v>1418244552</v>
      </c>
      <c r="L3387" s="12">
        <f t="shared" si="364"/>
        <v>41983.8675</v>
      </c>
      <c r="M3387">
        <v>1415652552</v>
      </c>
      <c r="N3387" s="12">
        <f t="shared" si="365"/>
        <v>41953.8675</v>
      </c>
      <c r="O3387" s="16">
        <f t="shared" si="366"/>
        <v>11</v>
      </c>
      <c r="P3387" s="16">
        <f t="shared" si="369"/>
        <v>2014</v>
      </c>
      <c r="Q3387" t="b">
        <v>0</v>
      </c>
      <c r="R3387">
        <v>15</v>
      </c>
      <c r="S3387" t="b">
        <v>1</v>
      </c>
      <c r="T3387" t="s">
        <v>8269</v>
      </c>
      <c r="U3387" t="str">
        <f t="shared" si="367"/>
        <v>theat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20">
        <f t="shared" si="368"/>
        <v>2</v>
      </c>
      <c r="F3388" s="6" t="str">
        <f t="shared" si="370"/>
        <v>Cat 2</v>
      </c>
      <c r="G3388" s="8">
        <v>2100</v>
      </c>
      <c r="H3388" t="s">
        <v>8218</v>
      </c>
      <c r="I3388" t="s">
        <v>8223</v>
      </c>
      <c r="J3388" t="s">
        <v>8245</v>
      </c>
      <c r="K3388">
        <v>1417620506</v>
      </c>
      <c r="L3388" s="12">
        <f t="shared" si="364"/>
        <v>41976.644745370373</v>
      </c>
      <c r="M3388">
        <v>1415028506</v>
      </c>
      <c r="N3388" s="12">
        <f t="shared" si="365"/>
        <v>41946.644745370373</v>
      </c>
      <c r="O3388" s="16">
        <f t="shared" si="366"/>
        <v>11</v>
      </c>
      <c r="P3388" s="16">
        <f t="shared" si="369"/>
        <v>2014</v>
      </c>
      <c r="Q3388" t="b">
        <v>0</v>
      </c>
      <c r="R3388">
        <v>41</v>
      </c>
      <c r="S3388" t="b">
        <v>1</v>
      </c>
      <c r="T3388" t="s">
        <v>8269</v>
      </c>
      <c r="U3388" t="str">
        <f t="shared" si="367"/>
        <v>theat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20">
        <f t="shared" si="368"/>
        <v>3</v>
      </c>
      <c r="F3389" s="6" t="str">
        <f t="shared" si="370"/>
        <v>Cat 2</v>
      </c>
      <c r="G3389" s="8">
        <v>3506</v>
      </c>
      <c r="H3389" t="s">
        <v>8218</v>
      </c>
      <c r="I3389" t="s">
        <v>8223</v>
      </c>
      <c r="J3389" t="s">
        <v>8245</v>
      </c>
      <c r="K3389">
        <v>1418581088</v>
      </c>
      <c r="L3389" s="12">
        <f t="shared" si="364"/>
        <v>41987.762592592597</v>
      </c>
      <c r="M3389">
        <v>1415125088</v>
      </c>
      <c r="N3389" s="12">
        <f t="shared" si="365"/>
        <v>41947.762592592589</v>
      </c>
      <c r="O3389" s="16">
        <f t="shared" si="366"/>
        <v>11</v>
      </c>
      <c r="P3389" s="16">
        <f t="shared" si="369"/>
        <v>2014</v>
      </c>
      <c r="Q3389" t="b">
        <v>0</v>
      </c>
      <c r="R3389">
        <v>35</v>
      </c>
      <c r="S3389" t="b">
        <v>1</v>
      </c>
      <c r="T3389" t="s">
        <v>8269</v>
      </c>
      <c r="U3389" t="str">
        <f t="shared" si="367"/>
        <v>theat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20">
        <f t="shared" si="368"/>
        <v>1.5</v>
      </c>
      <c r="F3390" s="6" t="str">
        <f t="shared" si="370"/>
        <v>Cat 2</v>
      </c>
      <c r="G3390" s="8">
        <v>1557</v>
      </c>
      <c r="H3390" t="s">
        <v>8218</v>
      </c>
      <c r="I3390" t="s">
        <v>8224</v>
      </c>
      <c r="J3390" t="s">
        <v>8246</v>
      </c>
      <c r="K3390">
        <v>1434625441</v>
      </c>
      <c r="L3390" s="12">
        <f t="shared" si="364"/>
        <v>42173.461122685185</v>
      </c>
      <c r="M3390">
        <v>1432033441</v>
      </c>
      <c r="N3390" s="12">
        <f t="shared" si="365"/>
        <v>42143.461122685185</v>
      </c>
      <c r="O3390" s="16">
        <f t="shared" si="366"/>
        <v>5</v>
      </c>
      <c r="P3390" s="16">
        <f t="shared" si="369"/>
        <v>2015</v>
      </c>
      <c r="Q3390" t="b">
        <v>0</v>
      </c>
      <c r="R3390">
        <v>45</v>
      </c>
      <c r="S3390" t="b">
        <v>1</v>
      </c>
      <c r="T3390" t="s">
        <v>8269</v>
      </c>
      <c r="U3390" t="str">
        <f t="shared" si="367"/>
        <v>theat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20">
        <f t="shared" si="368"/>
        <v>10</v>
      </c>
      <c r="F3391" s="6" t="str">
        <f t="shared" si="370"/>
        <v>Cat 4</v>
      </c>
      <c r="G3391" s="8">
        <v>11450</v>
      </c>
      <c r="H3391" t="s">
        <v>8218</v>
      </c>
      <c r="I3391" t="s">
        <v>8223</v>
      </c>
      <c r="J3391" t="s">
        <v>8245</v>
      </c>
      <c r="K3391">
        <v>1464960682</v>
      </c>
      <c r="L3391" s="12">
        <f t="shared" si="364"/>
        <v>42524.563449074078</v>
      </c>
      <c r="M3391">
        <v>1462368682</v>
      </c>
      <c r="N3391" s="12">
        <f t="shared" si="365"/>
        <v>42494.563449074078</v>
      </c>
      <c r="O3391" s="16">
        <f t="shared" si="366"/>
        <v>5</v>
      </c>
      <c r="P3391" s="16">
        <f t="shared" si="369"/>
        <v>2016</v>
      </c>
      <c r="Q3391" t="b">
        <v>0</v>
      </c>
      <c r="R3391">
        <v>62</v>
      </c>
      <c r="S3391" t="b">
        <v>1</v>
      </c>
      <c r="T3391" t="s">
        <v>8269</v>
      </c>
      <c r="U3391" t="str">
        <f t="shared" si="367"/>
        <v>theat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20">
        <f t="shared" si="368"/>
        <v>1.5</v>
      </c>
      <c r="F3392" s="6" t="str">
        <f t="shared" si="370"/>
        <v>Cat 2</v>
      </c>
      <c r="G3392" s="8">
        <v>1536</v>
      </c>
      <c r="H3392" t="s">
        <v>8218</v>
      </c>
      <c r="I3392" t="s">
        <v>8223</v>
      </c>
      <c r="J3392" t="s">
        <v>8245</v>
      </c>
      <c r="K3392">
        <v>1405017345</v>
      </c>
      <c r="L3392" s="12">
        <f t="shared" si="364"/>
        <v>41830.774826388886</v>
      </c>
      <c r="M3392">
        <v>1403721345</v>
      </c>
      <c r="N3392" s="12">
        <f t="shared" si="365"/>
        <v>41815.774826388886</v>
      </c>
      <c r="O3392" s="16">
        <f t="shared" si="366"/>
        <v>6</v>
      </c>
      <c r="P3392" s="16">
        <f t="shared" si="369"/>
        <v>2014</v>
      </c>
      <c r="Q3392" t="b">
        <v>0</v>
      </c>
      <c r="R3392">
        <v>22</v>
      </c>
      <c r="S3392" t="b">
        <v>1</v>
      </c>
      <c r="T3392" t="s">
        <v>8269</v>
      </c>
      <c r="U3392" t="str">
        <f t="shared" si="367"/>
        <v>theat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20">
        <f t="shared" si="368"/>
        <v>0.5</v>
      </c>
      <c r="F3393" s="6" t="str">
        <f t="shared" si="370"/>
        <v>Cat 1</v>
      </c>
      <c r="G3393" s="8">
        <v>1115</v>
      </c>
      <c r="H3393" t="s">
        <v>8218</v>
      </c>
      <c r="I3393" t="s">
        <v>8223</v>
      </c>
      <c r="J3393" t="s">
        <v>8245</v>
      </c>
      <c r="K3393">
        <v>1407536880</v>
      </c>
      <c r="L3393" s="12">
        <f t="shared" si="364"/>
        <v>41859.936111111114</v>
      </c>
      <c r="M3393">
        <v>1404997548</v>
      </c>
      <c r="N3393" s="12">
        <f t="shared" si="365"/>
        <v>41830.545694444445</v>
      </c>
      <c r="O3393" s="16">
        <f t="shared" si="366"/>
        <v>7</v>
      </c>
      <c r="P3393" s="16">
        <f t="shared" si="369"/>
        <v>2014</v>
      </c>
      <c r="Q3393" t="b">
        <v>0</v>
      </c>
      <c r="R3393">
        <v>18</v>
      </c>
      <c r="S3393" t="b">
        <v>1</v>
      </c>
      <c r="T3393" t="s">
        <v>8269</v>
      </c>
      <c r="U3393" t="str">
        <f t="shared" si="367"/>
        <v>theat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20">
        <f t="shared" si="368"/>
        <v>0.5</v>
      </c>
      <c r="F3394" s="6" t="str">
        <f t="shared" si="370"/>
        <v>Cat 1</v>
      </c>
      <c r="G3394" s="8">
        <v>500</v>
      </c>
      <c r="H3394" t="s">
        <v>8218</v>
      </c>
      <c r="I3394" t="s">
        <v>8224</v>
      </c>
      <c r="J3394" t="s">
        <v>8246</v>
      </c>
      <c r="K3394">
        <v>1462565855</v>
      </c>
      <c r="L3394" s="12">
        <f t="shared" si="364"/>
        <v>42496.845543981486</v>
      </c>
      <c r="M3394">
        <v>1458245855</v>
      </c>
      <c r="N3394" s="12">
        <f t="shared" si="365"/>
        <v>42446.845543981486</v>
      </c>
      <c r="O3394" s="16">
        <f t="shared" si="366"/>
        <v>3</v>
      </c>
      <c r="P3394" s="16">
        <f t="shared" si="369"/>
        <v>2016</v>
      </c>
      <c r="Q3394" t="b">
        <v>0</v>
      </c>
      <c r="R3394">
        <v>12</v>
      </c>
      <c r="S3394" t="b">
        <v>1</v>
      </c>
      <c r="T3394" t="s">
        <v>8269</v>
      </c>
      <c r="U3394" t="str">
        <f t="shared" si="367"/>
        <v>theat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20">
        <f t="shared" si="368"/>
        <v>1.5</v>
      </c>
      <c r="F3395" s="6" t="str">
        <f t="shared" si="370"/>
        <v>Cat 2</v>
      </c>
      <c r="G3395" s="8">
        <v>1587</v>
      </c>
      <c r="H3395" t="s">
        <v>8218</v>
      </c>
      <c r="I3395" t="s">
        <v>8223</v>
      </c>
      <c r="J3395" t="s">
        <v>8245</v>
      </c>
      <c r="K3395">
        <v>1415234760</v>
      </c>
      <c r="L3395" s="12">
        <f t="shared" ref="L3395:L3458" si="371">(((K3395/60)/60)/24)+DATE(1970,1,1)</f>
        <v>41949.031944444447</v>
      </c>
      <c r="M3395">
        <v>1413065230</v>
      </c>
      <c r="N3395" s="12">
        <f t="shared" ref="N3395:N3458" si="372">(((M3395/60)/60)/24)+DATE(1970,1,1)</f>
        <v>41923.921643518523</v>
      </c>
      <c r="O3395" s="16">
        <f t="shared" ref="O3395:O3458" si="373">MONTH(N3395)</f>
        <v>10</v>
      </c>
      <c r="P3395" s="16">
        <f t="shared" si="369"/>
        <v>2014</v>
      </c>
      <c r="Q3395" t="b">
        <v>0</v>
      </c>
      <c r="R3395">
        <v>44</v>
      </c>
      <c r="S3395" t="b">
        <v>1</v>
      </c>
      <c r="T3395" t="s">
        <v>8269</v>
      </c>
      <c r="U3395" t="str">
        <f t="shared" ref="U3395:U3458" si="374">LEFT(T3395,5)</f>
        <v>theat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20">
        <f t="shared" ref="E3396:E3459" si="375">D3396/1000</f>
        <v>0.55000000000000004</v>
      </c>
      <c r="F3396" s="6" t="str">
        <f t="shared" si="370"/>
        <v>Cat 1</v>
      </c>
      <c r="G3396" s="8">
        <v>783</v>
      </c>
      <c r="H3396" t="s">
        <v>8218</v>
      </c>
      <c r="I3396" t="s">
        <v>8224</v>
      </c>
      <c r="J3396" t="s">
        <v>8246</v>
      </c>
      <c r="K3396">
        <v>1406470645</v>
      </c>
      <c r="L3396" s="12">
        <f t="shared" si="371"/>
        <v>41847.59542824074</v>
      </c>
      <c r="M3396">
        <v>1403878645</v>
      </c>
      <c r="N3396" s="12">
        <f t="shared" si="372"/>
        <v>41817.59542824074</v>
      </c>
      <c r="O3396" s="16">
        <f t="shared" si="373"/>
        <v>6</v>
      </c>
      <c r="P3396" s="16">
        <f t="shared" ref="P3396:P3459" si="376">YEAR(N3396)</f>
        <v>2014</v>
      </c>
      <c r="Q3396" t="b">
        <v>0</v>
      </c>
      <c r="R3396">
        <v>27</v>
      </c>
      <c r="S3396" t="b">
        <v>1</v>
      </c>
      <c r="T3396" t="s">
        <v>8269</v>
      </c>
      <c r="U3396" t="str">
        <f t="shared" si="374"/>
        <v>theat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20">
        <f t="shared" si="375"/>
        <v>0.5</v>
      </c>
      <c r="F3397" s="6" t="str">
        <f t="shared" ref="F3397:F3460" si="377">IF(E3397&lt;1,"Cat 1",IF(E3397&lt;5,"Cat 2",IF(E3397&lt;10,"Cat 3",IF(E3397&lt;15,"Cat 4",IF(E3397&lt;20,"Cat 5",IF(E3397&lt;25,"Cat 6",IF(E3397&lt;30,"Cat 7",IF(E3397&lt;35,"Cat 8",IF(E3397&lt;40,"Cat 9",IF(E3397&lt;45,"Cat 10",IF(E3397&lt;50,"Cat 11","Cat 12")))))))))))</f>
        <v>Cat 1</v>
      </c>
      <c r="G3397" s="8">
        <v>920</v>
      </c>
      <c r="H3397" t="s">
        <v>8218</v>
      </c>
      <c r="I3397" t="s">
        <v>8224</v>
      </c>
      <c r="J3397" t="s">
        <v>8246</v>
      </c>
      <c r="K3397">
        <v>1433009400</v>
      </c>
      <c r="L3397" s="12">
        <f t="shared" si="371"/>
        <v>42154.756944444445</v>
      </c>
      <c r="M3397">
        <v>1431795944</v>
      </c>
      <c r="N3397" s="12">
        <f t="shared" si="372"/>
        <v>42140.712314814817</v>
      </c>
      <c r="O3397" s="16">
        <f t="shared" si="373"/>
        <v>5</v>
      </c>
      <c r="P3397" s="16">
        <f t="shared" si="376"/>
        <v>2015</v>
      </c>
      <c r="Q3397" t="b">
        <v>0</v>
      </c>
      <c r="R3397">
        <v>38</v>
      </c>
      <c r="S3397" t="b">
        <v>1</v>
      </c>
      <c r="T3397" t="s">
        <v>8269</v>
      </c>
      <c r="U3397" t="str">
        <f t="shared" si="374"/>
        <v>theat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20">
        <f t="shared" si="375"/>
        <v>1.5</v>
      </c>
      <c r="F3398" s="6" t="str">
        <f t="shared" si="377"/>
        <v>Cat 2</v>
      </c>
      <c r="G3398" s="8">
        <v>1565</v>
      </c>
      <c r="H3398" t="s">
        <v>8218</v>
      </c>
      <c r="I3398" t="s">
        <v>8223</v>
      </c>
      <c r="J3398" t="s">
        <v>8245</v>
      </c>
      <c r="K3398">
        <v>1401595140</v>
      </c>
      <c r="L3398" s="12">
        <f t="shared" si="371"/>
        <v>41791.165972222225</v>
      </c>
      <c r="M3398">
        <v>1399286589</v>
      </c>
      <c r="N3398" s="12">
        <f t="shared" si="372"/>
        <v>41764.44663194444</v>
      </c>
      <c r="O3398" s="16">
        <f t="shared" si="373"/>
        <v>5</v>
      </c>
      <c r="P3398" s="16">
        <f t="shared" si="376"/>
        <v>2014</v>
      </c>
      <c r="Q3398" t="b">
        <v>0</v>
      </c>
      <c r="R3398">
        <v>28</v>
      </c>
      <c r="S3398" t="b">
        <v>1</v>
      </c>
      <c r="T3398" t="s">
        <v>8269</v>
      </c>
      <c r="U3398" t="str">
        <f t="shared" si="374"/>
        <v>theat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20">
        <f t="shared" si="375"/>
        <v>0.25</v>
      </c>
      <c r="F3399" s="6" t="str">
        <f t="shared" si="377"/>
        <v>Cat 1</v>
      </c>
      <c r="G3399" s="8">
        <v>280</v>
      </c>
      <c r="H3399" t="s">
        <v>8218</v>
      </c>
      <c r="I3399" t="s">
        <v>8224</v>
      </c>
      <c r="J3399" t="s">
        <v>8246</v>
      </c>
      <c r="K3399">
        <v>1455832800</v>
      </c>
      <c r="L3399" s="12">
        <f t="shared" si="371"/>
        <v>42418.916666666672</v>
      </c>
      <c r="M3399">
        <v>1452338929</v>
      </c>
      <c r="N3399" s="12">
        <f t="shared" si="372"/>
        <v>42378.478344907402</v>
      </c>
      <c r="O3399" s="16">
        <f t="shared" si="373"/>
        <v>1</v>
      </c>
      <c r="P3399" s="16">
        <f t="shared" si="376"/>
        <v>2016</v>
      </c>
      <c r="Q3399" t="b">
        <v>0</v>
      </c>
      <c r="R3399">
        <v>24</v>
      </c>
      <c r="S3399" t="b">
        <v>1</v>
      </c>
      <c r="T3399" t="s">
        <v>8269</v>
      </c>
      <c r="U3399" t="str">
        <f t="shared" si="374"/>
        <v>theat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20">
        <f t="shared" si="375"/>
        <v>4</v>
      </c>
      <c r="F3400" s="6" t="str">
        <f t="shared" si="377"/>
        <v>Cat 2</v>
      </c>
      <c r="G3400" s="8">
        <v>4443</v>
      </c>
      <c r="H3400" t="s">
        <v>8218</v>
      </c>
      <c r="I3400" t="s">
        <v>8223</v>
      </c>
      <c r="J3400" t="s">
        <v>8245</v>
      </c>
      <c r="K3400">
        <v>1416589200</v>
      </c>
      <c r="L3400" s="12">
        <f t="shared" si="371"/>
        <v>41964.708333333328</v>
      </c>
      <c r="M3400">
        <v>1414605776</v>
      </c>
      <c r="N3400" s="12">
        <f t="shared" si="372"/>
        <v>41941.75203703704</v>
      </c>
      <c r="O3400" s="16">
        <f t="shared" si="373"/>
        <v>10</v>
      </c>
      <c r="P3400" s="16">
        <f t="shared" si="376"/>
        <v>2014</v>
      </c>
      <c r="Q3400" t="b">
        <v>0</v>
      </c>
      <c r="R3400">
        <v>65</v>
      </c>
      <c r="S3400" t="b">
        <v>1</v>
      </c>
      <c r="T3400" t="s">
        <v>8269</v>
      </c>
      <c r="U3400" t="str">
        <f t="shared" si="374"/>
        <v>theat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20">
        <f t="shared" si="375"/>
        <v>1.2</v>
      </c>
      <c r="F3401" s="6" t="str">
        <f t="shared" si="377"/>
        <v>Cat 2</v>
      </c>
      <c r="G3401" s="8">
        <v>1245</v>
      </c>
      <c r="H3401" t="s">
        <v>8218</v>
      </c>
      <c r="I3401" t="s">
        <v>8224</v>
      </c>
      <c r="J3401" t="s">
        <v>8246</v>
      </c>
      <c r="K3401">
        <v>1424556325</v>
      </c>
      <c r="L3401" s="12">
        <f t="shared" si="371"/>
        <v>42056.920428240745</v>
      </c>
      <c r="M3401">
        <v>1421964325</v>
      </c>
      <c r="N3401" s="12">
        <f t="shared" si="372"/>
        <v>42026.920428240745</v>
      </c>
      <c r="O3401" s="16">
        <f t="shared" si="373"/>
        <v>1</v>
      </c>
      <c r="P3401" s="16">
        <f t="shared" si="376"/>
        <v>2015</v>
      </c>
      <c r="Q3401" t="b">
        <v>0</v>
      </c>
      <c r="R3401">
        <v>46</v>
      </c>
      <c r="S3401" t="b">
        <v>1</v>
      </c>
      <c r="T3401" t="s">
        <v>8269</v>
      </c>
      <c r="U3401" t="str">
        <f t="shared" si="374"/>
        <v>theat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20">
        <f t="shared" si="375"/>
        <v>10</v>
      </c>
      <c r="F3402" s="6" t="str">
        <f t="shared" si="377"/>
        <v>Cat 4</v>
      </c>
      <c r="G3402" s="8">
        <v>10041</v>
      </c>
      <c r="H3402" t="s">
        <v>8218</v>
      </c>
      <c r="I3402" t="s">
        <v>8223</v>
      </c>
      <c r="J3402" t="s">
        <v>8245</v>
      </c>
      <c r="K3402">
        <v>1409266414</v>
      </c>
      <c r="L3402" s="12">
        <f t="shared" si="371"/>
        <v>41879.953865740739</v>
      </c>
      <c r="M3402">
        <v>1405378414</v>
      </c>
      <c r="N3402" s="12">
        <f t="shared" si="372"/>
        <v>41834.953865740739</v>
      </c>
      <c r="O3402" s="16">
        <f t="shared" si="373"/>
        <v>7</v>
      </c>
      <c r="P3402" s="16">
        <f t="shared" si="376"/>
        <v>2014</v>
      </c>
      <c r="Q3402" t="b">
        <v>0</v>
      </c>
      <c r="R3402">
        <v>85</v>
      </c>
      <c r="S3402" t="b">
        <v>1</v>
      </c>
      <c r="T3402" t="s">
        <v>8269</v>
      </c>
      <c r="U3402" t="str">
        <f t="shared" si="374"/>
        <v>theat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20">
        <f t="shared" si="375"/>
        <v>2.9</v>
      </c>
      <c r="F3403" s="6" t="str">
        <f t="shared" si="377"/>
        <v>Cat 2</v>
      </c>
      <c r="G3403" s="8">
        <v>2954</v>
      </c>
      <c r="H3403" t="s">
        <v>8218</v>
      </c>
      <c r="I3403" t="s">
        <v>8224</v>
      </c>
      <c r="J3403" t="s">
        <v>8246</v>
      </c>
      <c r="K3403">
        <v>1438968146</v>
      </c>
      <c r="L3403" s="12">
        <f t="shared" si="371"/>
        <v>42223.723912037036</v>
      </c>
      <c r="M3403">
        <v>1436376146</v>
      </c>
      <c r="N3403" s="12">
        <f t="shared" si="372"/>
        <v>42193.723912037036</v>
      </c>
      <c r="O3403" s="16">
        <f t="shared" si="373"/>
        <v>7</v>
      </c>
      <c r="P3403" s="16">
        <f t="shared" si="376"/>
        <v>2015</v>
      </c>
      <c r="Q3403" t="b">
        <v>0</v>
      </c>
      <c r="R3403">
        <v>66</v>
      </c>
      <c r="S3403" t="b">
        <v>1</v>
      </c>
      <c r="T3403" t="s">
        <v>8269</v>
      </c>
      <c r="U3403" t="str">
        <f t="shared" si="374"/>
        <v>theat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20">
        <f t="shared" si="375"/>
        <v>15</v>
      </c>
      <c r="F3404" s="6" t="str">
        <f t="shared" si="377"/>
        <v>Cat 5</v>
      </c>
      <c r="G3404" s="8">
        <v>16465</v>
      </c>
      <c r="H3404" t="s">
        <v>8218</v>
      </c>
      <c r="I3404" t="s">
        <v>8223</v>
      </c>
      <c r="J3404" t="s">
        <v>8245</v>
      </c>
      <c r="K3404">
        <v>1447295460</v>
      </c>
      <c r="L3404" s="12">
        <f t="shared" si="371"/>
        <v>42320.104861111111</v>
      </c>
      <c r="M3404">
        <v>1444747843</v>
      </c>
      <c r="N3404" s="12">
        <f t="shared" si="372"/>
        <v>42290.61855324074</v>
      </c>
      <c r="O3404" s="16">
        <f t="shared" si="373"/>
        <v>10</v>
      </c>
      <c r="P3404" s="16">
        <f t="shared" si="376"/>
        <v>2015</v>
      </c>
      <c r="Q3404" t="b">
        <v>0</v>
      </c>
      <c r="R3404">
        <v>165</v>
      </c>
      <c r="S3404" t="b">
        <v>1</v>
      </c>
      <c r="T3404" t="s">
        <v>8269</v>
      </c>
      <c r="U3404" t="str">
        <f t="shared" si="374"/>
        <v>theat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20">
        <f t="shared" si="375"/>
        <v>2</v>
      </c>
      <c r="F3405" s="6" t="str">
        <f t="shared" si="377"/>
        <v>Cat 2</v>
      </c>
      <c r="G3405" s="8">
        <v>2000</v>
      </c>
      <c r="H3405" t="s">
        <v>8218</v>
      </c>
      <c r="I3405" t="s">
        <v>8224</v>
      </c>
      <c r="J3405" t="s">
        <v>8246</v>
      </c>
      <c r="K3405">
        <v>1435230324</v>
      </c>
      <c r="L3405" s="12">
        <f t="shared" si="371"/>
        <v>42180.462083333332</v>
      </c>
      <c r="M3405">
        <v>1432638324</v>
      </c>
      <c r="N3405" s="12">
        <f t="shared" si="372"/>
        <v>42150.462083333332</v>
      </c>
      <c r="O3405" s="16">
        <f t="shared" si="373"/>
        <v>5</v>
      </c>
      <c r="P3405" s="16">
        <f t="shared" si="376"/>
        <v>2015</v>
      </c>
      <c r="Q3405" t="b">
        <v>0</v>
      </c>
      <c r="R3405">
        <v>17</v>
      </c>
      <c r="S3405" t="b">
        <v>1</v>
      </c>
      <c r="T3405" t="s">
        <v>8269</v>
      </c>
      <c r="U3405" t="str">
        <f t="shared" si="374"/>
        <v>theat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20">
        <f t="shared" si="375"/>
        <v>0.5</v>
      </c>
      <c r="F3406" s="6" t="str">
        <f t="shared" si="377"/>
        <v>Cat 1</v>
      </c>
      <c r="G3406" s="8">
        <v>610</v>
      </c>
      <c r="H3406" t="s">
        <v>8218</v>
      </c>
      <c r="I3406" t="s">
        <v>8223</v>
      </c>
      <c r="J3406" t="s">
        <v>8245</v>
      </c>
      <c r="K3406">
        <v>1434542702</v>
      </c>
      <c r="L3406" s="12">
        <f t="shared" si="371"/>
        <v>42172.503495370373</v>
      </c>
      <c r="M3406">
        <v>1432814702</v>
      </c>
      <c r="N3406" s="12">
        <f t="shared" si="372"/>
        <v>42152.503495370373</v>
      </c>
      <c r="O3406" s="16">
        <f t="shared" si="373"/>
        <v>5</v>
      </c>
      <c r="P3406" s="16">
        <f t="shared" si="376"/>
        <v>2015</v>
      </c>
      <c r="Q3406" t="b">
        <v>0</v>
      </c>
      <c r="R3406">
        <v>3</v>
      </c>
      <c r="S3406" t="b">
        <v>1</v>
      </c>
      <c r="T3406" t="s">
        <v>8269</v>
      </c>
      <c r="U3406" t="str">
        <f t="shared" si="374"/>
        <v>theat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20">
        <f t="shared" si="375"/>
        <v>0.35</v>
      </c>
      <c r="F3407" s="6" t="str">
        <f t="shared" si="377"/>
        <v>Cat 1</v>
      </c>
      <c r="G3407" s="8">
        <v>481.5</v>
      </c>
      <c r="H3407" t="s">
        <v>8218</v>
      </c>
      <c r="I3407" t="s">
        <v>8224</v>
      </c>
      <c r="J3407" t="s">
        <v>8246</v>
      </c>
      <c r="K3407">
        <v>1456876740</v>
      </c>
      <c r="L3407" s="12">
        <f t="shared" si="371"/>
        <v>42430.999305555553</v>
      </c>
      <c r="M3407">
        <v>1455063886</v>
      </c>
      <c r="N3407" s="12">
        <f t="shared" si="372"/>
        <v>42410.017199074078</v>
      </c>
      <c r="O3407" s="16">
        <f t="shared" si="373"/>
        <v>2</v>
      </c>
      <c r="P3407" s="16">
        <f t="shared" si="376"/>
        <v>2016</v>
      </c>
      <c r="Q3407" t="b">
        <v>0</v>
      </c>
      <c r="R3407">
        <v>17</v>
      </c>
      <c r="S3407" t="b">
        <v>1</v>
      </c>
      <c r="T3407" t="s">
        <v>8269</v>
      </c>
      <c r="U3407" t="str">
        <f t="shared" si="374"/>
        <v>theat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20">
        <f t="shared" si="375"/>
        <v>10</v>
      </c>
      <c r="F3408" s="6" t="str">
        <f t="shared" si="377"/>
        <v>Cat 4</v>
      </c>
      <c r="G3408" s="8">
        <v>10031</v>
      </c>
      <c r="H3408" t="s">
        <v>8218</v>
      </c>
      <c r="I3408" t="s">
        <v>8223</v>
      </c>
      <c r="J3408" t="s">
        <v>8245</v>
      </c>
      <c r="K3408">
        <v>1405511376</v>
      </c>
      <c r="L3408" s="12">
        <f t="shared" si="371"/>
        <v>41836.492777777778</v>
      </c>
      <c r="M3408">
        <v>1401623376</v>
      </c>
      <c r="N3408" s="12">
        <f t="shared" si="372"/>
        <v>41791.492777777778</v>
      </c>
      <c r="O3408" s="16">
        <f t="shared" si="373"/>
        <v>6</v>
      </c>
      <c r="P3408" s="16">
        <f t="shared" si="376"/>
        <v>2014</v>
      </c>
      <c r="Q3408" t="b">
        <v>0</v>
      </c>
      <c r="R3408">
        <v>91</v>
      </c>
      <c r="S3408" t="b">
        <v>1</v>
      </c>
      <c r="T3408" t="s">
        <v>8269</v>
      </c>
      <c r="U3408" t="str">
        <f t="shared" si="374"/>
        <v>theat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20">
        <f t="shared" si="375"/>
        <v>2</v>
      </c>
      <c r="F3409" s="6" t="str">
        <f t="shared" si="377"/>
        <v>Cat 2</v>
      </c>
      <c r="G3409" s="8">
        <v>2142</v>
      </c>
      <c r="H3409" t="s">
        <v>8218</v>
      </c>
      <c r="I3409" t="s">
        <v>8224</v>
      </c>
      <c r="J3409" t="s">
        <v>8246</v>
      </c>
      <c r="K3409">
        <v>1404641289</v>
      </c>
      <c r="L3409" s="12">
        <f t="shared" si="371"/>
        <v>41826.422326388885</v>
      </c>
      <c r="M3409">
        <v>1402049289</v>
      </c>
      <c r="N3409" s="12">
        <f t="shared" si="372"/>
        <v>41796.422326388885</v>
      </c>
      <c r="O3409" s="16">
        <f t="shared" si="373"/>
        <v>6</v>
      </c>
      <c r="P3409" s="16">
        <f t="shared" si="376"/>
        <v>2014</v>
      </c>
      <c r="Q3409" t="b">
        <v>0</v>
      </c>
      <c r="R3409">
        <v>67</v>
      </c>
      <c r="S3409" t="b">
        <v>1</v>
      </c>
      <c r="T3409" t="s">
        <v>8269</v>
      </c>
      <c r="U3409" t="str">
        <f t="shared" si="374"/>
        <v>theat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20">
        <f t="shared" si="375"/>
        <v>0.5</v>
      </c>
      <c r="F3410" s="6" t="str">
        <f t="shared" si="377"/>
        <v>Cat 1</v>
      </c>
      <c r="G3410" s="8">
        <v>1055</v>
      </c>
      <c r="H3410" t="s">
        <v>8218</v>
      </c>
      <c r="I3410" t="s">
        <v>8223</v>
      </c>
      <c r="J3410" t="s">
        <v>8245</v>
      </c>
      <c r="K3410">
        <v>1405727304</v>
      </c>
      <c r="L3410" s="12">
        <f t="shared" si="371"/>
        <v>41838.991944444446</v>
      </c>
      <c r="M3410">
        <v>1403135304</v>
      </c>
      <c r="N3410" s="12">
        <f t="shared" si="372"/>
        <v>41808.991944444446</v>
      </c>
      <c r="O3410" s="16">
        <f t="shared" si="373"/>
        <v>6</v>
      </c>
      <c r="P3410" s="16">
        <f t="shared" si="376"/>
        <v>2014</v>
      </c>
      <c r="Q3410" t="b">
        <v>0</v>
      </c>
      <c r="R3410">
        <v>18</v>
      </c>
      <c r="S3410" t="b">
        <v>1</v>
      </c>
      <c r="T3410" t="s">
        <v>8269</v>
      </c>
      <c r="U3410" t="str">
        <f t="shared" si="374"/>
        <v>theat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20">
        <f t="shared" si="375"/>
        <v>0.5</v>
      </c>
      <c r="F3411" s="6" t="str">
        <f t="shared" si="377"/>
        <v>Cat 1</v>
      </c>
      <c r="G3411" s="8">
        <v>618</v>
      </c>
      <c r="H3411" t="s">
        <v>8218</v>
      </c>
      <c r="I3411" t="s">
        <v>8224</v>
      </c>
      <c r="J3411" t="s">
        <v>8246</v>
      </c>
      <c r="K3411">
        <v>1469998680</v>
      </c>
      <c r="L3411" s="12">
        <f t="shared" si="371"/>
        <v>42582.873611111107</v>
      </c>
      <c r="M3411">
        <v>1466710358</v>
      </c>
      <c r="N3411" s="12">
        <f t="shared" si="372"/>
        <v>42544.814328703709</v>
      </c>
      <c r="O3411" s="16">
        <f t="shared" si="373"/>
        <v>6</v>
      </c>
      <c r="P3411" s="16">
        <f t="shared" si="376"/>
        <v>2016</v>
      </c>
      <c r="Q3411" t="b">
        <v>0</v>
      </c>
      <c r="R3411">
        <v>21</v>
      </c>
      <c r="S3411" t="b">
        <v>1</v>
      </c>
      <c r="T3411" t="s">
        <v>8269</v>
      </c>
      <c r="U3411" t="str">
        <f t="shared" si="374"/>
        <v>theat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20">
        <f t="shared" si="375"/>
        <v>3</v>
      </c>
      <c r="F3412" s="6" t="str">
        <f t="shared" si="377"/>
        <v>Cat 2</v>
      </c>
      <c r="G3412" s="8">
        <v>3255</v>
      </c>
      <c r="H3412" t="s">
        <v>8218</v>
      </c>
      <c r="I3412" t="s">
        <v>8223</v>
      </c>
      <c r="J3412" t="s">
        <v>8245</v>
      </c>
      <c r="K3412">
        <v>1465196400</v>
      </c>
      <c r="L3412" s="12">
        <f t="shared" si="371"/>
        <v>42527.291666666672</v>
      </c>
      <c r="M3412">
        <v>1462841990</v>
      </c>
      <c r="N3412" s="12">
        <f t="shared" si="372"/>
        <v>42500.041550925926</v>
      </c>
      <c r="O3412" s="16">
        <f t="shared" si="373"/>
        <v>5</v>
      </c>
      <c r="P3412" s="16">
        <f t="shared" si="376"/>
        <v>2016</v>
      </c>
      <c r="Q3412" t="b">
        <v>0</v>
      </c>
      <c r="R3412">
        <v>40</v>
      </c>
      <c r="S3412" t="b">
        <v>1</v>
      </c>
      <c r="T3412" t="s">
        <v>8269</v>
      </c>
      <c r="U3412" t="str">
        <f t="shared" si="374"/>
        <v>theat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20">
        <f t="shared" si="375"/>
        <v>15</v>
      </c>
      <c r="F3413" s="6" t="str">
        <f t="shared" si="377"/>
        <v>Cat 5</v>
      </c>
      <c r="G3413" s="8">
        <v>15535</v>
      </c>
      <c r="H3413" t="s">
        <v>8218</v>
      </c>
      <c r="I3413" t="s">
        <v>8223</v>
      </c>
      <c r="J3413" t="s">
        <v>8245</v>
      </c>
      <c r="K3413">
        <v>1444264372</v>
      </c>
      <c r="L3413" s="12">
        <f t="shared" si="371"/>
        <v>42285.022824074069</v>
      </c>
      <c r="M3413">
        <v>1442536372</v>
      </c>
      <c r="N3413" s="12">
        <f t="shared" si="372"/>
        <v>42265.022824074069</v>
      </c>
      <c r="O3413" s="16">
        <f t="shared" si="373"/>
        <v>9</v>
      </c>
      <c r="P3413" s="16">
        <f t="shared" si="376"/>
        <v>2015</v>
      </c>
      <c r="Q3413" t="b">
        <v>0</v>
      </c>
      <c r="R3413">
        <v>78</v>
      </c>
      <c r="S3413" t="b">
        <v>1</v>
      </c>
      <c r="T3413" t="s">
        <v>8269</v>
      </c>
      <c r="U3413" t="str">
        <f t="shared" si="374"/>
        <v>theat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20">
        <f t="shared" si="375"/>
        <v>3</v>
      </c>
      <c r="F3414" s="6" t="str">
        <f t="shared" si="377"/>
        <v>Cat 2</v>
      </c>
      <c r="G3414" s="8">
        <v>3000</v>
      </c>
      <c r="H3414" t="s">
        <v>8218</v>
      </c>
      <c r="I3414" t="s">
        <v>8224</v>
      </c>
      <c r="J3414" t="s">
        <v>8246</v>
      </c>
      <c r="K3414">
        <v>1411858862</v>
      </c>
      <c r="L3414" s="12">
        <f t="shared" si="371"/>
        <v>41909.959050925929</v>
      </c>
      <c r="M3414">
        <v>1409266862</v>
      </c>
      <c r="N3414" s="12">
        <f t="shared" si="372"/>
        <v>41879.959050925929</v>
      </c>
      <c r="O3414" s="16">
        <f t="shared" si="373"/>
        <v>8</v>
      </c>
      <c r="P3414" s="16">
        <f t="shared" si="376"/>
        <v>2014</v>
      </c>
      <c r="Q3414" t="b">
        <v>0</v>
      </c>
      <c r="R3414">
        <v>26</v>
      </c>
      <c r="S3414" t="b">
        <v>1</v>
      </c>
      <c r="T3414" t="s">
        <v>8269</v>
      </c>
      <c r="U3414" t="str">
        <f t="shared" si="374"/>
        <v>theat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20">
        <f t="shared" si="375"/>
        <v>0.5</v>
      </c>
      <c r="F3415" s="6" t="str">
        <f t="shared" si="377"/>
        <v>Cat 1</v>
      </c>
      <c r="G3415" s="8">
        <v>650</v>
      </c>
      <c r="H3415" t="s">
        <v>8218</v>
      </c>
      <c r="I3415" t="s">
        <v>8223</v>
      </c>
      <c r="J3415" t="s">
        <v>8245</v>
      </c>
      <c r="K3415">
        <v>1425099540</v>
      </c>
      <c r="L3415" s="12">
        <f t="shared" si="371"/>
        <v>42063.207638888889</v>
      </c>
      <c r="M3415">
        <v>1424280938</v>
      </c>
      <c r="N3415" s="12">
        <f t="shared" si="372"/>
        <v>42053.733078703706</v>
      </c>
      <c r="O3415" s="16">
        <f t="shared" si="373"/>
        <v>2</v>
      </c>
      <c r="P3415" s="16">
        <f t="shared" si="376"/>
        <v>2015</v>
      </c>
      <c r="Q3415" t="b">
        <v>0</v>
      </c>
      <c r="R3415">
        <v>14</v>
      </c>
      <c r="S3415" t="b">
        <v>1</v>
      </c>
      <c r="T3415" t="s">
        <v>8269</v>
      </c>
      <c r="U3415" t="str">
        <f t="shared" si="374"/>
        <v>theat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20">
        <f t="shared" si="375"/>
        <v>3</v>
      </c>
      <c r="F3416" s="6" t="str">
        <f t="shared" si="377"/>
        <v>Cat 2</v>
      </c>
      <c r="G3416" s="8">
        <v>3105</v>
      </c>
      <c r="H3416" t="s">
        <v>8218</v>
      </c>
      <c r="I3416" t="s">
        <v>8223</v>
      </c>
      <c r="J3416" t="s">
        <v>8245</v>
      </c>
      <c r="K3416">
        <v>1480579140</v>
      </c>
      <c r="L3416" s="12">
        <f t="shared" si="371"/>
        <v>42705.332638888889</v>
      </c>
      <c r="M3416">
        <v>1478030325</v>
      </c>
      <c r="N3416" s="12">
        <f t="shared" si="372"/>
        <v>42675.832465277781</v>
      </c>
      <c r="O3416" s="16">
        <f t="shared" si="373"/>
        <v>11</v>
      </c>
      <c r="P3416" s="16">
        <f t="shared" si="376"/>
        <v>2016</v>
      </c>
      <c r="Q3416" t="b">
        <v>0</v>
      </c>
      <c r="R3416">
        <v>44</v>
      </c>
      <c r="S3416" t="b">
        <v>1</v>
      </c>
      <c r="T3416" t="s">
        <v>8269</v>
      </c>
      <c r="U3416" t="str">
        <f t="shared" si="374"/>
        <v>theat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20">
        <f t="shared" si="375"/>
        <v>0.2</v>
      </c>
      <c r="F3417" s="6" t="str">
        <f t="shared" si="377"/>
        <v>Cat 1</v>
      </c>
      <c r="G3417" s="8">
        <v>200</v>
      </c>
      <c r="H3417" t="s">
        <v>8218</v>
      </c>
      <c r="I3417" t="s">
        <v>8223</v>
      </c>
      <c r="J3417" t="s">
        <v>8245</v>
      </c>
      <c r="K3417">
        <v>1460935800</v>
      </c>
      <c r="L3417" s="12">
        <f t="shared" si="371"/>
        <v>42477.979166666672</v>
      </c>
      <c r="M3417">
        <v>1459999656</v>
      </c>
      <c r="N3417" s="12">
        <f t="shared" si="372"/>
        <v>42467.144166666665</v>
      </c>
      <c r="O3417" s="16">
        <f t="shared" si="373"/>
        <v>4</v>
      </c>
      <c r="P3417" s="16">
        <f t="shared" si="376"/>
        <v>2016</v>
      </c>
      <c r="Q3417" t="b">
        <v>0</v>
      </c>
      <c r="R3417">
        <v>9</v>
      </c>
      <c r="S3417" t="b">
        <v>1</v>
      </c>
      <c r="T3417" t="s">
        <v>8269</v>
      </c>
      <c r="U3417" t="str">
        <f t="shared" si="374"/>
        <v>theat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20">
        <f t="shared" si="375"/>
        <v>4</v>
      </c>
      <c r="F3418" s="6" t="str">
        <f t="shared" si="377"/>
        <v>Cat 2</v>
      </c>
      <c r="G3418" s="8">
        <v>4784</v>
      </c>
      <c r="H3418" t="s">
        <v>8218</v>
      </c>
      <c r="I3418" t="s">
        <v>8224</v>
      </c>
      <c r="J3418" t="s">
        <v>8246</v>
      </c>
      <c r="K3418">
        <v>1429813800</v>
      </c>
      <c r="L3418" s="12">
        <f t="shared" si="371"/>
        <v>42117.770833333328</v>
      </c>
      <c r="M3418">
        <v>1427363645</v>
      </c>
      <c r="N3418" s="12">
        <f t="shared" si="372"/>
        <v>42089.412557870368</v>
      </c>
      <c r="O3418" s="16">
        <f t="shared" si="373"/>
        <v>3</v>
      </c>
      <c r="P3418" s="16">
        <f t="shared" si="376"/>
        <v>2015</v>
      </c>
      <c r="Q3418" t="b">
        <v>0</v>
      </c>
      <c r="R3418">
        <v>30</v>
      </c>
      <c r="S3418" t="b">
        <v>1</v>
      </c>
      <c r="T3418" t="s">
        <v>8269</v>
      </c>
      <c r="U3418" t="str">
        <f t="shared" si="374"/>
        <v>theat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20">
        <f t="shared" si="375"/>
        <v>1.7</v>
      </c>
      <c r="F3419" s="6" t="str">
        <f t="shared" si="377"/>
        <v>Cat 2</v>
      </c>
      <c r="G3419" s="8">
        <v>1700.01</v>
      </c>
      <c r="H3419" t="s">
        <v>8218</v>
      </c>
      <c r="I3419" t="s">
        <v>8223</v>
      </c>
      <c r="J3419" t="s">
        <v>8245</v>
      </c>
      <c r="K3419">
        <v>1414284180</v>
      </c>
      <c r="L3419" s="12">
        <f t="shared" si="371"/>
        <v>41938.029861111114</v>
      </c>
      <c r="M3419">
        <v>1410558948</v>
      </c>
      <c r="N3419" s="12">
        <f t="shared" si="372"/>
        <v>41894.91375</v>
      </c>
      <c r="O3419" s="16">
        <f t="shared" si="373"/>
        <v>9</v>
      </c>
      <c r="P3419" s="16">
        <f t="shared" si="376"/>
        <v>2014</v>
      </c>
      <c r="Q3419" t="b">
        <v>0</v>
      </c>
      <c r="R3419">
        <v>45</v>
      </c>
      <c r="S3419" t="b">
        <v>1</v>
      </c>
      <c r="T3419" t="s">
        <v>8269</v>
      </c>
      <c r="U3419" t="str">
        <f t="shared" si="374"/>
        <v>theat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20">
        <f t="shared" si="375"/>
        <v>4</v>
      </c>
      <c r="F3420" s="6" t="str">
        <f t="shared" si="377"/>
        <v>Cat 2</v>
      </c>
      <c r="G3420" s="8">
        <v>4035</v>
      </c>
      <c r="H3420" t="s">
        <v>8218</v>
      </c>
      <c r="I3420" t="s">
        <v>8223</v>
      </c>
      <c r="J3420" t="s">
        <v>8245</v>
      </c>
      <c r="K3420">
        <v>1400875307</v>
      </c>
      <c r="L3420" s="12">
        <f t="shared" si="371"/>
        <v>41782.83457175926</v>
      </c>
      <c r="M3420">
        <v>1398283307</v>
      </c>
      <c r="N3420" s="12">
        <f t="shared" si="372"/>
        <v>41752.83457175926</v>
      </c>
      <c r="O3420" s="16">
        <f t="shared" si="373"/>
        <v>4</v>
      </c>
      <c r="P3420" s="16">
        <f t="shared" si="376"/>
        <v>2014</v>
      </c>
      <c r="Q3420" t="b">
        <v>0</v>
      </c>
      <c r="R3420">
        <v>56</v>
      </c>
      <c r="S3420" t="b">
        <v>1</v>
      </c>
      <c r="T3420" t="s">
        <v>8269</v>
      </c>
      <c r="U3420" t="str">
        <f t="shared" si="374"/>
        <v>theat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20">
        <f t="shared" si="375"/>
        <v>2.75</v>
      </c>
      <c r="F3421" s="6" t="str">
        <f t="shared" si="377"/>
        <v>Cat 2</v>
      </c>
      <c r="G3421" s="8">
        <v>2930</v>
      </c>
      <c r="H3421" t="s">
        <v>8218</v>
      </c>
      <c r="I3421" t="s">
        <v>8240</v>
      </c>
      <c r="J3421" t="s">
        <v>8248</v>
      </c>
      <c r="K3421">
        <v>1459978200</v>
      </c>
      <c r="L3421" s="12">
        <f t="shared" si="371"/>
        <v>42466.895833333328</v>
      </c>
      <c r="M3421">
        <v>1458416585</v>
      </c>
      <c r="N3421" s="12">
        <f t="shared" si="372"/>
        <v>42448.821585648147</v>
      </c>
      <c r="O3421" s="16">
        <f t="shared" si="373"/>
        <v>3</v>
      </c>
      <c r="P3421" s="16">
        <f t="shared" si="376"/>
        <v>2016</v>
      </c>
      <c r="Q3421" t="b">
        <v>0</v>
      </c>
      <c r="R3421">
        <v>46</v>
      </c>
      <c r="S3421" t="b">
        <v>1</v>
      </c>
      <c r="T3421" t="s">
        <v>8269</v>
      </c>
      <c r="U3421" t="str">
        <f t="shared" si="374"/>
        <v>theat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20">
        <f t="shared" si="375"/>
        <v>0.7</v>
      </c>
      <c r="F3422" s="6" t="str">
        <f t="shared" si="377"/>
        <v>Cat 1</v>
      </c>
      <c r="G3422" s="8">
        <v>966</v>
      </c>
      <c r="H3422" t="s">
        <v>8218</v>
      </c>
      <c r="I3422" t="s">
        <v>8224</v>
      </c>
      <c r="J3422" t="s">
        <v>8246</v>
      </c>
      <c r="K3422">
        <v>1455408000</v>
      </c>
      <c r="L3422" s="12">
        <f t="shared" si="371"/>
        <v>42414</v>
      </c>
      <c r="M3422">
        <v>1454638202</v>
      </c>
      <c r="N3422" s="12">
        <f t="shared" si="372"/>
        <v>42405.090300925927</v>
      </c>
      <c r="O3422" s="16">
        <f t="shared" si="373"/>
        <v>2</v>
      </c>
      <c r="P3422" s="16">
        <f t="shared" si="376"/>
        <v>2016</v>
      </c>
      <c r="Q3422" t="b">
        <v>0</v>
      </c>
      <c r="R3422">
        <v>34</v>
      </c>
      <c r="S3422" t="b">
        <v>1</v>
      </c>
      <c r="T3422" t="s">
        <v>8269</v>
      </c>
      <c r="U3422" t="str">
        <f t="shared" si="374"/>
        <v>theat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20">
        <f t="shared" si="375"/>
        <v>10</v>
      </c>
      <c r="F3423" s="6" t="str">
        <f t="shared" si="377"/>
        <v>Cat 4</v>
      </c>
      <c r="G3423" s="8">
        <v>10115</v>
      </c>
      <c r="H3423" t="s">
        <v>8218</v>
      </c>
      <c r="I3423" t="s">
        <v>8223</v>
      </c>
      <c r="J3423" t="s">
        <v>8245</v>
      </c>
      <c r="K3423">
        <v>1425495563</v>
      </c>
      <c r="L3423" s="12">
        <f t="shared" si="371"/>
        <v>42067.791238425925</v>
      </c>
      <c r="M3423">
        <v>1422903563</v>
      </c>
      <c r="N3423" s="12">
        <f t="shared" si="372"/>
        <v>42037.791238425925</v>
      </c>
      <c r="O3423" s="16">
        <f t="shared" si="373"/>
        <v>2</v>
      </c>
      <c r="P3423" s="16">
        <f t="shared" si="376"/>
        <v>2015</v>
      </c>
      <c r="Q3423" t="b">
        <v>0</v>
      </c>
      <c r="R3423">
        <v>98</v>
      </c>
      <c r="S3423" t="b">
        <v>1</v>
      </c>
      <c r="T3423" t="s">
        <v>8269</v>
      </c>
      <c r="U3423" t="str">
        <f t="shared" si="374"/>
        <v>theat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20">
        <f t="shared" si="375"/>
        <v>3</v>
      </c>
      <c r="F3424" s="6" t="str">
        <f t="shared" si="377"/>
        <v>Cat 2</v>
      </c>
      <c r="G3424" s="8">
        <v>3273</v>
      </c>
      <c r="H3424" t="s">
        <v>8218</v>
      </c>
      <c r="I3424" t="s">
        <v>8224</v>
      </c>
      <c r="J3424" t="s">
        <v>8246</v>
      </c>
      <c r="K3424">
        <v>1450051200</v>
      </c>
      <c r="L3424" s="12">
        <f t="shared" si="371"/>
        <v>42352</v>
      </c>
      <c r="M3424">
        <v>1447594176</v>
      </c>
      <c r="N3424" s="12">
        <f t="shared" si="372"/>
        <v>42323.562222222223</v>
      </c>
      <c r="O3424" s="16">
        <f t="shared" si="373"/>
        <v>11</v>
      </c>
      <c r="P3424" s="16">
        <f t="shared" si="376"/>
        <v>2015</v>
      </c>
      <c r="Q3424" t="b">
        <v>0</v>
      </c>
      <c r="R3424">
        <v>46</v>
      </c>
      <c r="S3424" t="b">
        <v>1</v>
      </c>
      <c r="T3424" t="s">
        <v>8269</v>
      </c>
      <c r="U3424" t="str">
        <f t="shared" si="374"/>
        <v>theat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20">
        <f t="shared" si="375"/>
        <v>0.25</v>
      </c>
      <c r="F3425" s="6" t="str">
        <f t="shared" si="377"/>
        <v>Cat 1</v>
      </c>
      <c r="G3425" s="8">
        <v>350</v>
      </c>
      <c r="H3425" t="s">
        <v>8218</v>
      </c>
      <c r="I3425" t="s">
        <v>8223</v>
      </c>
      <c r="J3425" t="s">
        <v>8245</v>
      </c>
      <c r="K3425">
        <v>1429912341</v>
      </c>
      <c r="L3425" s="12">
        <f t="shared" si="371"/>
        <v>42118.911354166667</v>
      </c>
      <c r="M3425">
        <v>1427320341</v>
      </c>
      <c r="N3425" s="12">
        <f t="shared" si="372"/>
        <v>42088.911354166667</v>
      </c>
      <c r="O3425" s="16">
        <f t="shared" si="373"/>
        <v>3</v>
      </c>
      <c r="P3425" s="16">
        <f t="shared" si="376"/>
        <v>2015</v>
      </c>
      <c r="Q3425" t="b">
        <v>0</v>
      </c>
      <c r="R3425">
        <v>10</v>
      </c>
      <c r="S3425" t="b">
        <v>1</v>
      </c>
      <c r="T3425" t="s">
        <v>8269</v>
      </c>
      <c r="U3425" t="str">
        <f t="shared" si="374"/>
        <v>theat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20">
        <f t="shared" si="375"/>
        <v>6</v>
      </c>
      <c r="F3426" s="6" t="str">
        <f t="shared" si="377"/>
        <v>Cat 3</v>
      </c>
      <c r="G3426" s="8">
        <v>6215</v>
      </c>
      <c r="H3426" t="s">
        <v>8218</v>
      </c>
      <c r="I3426" t="s">
        <v>8223</v>
      </c>
      <c r="J3426" t="s">
        <v>8245</v>
      </c>
      <c r="K3426">
        <v>1423119540</v>
      </c>
      <c r="L3426" s="12">
        <f t="shared" si="371"/>
        <v>42040.290972222225</v>
      </c>
      <c r="M3426">
        <v>1421252084</v>
      </c>
      <c r="N3426" s="12">
        <f t="shared" si="372"/>
        <v>42018.676898148144</v>
      </c>
      <c r="O3426" s="16">
        <f t="shared" si="373"/>
        <v>1</v>
      </c>
      <c r="P3426" s="16">
        <f t="shared" si="376"/>
        <v>2015</v>
      </c>
      <c r="Q3426" t="b">
        <v>0</v>
      </c>
      <c r="R3426">
        <v>76</v>
      </c>
      <c r="S3426" t="b">
        <v>1</v>
      </c>
      <c r="T3426" t="s">
        <v>8269</v>
      </c>
      <c r="U3426" t="str">
        <f t="shared" si="374"/>
        <v>theat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20">
        <f t="shared" si="375"/>
        <v>30</v>
      </c>
      <c r="F3427" s="6" t="str">
        <f t="shared" si="377"/>
        <v>Cat 8</v>
      </c>
      <c r="G3427" s="8">
        <v>30891.1</v>
      </c>
      <c r="H3427" t="s">
        <v>8218</v>
      </c>
      <c r="I3427" t="s">
        <v>8223</v>
      </c>
      <c r="J3427" t="s">
        <v>8245</v>
      </c>
      <c r="K3427">
        <v>1412434136</v>
      </c>
      <c r="L3427" s="12">
        <f t="shared" si="371"/>
        <v>41916.617314814815</v>
      </c>
      <c r="M3427">
        <v>1409669336</v>
      </c>
      <c r="N3427" s="12">
        <f t="shared" si="372"/>
        <v>41884.617314814815</v>
      </c>
      <c r="O3427" s="16">
        <f t="shared" si="373"/>
        <v>9</v>
      </c>
      <c r="P3427" s="16">
        <f t="shared" si="376"/>
        <v>2014</v>
      </c>
      <c r="Q3427" t="b">
        <v>0</v>
      </c>
      <c r="R3427">
        <v>104</v>
      </c>
      <c r="S3427" t="b">
        <v>1</v>
      </c>
      <c r="T3427" t="s">
        <v>8269</v>
      </c>
      <c r="U3427" t="str">
        <f t="shared" si="374"/>
        <v>theat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20">
        <f t="shared" si="375"/>
        <v>3.75</v>
      </c>
      <c r="F3428" s="6" t="str">
        <f t="shared" si="377"/>
        <v>Cat 2</v>
      </c>
      <c r="G3428" s="8">
        <v>4055</v>
      </c>
      <c r="H3428" t="s">
        <v>8218</v>
      </c>
      <c r="I3428" t="s">
        <v>8223</v>
      </c>
      <c r="J3428" t="s">
        <v>8245</v>
      </c>
      <c r="K3428">
        <v>1411264800</v>
      </c>
      <c r="L3428" s="12">
        <f t="shared" si="371"/>
        <v>41903.083333333336</v>
      </c>
      <c r="M3428">
        <v>1409620903</v>
      </c>
      <c r="N3428" s="12">
        <f t="shared" si="372"/>
        <v>41884.056747685187</v>
      </c>
      <c r="O3428" s="16">
        <f t="shared" si="373"/>
        <v>9</v>
      </c>
      <c r="P3428" s="16">
        <f t="shared" si="376"/>
        <v>2014</v>
      </c>
      <c r="Q3428" t="b">
        <v>0</v>
      </c>
      <c r="R3428">
        <v>87</v>
      </c>
      <c r="S3428" t="b">
        <v>1</v>
      </c>
      <c r="T3428" t="s">
        <v>8269</v>
      </c>
      <c r="U3428" t="str">
        <f t="shared" si="374"/>
        <v>theat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20">
        <f t="shared" si="375"/>
        <v>1.5</v>
      </c>
      <c r="F3429" s="6" t="str">
        <f t="shared" si="377"/>
        <v>Cat 2</v>
      </c>
      <c r="G3429" s="8">
        <v>1500</v>
      </c>
      <c r="H3429" t="s">
        <v>8218</v>
      </c>
      <c r="I3429" t="s">
        <v>8224</v>
      </c>
      <c r="J3429" t="s">
        <v>8246</v>
      </c>
      <c r="K3429">
        <v>1404314952</v>
      </c>
      <c r="L3429" s="12">
        <f t="shared" si="371"/>
        <v>41822.645277777774</v>
      </c>
      <c r="M3429">
        <v>1401722952</v>
      </c>
      <c r="N3429" s="12">
        <f t="shared" si="372"/>
        <v>41792.645277777774</v>
      </c>
      <c r="O3429" s="16">
        <f t="shared" si="373"/>
        <v>6</v>
      </c>
      <c r="P3429" s="16">
        <f t="shared" si="376"/>
        <v>2014</v>
      </c>
      <c r="Q3429" t="b">
        <v>0</v>
      </c>
      <c r="R3429">
        <v>29</v>
      </c>
      <c r="S3429" t="b">
        <v>1</v>
      </c>
      <c r="T3429" t="s">
        <v>8269</v>
      </c>
      <c r="U3429" t="str">
        <f t="shared" si="374"/>
        <v>theat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20">
        <f t="shared" si="375"/>
        <v>2</v>
      </c>
      <c r="F3430" s="6" t="str">
        <f t="shared" si="377"/>
        <v>Cat 2</v>
      </c>
      <c r="G3430" s="8">
        <v>2055</v>
      </c>
      <c r="H3430" t="s">
        <v>8218</v>
      </c>
      <c r="I3430" t="s">
        <v>8224</v>
      </c>
      <c r="J3430" t="s">
        <v>8246</v>
      </c>
      <c r="K3430">
        <v>1425142800</v>
      </c>
      <c r="L3430" s="12">
        <f t="shared" si="371"/>
        <v>42063.708333333328</v>
      </c>
      <c r="M3430">
        <v>1422983847</v>
      </c>
      <c r="N3430" s="12">
        <f t="shared" si="372"/>
        <v>42038.720451388886</v>
      </c>
      <c r="O3430" s="16">
        <f t="shared" si="373"/>
        <v>2</v>
      </c>
      <c r="P3430" s="16">
        <f t="shared" si="376"/>
        <v>2015</v>
      </c>
      <c r="Q3430" t="b">
        <v>0</v>
      </c>
      <c r="R3430">
        <v>51</v>
      </c>
      <c r="S3430" t="b">
        <v>1</v>
      </c>
      <c r="T3430" t="s">
        <v>8269</v>
      </c>
      <c r="U3430" t="str">
        <f t="shared" si="374"/>
        <v>theat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20">
        <f t="shared" si="375"/>
        <v>0.15</v>
      </c>
      <c r="F3431" s="6" t="str">
        <f t="shared" si="377"/>
        <v>Cat 1</v>
      </c>
      <c r="G3431" s="8">
        <v>195</v>
      </c>
      <c r="H3431" t="s">
        <v>8218</v>
      </c>
      <c r="I3431" t="s">
        <v>8224</v>
      </c>
      <c r="J3431" t="s">
        <v>8246</v>
      </c>
      <c r="K3431">
        <v>1478046661</v>
      </c>
      <c r="L3431" s="12">
        <f t="shared" si="371"/>
        <v>42676.021539351852</v>
      </c>
      <c r="M3431">
        <v>1476837061</v>
      </c>
      <c r="N3431" s="12">
        <f t="shared" si="372"/>
        <v>42662.021539351852</v>
      </c>
      <c r="O3431" s="16">
        <f t="shared" si="373"/>
        <v>10</v>
      </c>
      <c r="P3431" s="16">
        <f t="shared" si="376"/>
        <v>2016</v>
      </c>
      <c r="Q3431" t="b">
        <v>0</v>
      </c>
      <c r="R3431">
        <v>12</v>
      </c>
      <c r="S3431" t="b">
        <v>1</v>
      </c>
      <c r="T3431" t="s">
        <v>8269</v>
      </c>
      <c r="U3431" t="str">
        <f t="shared" si="374"/>
        <v>theat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20">
        <f t="shared" si="375"/>
        <v>2</v>
      </c>
      <c r="F3432" s="6" t="str">
        <f t="shared" si="377"/>
        <v>Cat 2</v>
      </c>
      <c r="G3432" s="8">
        <v>2170.9899999999998</v>
      </c>
      <c r="H3432" t="s">
        <v>8218</v>
      </c>
      <c r="I3432" t="s">
        <v>8224</v>
      </c>
      <c r="J3432" t="s">
        <v>8246</v>
      </c>
      <c r="K3432">
        <v>1406760101</v>
      </c>
      <c r="L3432" s="12">
        <f t="shared" si="371"/>
        <v>41850.945613425924</v>
      </c>
      <c r="M3432">
        <v>1404168101</v>
      </c>
      <c r="N3432" s="12">
        <f t="shared" si="372"/>
        <v>41820.945613425924</v>
      </c>
      <c r="O3432" s="16">
        <f t="shared" si="373"/>
        <v>6</v>
      </c>
      <c r="P3432" s="16">
        <f t="shared" si="376"/>
        <v>2014</v>
      </c>
      <c r="Q3432" t="b">
        <v>0</v>
      </c>
      <c r="R3432">
        <v>72</v>
      </c>
      <c r="S3432" t="b">
        <v>1</v>
      </c>
      <c r="T3432" t="s">
        <v>8269</v>
      </c>
      <c r="U3432" t="str">
        <f t="shared" si="374"/>
        <v>theat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20">
        <f t="shared" si="375"/>
        <v>2</v>
      </c>
      <c r="F3433" s="6" t="str">
        <f t="shared" si="377"/>
        <v>Cat 2</v>
      </c>
      <c r="G3433" s="8">
        <v>2000</v>
      </c>
      <c r="H3433" t="s">
        <v>8218</v>
      </c>
      <c r="I3433" t="s">
        <v>8223</v>
      </c>
      <c r="J3433" t="s">
        <v>8245</v>
      </c>
      <c r="K3433">
        <v>1408383153</v>
      </c>
      <c r="L3433" s="12">
        <f t="shared" si="371"/>
        <v>41869.730937500004</v>
      </c>
      <c r="M3433">
        <v>1405791153</v>
      </c>
      <c r="N3433" s="12">
        <f t="shared" si="372"/>
        <v>41839.730937500004</v>
      </c>
      <c r="O3433" s="16">
        <f t="shared" si="373"/>
        <v>7</v>
      </c>
      <c r="P3433" s="16">
        <f t="shared" si="376"/>
        <v>2014</v>
      </c>
      <c r="Q3433" t="b">
        <v>0</v>
      </c>
      <c r="R3433">
        <v>21</v>
      </c>
      <c r="S3433" t="b">
        <v>1</v>
      </c>
      <c r="T3433" t="s">
        <v>8269</v>
      </c>
      <c r="U3433" t="str">
        <f t="shared" si="374"/>
        <v>theat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20">
        <f t="shared" si="375"/>
        <v>2</v>
      </c>
      <c r="F3434" s="6" t="str">
        <f t="shared" si="377"/>
        <v>Cat 2</v>
      </c>
      <c r="G3434" s="8">
        <v>2193</v>
      </c>
      <c r="H3434" t="s">
        <v>8218</v>
      </c>
      <c r="I3434" t="s">
        <v>8223</v>
      </c>
      <c r="J3434" t="s">
        <v>8245</v>
      </c>
      <c r="K3434">
        <v>1454709600</v>
      </c>
      <c r="L3434" s="12">
        <f t="shared" si="371"/>
        <v>42405.916666666672</v>
      </c>
      <c r="M3434">
        <v>1452520614</v>
      </c>
      <c r="N3434" s="12">
        <f t="shared" si="372"/>
        <v>42380.581180555557</v>
      </c>
      <c r="O3434" s="16">
        <f t="shared" si="373"/>
        <v>1</v>
      </c>
      <c r="P3434" s="16">
        <f t="shared" si="376"/>
        <v>2016</v>
      </c>
      <c r="Q3434" t="b">
        <v>0</v>
      </c>
      <c r="R3434">
        <v>42</v>
      </c>
      <c r="S3434" t="b">
        <v>1</v>
      </c>
      <c r="T3434" t="s">
        <v>8269</v>
      </c>
      <c r="U3434" t="str">
        <f t="shared" si="374"/>
        <v>theat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20">
        <f t="shared" si="375"/>
        <v>9.5</v>
      </c>
      <c r="F3435" s="6" t="str">
        <f t="shared" si="377"/>
        <v>Cat 3</v>
      </c>
      <c r="G3435" s="8">
        <v>9525</v>
      </c>
      <c r="H3435" t="s">
        <v>8218</v>
      </c>
      <c r="I3435" t="s">
        <v>8223</v>
      </c>
      <c r="J3435" t="s">
        <v>8245</v>
      </c>
      <c r="K3435">
        <v>1402974000</v>
      </c>
      <c r="L3435" s="12">
        <f t="shared" si="371"/>
        <v>41807.125</v>
      </c>
      <c r="M3435">
        <v>1400290255</v>
      </c>
      <c r="N3435" s="12">
        <f t="shared" si="372"/>
        <v>41776.063136574077</v>
      </c>
      <c r="O3435" s="16">
        <f t="shared" si="373"/>
        <v>5</v>
      </c>
      <c r="P3435" s="16">
        <f t="shared" si="376"/>
        <v>2014</v>
      </c>
      <c r="Q3435" t="b">
        <v>0</v>
      </c>
      <c r="R3435">
        <v>71</v>
      </c>
      <c r="S3435" t="b">
        <v>1</v>
      </c>
      <c r="T3435" t="s">
        <v>8269</v>
      </c>
      <c r="U3435" t="str">
        <f t="shared" si="374"/>
        <v>theat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20">
        <f t="shared" si="375"/>
        <v>10</v>
      </c>
      <c r="F3436" s="6" t="str">
        <f t="shared" si="377"/>
        <v>Cat 4</v>
      </c>
      <c r="G3436" s="8">
        <v>10555</v>
      </c>
      <c r="H3436" t="s">
        <v>8218</v>
      </c>
      <c r="I3436" t="s">
        <v>8223</v>
      </c>
      <c r="J3436" t="s">
        <v>8245</v>
      </c>
      <c r="K3436">
        <v>1404983269</v>
      </c>
      <c r="L3436" s="12">
        <f t="shared" si="371"/>
        <v>41830.380428240744</v>
      </c>
      <c r="M3436">
        <v>1402391269</v>
      </c>
      <c r="N3436" s="12">
        <f t="shared" si="372"/>
        <v>41800.380428240744</v>
      </c>
      <c r="O3436" s="16">
        <f t="shared" si="373"/>
        <v>6</v>
      </c>
      <c r="P3436" s="16">
        <f t="shared" si="376"/>
        <v>2014</v>
      </c>
      <c r="Q3436" t="b">
        <v>0</v>
      </c>
      <c r="R3436">
        <v>168</v>
      </c>
      <c r="S3436" t="b">
        <v>1</v>
      </c>
      <c r="T3436" t="s">
        <v>8269</v>
      </c>
      <c r="U3436" t="str">
        <f t="shared" si="374"/>
        <v>theat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20">
        <f t="shared" si="375"/>
        <v>1</v>
      </c>
      <c r="F3437" s="6" t="str">
        <f t="shared" si="377"/>
        <v>Cat 2</v>
      </c>
      <c r="G3437" s="8">
        <v>1120</v>
      </c>
      <c r="H3437" t="s">
        <v>8218</v>
      </c>
      <c r="I3437" t="s">
        <v>8223</v>
      </c>
      <c r="J3437" t="s">
        <v>8245</v>
      </c>
      <c r="K3437">
        <v>1470538800</v>
      </c>
      <c r="L3437" s="12">
        <f t="shared" si="371"/>
        <v>42589.125</v>
      </c>
      <c r="M3437">
        <v>1469112493</v>
      </c>
      <c r="N3437" s="12">
        <f t="shared" si="372"/>
        <v>42572.61681712963</v>
      </c>
      <c r="O3437" s="16">
        <f t="shared" si="373"/>
        <v>7</v>
      </c>
      <c r="P3437" s="16">
        <f t="shared" si="376"/>
        <v>2016</v>
      </c>
      <c r="Q3437" t="b">
        <v>0</v>
      </c>
      <c r="R3437">
        <v>19</v>
      </c>
      <c r="S3437" t="b">
        <v>1</v>
      </c>
      <c r="T3437" t="s">
        <v>8269</v>
      </c>
      <c r="U3437" t="str">
        <f t="shared" si="374"/>
        <v>theat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20">
        <f t="shared" si="375"/>
        <v>5</v>
      </c>
      <c r="F3438" s="6" t="str">
        <f t="shared" si="377"/>
        <v>Cat 3</v>
      </c>
      <c r="G3438" s="8">
        <v>5295</v>
      </c>
      <c r="H3438" t="s">
        <v>8218</v>
      </c>
      <c r="I3438" t="s">
        <v>8223</v>
      </c>
      <c r="J3438" t="s">
        <v>8245</v>
      </c>
      <c r="K3438">
        <v>1408638480</v>
      </c>
      <c r="L3438" s="12">
        <f t="shared" si="371"/>
        <v>41872.686111111114</v>
      </c>
      <c r="M3438">
        <v>1406811593</v>
      </c>
      <c r="N3438" s="12">
        <f t="shared" si="372"/>
        <v>41851.541585648149</v>
      </c>
      <c r="O3438" s="16">
        <f t="shared" si="373"/>
        <v>7</v>
      </c>
      <c r="P3438" s="16">
        <f t="shared" si="376"/>
        <v>2014</v>
      </c>
      <c r="Q3438" t="b">
        <v>0</v>
      </c>
      <c r="R3438">
        <v>37</v>
      </c>
      <c r="S3438" t="b">
        <v>1</v>
      </c>
      <c r="T3438" t="s">
        <v>8269</v>
      </c>
      <c r="U3438" t="str">
        <f t="shared" si="374"/>
        <v>theat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20">
        <f t="shared" si="375"/>
        <v>3</v>
      </c>
      <c r="F3439" s="6" t="str">
        <f t="shared" si="377"/>
        <v>Cat 2</v>
      </c>
      <c r="G3439" s="8">
        <v>3030</v>
      </c>
      <c r="H3439" t="s">
        <v>8218</v>
      </c>
      <c r="I3439" t="s">
        <v>8223</v>
      </c>
      <c r="J3439" t="s">
        <v>8245</v>
      </c>
      <c r="K3439">
        <v>1440003820</v>
      </c>
      <c r="L3439" s="12">
        <f t="shared" si="371"/>
        <v>42235.710879629631</v>
      </c>
      <c r="M3439">
        <v>1437411820</v>
      </c>
      <c r="N3439" s="12">
        <f t="shared" si="372"/>
        <v>42205.710879629631</v>
      </c>
      <c r="O3439" s="16">
        <f t="shared" si="373"/>
        <v>7</v>
      </c>
      <c r="P3439" s="16">
        <f t="shared" si="376"/>
        <v>2015</v>
      </c>
      <c r="Q3439" t="b">
        <v>0</v>
      </c>
      <c r="R3439">
        <v>36</v>
      </c>
      <c r="S3439" t="b">
        <v>1</v>
      </c>
      <c r="T3439" t="s">
        <v>8269</v>
      </c>
      <c r="U3439" t="str">
        <f t="shared" si="374"/>
        <v>theat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20">
        <f t="shared" si="375"/>
        <v>2.5</v>
      </c>
      <c r="F3440" s="6" t="str">
        <f t="shared" si="377"/>
        <v>Cat 2</v>
      </c>
      <c r="G3440" s="8">
        <v>2605</v>
      </c>
      <c r="H3440" t="s">
        <v>8218</v>
      </c>
      <c r="I3440" t="s">
        <v>8224</v>
      </c>
      <c r="J3440" t="s">
        <v>8246</v>
      </c>
      <c r="K3440">
        <v>1430600400</v>
      </c>
      <c r="L3440" s="12">
        <f t="shared" si="371"/>
        <v>42126.875</v>
      </c>
      <c r="M3440">
        <v>1428358567</v>
      </c>
      <c r="N3440" s="12">
        <f t="shared" si="372"/>
        <v>42100.927858796291</v>
      </c>
      <c r="O3440" s="16">
        <f t="shared" si="373"/>
        <v>4</v>
      </c>
      <c r="P3440" s="16">
        <f t="shared" si="376"/>
        <v>2015</v>
      </c>
      <c r="Q3440" t="b">
        <v>0</v>
      </c>
      <c r="R3440">
        <v>14</v>
      </c>
      <c r="S3440" t="b">
        <v>1</v>
      </c>
      <c r="T3440" t="s">
        <v>8269</v>
      </c>
      <c r="U3440" t="str">
        <f t="shared" si="374"/>
        <v>theat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20">
        <f t="shared" si="375"/>
        <v>1.2</v>
      </c>
      <c r="F3441" s="6" t="str">
        <f t="shared" si="377"/>
        <v>Cat 2</v>
      </c>
      <c r="G3441" s="8">
        <v>1616.14</v>
      </c>
      <c r="H3441" t="s">
        <v>8218</v>
      </c>
      <c r="I3441" t="s">
        <v>8223</v>
      </c>
      <c r="J3441" t="s">
        <v>8245</v>
      </c>
      <c r="K3441">
        <v>1453179540</v>
      </c>
      <c r="L3441" s="12">
        <f t="shared" si="371"/>
        <v>42388.207638888889</v>
      </c>
      <c r="M3441">
        <v>1452030730</v>
      </c>
      <c r="N3441" s="12">
        <f t="shared" si="372"/>
        <v>42374.911226851851</v>
      </c>
      <c r="O3441" s="16">
        <f t="shared" si="373"/>
        <v>1</v>
      </c>
      <c r="P3441" s="16">
        <f t="shared" si="376"/>
        <v>2016</v>
      </c>
      <c r="Q3441" t="b">
        <v>0</v>
      </c>
      <c r="R3441">
        <v>18</v>
      </c>
      <c r="S3441" t="b">
        <v>1</v>
      </c>
      <c r="T3441" t="s">
        <v>8269</v>
      </c>
      <c r="U3441" t="str">
        <f t="shared" si="374"/>
        <v>theat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20">
        <f t="shared" si="375"/>
        <v>5</v>
      </c>
      <c r="F3442" s="6" t="str">
        <f t="shared" si="377"/>
        <v>Cat 3</v>
      </c>
      <c r="G3442" s="8">
        <v>5260.92</v>
      </c>
      <c r="H3442" t="s">
        <v>8218</v>
      </c>
      <c r="I3442" t="s">
        <v>8223</v>
      </c>
      <c r="J3442" t="s">
        <v>8245</v>
      </c>
      <c r="K3442">
        <v>1405095300</v>
      </c>
      <c r="L3442" s="12">
        <f t="shared" si="371"/>
        <v>41831.677083333336</v>
      </c>
      <c r="M3442">
        <v>1403146628</v>
      </c>
      <c r="N3442" s="12">
        <f t="shared" si="372"/>
        <v>41809.12300925926</v>
      </c>
      <c r="O3442" s="16">
        <f t="shared" si="373"/>
        <v>6</v>
      </c>
      <c r="P3442" s="16">
        <f t="shared" si="376"/>
        <v>2014</v>
      </c>
      <c r="Q3442" t="b">
        <v>0</v>
      </c>
      <c r="R3442">
        <v>82</v>
      </c>
      <c r="S3442" t="b">
        <v>1</v>
      </c>
      <c r="T3442" t="s">
        <v>8269</v>
      </c>
      <c r="U3442" t="str">
        <f t="shared" si="374"/>
        <v>theat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20">
        <f t="shared" si="375"/>
        <v>2.5</v>
      </c>
      <c r="F3443" s="6" t="str">
        <f t="shared" si="377"/>
        <v>Cat 2</v>
      </c>
      <c r="G3443" s="8">
        <v>2565</v>
      </c>
      <c r="H3443" t="s">
        <v>8218</v>
      </c>
      <c r="I3443" t="s">
        <v>8223</v>
      </c>
      <c r="J3443" t="s">
        <v>8245</v>
      </c>
      <c r="K3443">
        <v>1447445820</v>
      </c>
      <c r="L3443" s="12">
        <f t="shared" si="371"/>
        <v>42321.845138888893</v>
      </c>
      <c r="M3443">
        <v>1445077121</v>
      </c>
      <c r="N3443" s="12">
        <f t="shared" si="372"/>
        <v>42294.429641203707</v>
      </c>
      <c r="O3443" s="16">
        <f t="shared" si="373"/>
        <v>10</v>
      </c>
      <c r="P3443" s="16">
        <f t="shared" si="376"/>
        <v>2015</v>
      </c>
      <c r="Q3443" t="b">
        <v>0</v>
      </c>
      <c r="R3443">
        <v>43</v>
      </c>
      <c r="S3443" t="b">
        <v>1</v>
      </c>
      <c r="T3443" t="s">
        <v>8269</v>
      </c>
      <c r="U3443" t="str">
        <f t="shared" si="374"/>
        <v>theat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20">
        <f t="shared" si="375"/>
        <v>0.25</v>
      </c>
      <c r="F3444" s="6" t="str">
        <f t="shared" si="377"/>
        <v>Cat 1</v>
      </c>
      <c r="G3444" s="8">
        <v>250</v>
      </c>
      <c r="H3444" t="s">
        <v>8218</v>
      </c>
      <c r="I3444" t="s">
        <v>8223</v>
      </c>
      <c r="J3444" t="s">
        <v>8245</v>
      </c>
      <c r="K3444">
        <v>1433016672</v>
      </c>
      <c r="L3444" s="12">
        <f t="shared" si="371"/>
        <v>42154.841111111105</v>
      </c>
      <c r="M3444">
        <v>1430424672</v>
      </c>
      <c r="N3444" s="12">
        <f t="shared" si="372"/>
        <v>42124.841111111105</v>
      </c>
      <c r="O3444" s="16">
        <f t="shared" si="373"/>
        <v>4</v>
      </c>
      <c r="P3444" s="16">
        <f t="shared" si="376"/>
        <v>2015</v>
      </c>
      <c r="Q3444" t="b">
        <v>0</v>
      </c>
      <c r="R3444">
        <v>8</v>
      </c>
      <c r="S3444" t="b">
        <v>1</v>
      </c>
      <c r="T3444" t="s">
        <v>8269</v>
      </c>
      <c r="U3444" t="str">
        <f t="shared" si="374"/>
        <v>theat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20">
        <f t="shared" si="375"/>
        <v>1</v>
      </c>
      <c r="F3445" s="6" t="str">
        <f t="shared" si="377"/>
        <v>Cat 2</v>
      </c>
      <c r="G3445" s="8">
        <v>1855</v>
      </c>
      <c r="H3445" t="s">
        <v>8218</v>
      </c>
      <c r="I3445" t="s">
        <v>8223</v>
      </c>
      <c r="J3445" t="s">
        <v>8245</v>
      </c>
      <c r="K3445">
        <v>1410266146</v>
      </c>
      <c r="L3445" s="12">
        <f t="shared" si="371"/>
        <v>41891.524837962963</v>
      </c>
      <c r="M3445">
        <v>1407674146</v>
      </c>
      <c r="N3445" s="12">
        <f t="shared" si="372"/>
        <v>41861.524837962963</v>
      </c>
      <c r="O3445" s="16">
        <f t="shared" si="373"/>
        <v>8</v>
      </c>
      <c r="P3445" s="16">
        <f t="shared" si="376"/>
        <v>2014</v>
      </c>
      <c r="Q3445" t="b">
        <v>0</v>
      </c>
      <c r="R3445">
        <v>45</v>
      </c>
      <c r="S3445" t="b">
        <v>1</v>
      </c>
      <c r="T3445" t="s">
        <v>8269</v>
      </c>
      <c r="U3445" t="str">
        <f t="shared" si="374"/>
        <v>theat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20">
        <f t="shared" si="375"/>
        <v>0.3</v>
      </c>
      <c r="F3446" s="6" t="str">
        <f t="shared" si="377"/>
        <v>Cat 1</v>
      </c>
      <c r="G3446" s="8">
        <v>867</v>
      </c>
      <c r="H3446" t="s">
        <v>8218</v>
      </c>
      <c r="I3446" t="s">
        <v>8225</v>
      </c>
      <c r="J3446" t="s">
        <v>8247</v>
      </c>
      <c r="K3446">
        <v>1465394340</v>
      </c>
      <c r="L3446" s="12">
        <f t="shared" si="371"/>
        <v>42529.582638888889</v>
      </c>
      <c r="M3446">
        <v>1464677986</v>
      </c>
      <c r="N3446" s="12">
        <f t="shared" si="372"/>
        <v>42521.291504629626</v>
      </c>
      <c r="O3446" s="16">
        <f t="shared" si="373"/>
        <v>5</v>
      </c>
      <c r="P3446" s="16">
        <f t="shared" si="376"/>
        <v>2016</v>
      </c>
      <c r="Q3446" t="b">
        <v>0</v>
      </c>
      <c r="R3446">
        <v>20</v>
      </c>
      <c r="S3446" t="b">
        <v>1</v>
      </c>
      <c r="T3446" t="s">
        <v>8269</v>
      </c>
      <c r="U3446" t="str">
        <f t="shared" si="374"/>
        <v>theat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20">
        <f t="shared" si="375"/>
        <v>2</v>
      </c>
      <c r="F3447" s="6" t="str">
        <f t="shared" si="377"/>
        <v>Cat 2</v>
      </c>
      <c r="G3447" s="8">
        <v>2000</v>
      </c>
      <c r="H3447" t="s">
        <v>8218</v>
      </c>
      <c r="I3447" t="s">
        <v>8224</v>
      </c>
      <c r="J3447" t="s">
        <v>8246</v>
      </c>
      <c r="K3447">
        <v>1445604236</v>
      </c>
      <c r="L3447" s="12">
        <f t="shared" si="371"/>
        <v>42300.530509259261</v>
      </c>
      <c r="M3447">
        <v>1443185036</v>
      </c>
      <c r="N3447" s="12">
        <f t="shared" si="372"/>
        <v>42272.530509259261</v>
      </c>
      <c r="O3447" s="16">
        <f t="shared" si="373"/>
        <v>9</v>
      </c>
      <c r="P3447" s="16">
        <f t="shared" si="376"/>
        <v>2015</v>
      </c>
      <c r="Q3447" t="b">
        <v>0</v>
      </c>
      <c r="R3447">
        <v>31</v>
      </c>
      <c r="S3447" t="b">
        <v>1</v>
      </c>
      <c r="T3447" t="s">
        <v>8269</v>
      </c>
      <c r="U3447" t="str">
        <f t="shared" si="374"/>
        <v>theat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20">
        <f t="shared" si="375"/>
        <v>1</v>
      </c>
      <c r="F3448" s="6" t="str">
        <f t="shared" si="377"/>
        <v>Cat 2</v>
      </c>
      <c r="G3448" s="8">
        <v>1082</v>
      </c>
      <c r="H3448" t="s">
        <v>8218</v>
      </c>
      <c r="I3448" t="s">
        <v>8224</v>
      </c>
      <c r="J3448" t="s">
        <v>8246</v>
      </c>
      <c r="K3448">
        <v>1423138800</v>
      </c>
      <c r="L3448" s="12">
        <f t="shared" si="371"/>
        <v>42040.513888888891</v>
      </c>
      <c r="M3448">
        <v>1421092725</v>
      </c>
      <c r="N3448" s="12">
        <f t="shared" si="372"/>
        <v>42016.832465277781</v>
      </c>
      <c r="O3448" s="16">
        <f t="shared" si="373"/>
        <v>1</v>
      </c>
      <c r="P3448" s="16">
        <f t="shared" si="376"/>
        <v>2015</v>
      </c>
      <c r="Q3448" t="b">
        <v>0</v>
      </c>
      <c r="R3448">
        <v>25</v>
      </c>
      <c r="S3448" t="b">
        <v>1</v>
      </c>
      <c r="T3448" t="s">
        <v>8269</v>
      </c>
      <c r="U3448" t="str">
        <f t="shared" si="374"/>
        <v>theat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20">
        <f t="shared" si="375"/>
        <v>1</v>
      </c>
      <c r="F3449" s="6" t="str">
        <f t="shared" si="377"/>
        <v>Cat 2</v>
      </c>
      <c r="G3449" s="8">
        <v>1078</v>
      </c>
      <c r="H3449" t="s">
        <v>8218</v>
      </c>
      <c r="I3449" t="s">
        <v>8223</v>
      </c>
      <c r="J3449" t="s">
        <v>8245</v>
      </c>
      <c r="K3449">
        <v>1458332412</v>
      </c>
      <c r="L3449" s="12">
        <f t="shared" si="371"/>
        <v>42447.847361111111</v>
      </c>
      <c r="M3449">
        <v>1454448012</v>
      </c>
      <c r="N3449" s="12">
        <f t="shared" si="372"/>
        <v>42402.889027777783</v>
      </c>
      <c r="O3449" s="16">
        <f t="shared" si="373"/>
        <v>2</v>
      </c>
      <c r="P3449" s="16">
        <f t="shared" si="376"/>
        <v>2016</v>
      </c>
      <c r="Q3449" t="b">
        <v>0</v>
      </c>
      <c r="R3449">
        <v>14</v>
      </c>
      <c r="S3449" t="b">
        <v>1</v>
      </c>
      <c r="T3449" t="s">
        <v>8269</v>
      </c>
      <c r="U3449" t="str">
        <f t="shared" si="374"/>
        <v>theat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20">
        <f t="shared" si="375"/>
        <v>2.1</v>
      </c>
      <c r="F3450" s="6" t="str">
        <f t="shared" si="377"/>
        <v>Cat 2</v>
      </c>
      <c r="G3450" s="8">
        <v>2305</v>
      </c>
      <c r="H3450" t="s">
        <v>8218</v>
      </c>
      <c r="I3450" t="s">
        <v>8223</v>
      </c>
      <c r="J3450" t="s">
        <v>8245</v>
      </c>
      <c r="K3450">
        <v>1418784689</v>
      </c>
      <c r="L3450" s="12">
        <f t="shared" si="371"/>
        <v>41990.119085648148</v>
      </c>
      <c r="M3450">
        <v>1416192689</v>
      </c>
      <c r="N3450" s="12">
        <f t="shared" si="372"/>
        <v>41960.119085648148</v>
      </c>
      <c r="O3450" s="16">
        <f t="shared" si="373"/>
        <v>11</v>
      </c>
      <c r="P3450" s="16">
        <f t="shared" si="376"/>
        <v>2014</v>
      </c>
      <c r="Q3450" t="b">
        <v>0</v>
      </c>
      <c r="R3450">
        <v>45</v>
      </c>
      <c r="S3450" t="b">
        <v>1</v>
      </c>
      <c r="T3450" t="s">
        <v>8269</v>
      </c>
      <c r="U3450" t="str">
        <f t="shared" si="374"/>
        <v>theat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20">
        <f t="shared" si="375"/>
        <v>0.8</v>
      </c>
      <c r="F3451" s="6" t="str">
        <f t="shared" si="377"/>
        <v>Cat 1</v>
      </c>
      <c r="G3451" s="8">
        <v>1365</v>
      </c>
      <c r="H3451" t="s">
        <v>8218</v>
      </c>
      <c r="I3451" t="s">
        <v>8223</v>
      </c>
      <c r="J3451" t="s">
        <v>8245</v>
      </c>
      <c r="K3451">
        <v>1468036800</v>
      </c>
      <c r="L3451" s="12">
        <f t="shared" si="371"/>
        <v>42560.166666666672</v>
      </c>
      <c r="M3451">
        <v>1465607738</v>
      </c>
      <c r="N3451" s="12">
        <f t="shared" si="372"/>
        <v>42532.052523148144</v>
      </c>
      <c r="O3451" s="16">
        <f t="shared" si="373"/>
        <v>6</v>
      </c>
      <c r="P3451" s="16">
        <f t="shared" si="376"/>
        <v>2016</v>
      </c>
      <c r="Q3451" t="b">
        <v>0</v>
      </c>
      <c r="R3451">
        <v>20</v>
      </c>
      <c r="S3451" t="b">
        <v>1</v>
      </c>
      <c r="T3451" t="s">
        <v>8269</v>
      </c>
      <c r="U3451" t="str">
        <f t="shared" si="374"/>
        <v>theat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20">
        <f t="shared" si="375"/>
        <v>0.5</v>
      </c>
      <c r="F3452" s="6" t="str">
        <f t="shared" si="377"/>
        <v>Cat 1</v>
      </c>
      <c r="G3452" s="8">
        <v>760</v>
      </c>
      <c r="H3452" t="s">
        <v>8218</v>
      </c>
      <c r="I3452" t="s">
        <v>8224</v>
      </c>
      <c r="J3452" t="s">
        <v>8246</v>
      </c>
      <c r="K3452">
        <v>1427990071</v>
      </c>
      <c r="L3452" s="12">
        <f t="shared" si="371"/>
        <v>42096.662858796291</v>
      </c>
      <c r="M3452">
        <v>1422809671</v>
      </c>
      <c r="N3452" s="12">
        <f t="shared" si="372"/>
        <v>42036.704525462963</v>
      </c>
      <c r="O3452" s="16">
        <f t="shared" si="373"/>
        <v>2</v>
      </c>
      <c r="P3452" s="16">
        <f t="shared" si="376"/>
        <v>2015</v>
      </c>
      <c r="Q3452" t="b">
        <v>0</v>
      </c>
      <c r="R3452">
        <v>39</v>
      </c>
      <c r="S3452" t="b">
        <v>1</v>
      </c>
      <c r="T3452" t="s">
        <v>8269</v>
      </c>
      <c r="U3452" t="str">
        <f t="shared" si="374"/>
        <v>theat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20">
        <f t="shared" si="375"/>
        <v>0.65</v>
      </c>
      <c r="F3453" s="6" t="str">
        <f t="shared" si="377"/>
        <v>Cat 1</v>
      </c>
      <c r="G3453" s="8">
        <v>658</v>
      </c>
      <c r="H3453" t="s">
        <v>8218</v>
      </c>
      <c r="I3453" t="s">
        <v>8223</v>
      </c>
      <c r="J3453" t="s">
        <v>8245</v>
      </c>
      <c r="K3453">
        <v>1429636927</v>
      </c>
      <c r="L3453" s="12">
        <f t="shared" si="371"/>
        <v>42115.723692129628</v>
      </c>
      <c r="M3453">
        <v>1427304127</v>
      </c>
      <c r="N3453" s="12">
        <f t="shared" si="372"/>
        <v>42088.723692129628</v>
      </c>
      <c r="O3453" s="16">
        <f t="shared" si="373"/>
        <v>3</v>
      </c>
      <c r="P3453" s="16">
        <f t="shared" si="376"/>
        <v>2015</v>
      </c>
      <c r="Q3453" t="b">
        <v>0</v>
      </c>
      <c r="R3453">
        <v>16</v>
      </c>
      <c r="S3453" t="b">
        <v>1</v>
      </c>
      <c r="T3453" t="s">
        <v>8269</v>
      </c>
      <c r="U3453" t="str">
        <f t="shared" si="374"/>
        <v>theat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20">
        <f t="shared" si="375"/>
        <v>1</v>
      </c>
      <c r="F3454" s="6" t="str">
        <f t="shared" si="377"/>
        <v>Cat 2</v>
      </c>
      <c r="G3454" s="8">
        <v>1532</v>
      </c>
      <c r="H3454" t="s">
        <v>8218</v>
      </c>
      <c r="I3454" t="s">
        <v>8223</v>
      </c>
      <c r="J3454" t="s">
        <v>8245</v>
      </c>
      <c r="K3454">
        <v>1406087940</v>
      </c>
      <c r="L3454" s="12">
        <f t="shared" si="371"/>
        <v>41843.165972222225</v>
      </c>
      <c r="M3454">
        <v>1404141626</v>
      </c>
      <c r="N3454" s="12">
        <f t="shared" si="372"/>
        <v>41820.639189814814</v>
      </c>
      <c r="O3454" s="16">
        <f t="shared" si="373"/>
        <v>6</v>
      </c>
      <c r="P3454" s="16">
        <f t="shared" si="376"/>
        <v>2014</v>
      </c>
      <c r="Q3454" t="b">
        <v>0</v>
      </c>
      <c r="R3454">
        <v>37</v>
      </c>
      <c r="S3454" t="b">
        <v>1</v>
      </c>
      <c r="T3454" t="s">
        <v>8269</v>
      </c>
      <c r="U3454" t="str">
        <f t="shared" si="374"/>
        <v>theat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20">
        <f t="shared" si="375"/>
        <v>0.3</v>
      </c>
      <c r="F3455" s="6" t="str">
        <f t="shared" si="377"/>
        <v>Cat 1</v>
      </c>
      <c r="G3455" s="8">
        <v>385</v>
      </c>
      <c r="H3455" t="s">
        <v>8218</v>
      </c>
      <c r="I3455" t="s">
        <v>8224</v>
      </c>
      <c r="J3455" t="s">
        <v>8246</v>
      </c>
      <c r="K3455">
        <v>1471130956</v>
      </c>
      <c r="L3455" s="12">
        <f t="shared" si="371"/>
        <v>42595.97865740741</v>
      </c>
      <c r="M3455">
        <v>1465946956</v>
      </c>
      <c r="N3455" s="12">
        <f t="shared" si="372"/>
        <v>42535.97865740741</v>
      </c>
      <c r="O3455" s="16">
        <f t="shared" si="373"/>
        <v>6</v>
      </c>
      <c r="P3455" s="16">
        <f t="shared" si="376"/>
        <v>2016</v>
      </c>
      <c r="Q3455" t="b">
        <v>0</v>
      </c>
      <c r="R3455">
        <v>14</v>
      </c>
      <c r="S3455" t="b">
        <v>1</v>
      </c>
      <c r="T3455" t="s">
        <v>8269</v>
      </c>
      <c r="U3455" t="str">
        <f t="shared" si="374"/>
        <v>theat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20">
        <f t="shared" si="375"/>
        <v>0.7</v>
      </c>
      <c r="F3456" s="6" t="str">
        <f t="shared" si="377"/>
        <v>Cat 1</v>
      </c>
      <c r="G3456" s="8">
        <v>705</v>
      </c>
      <c r="H3456" t="s">
        <v>8218</v>
      </c>
      <c r="I3456" t="s">
        <v>8224</v>
      </c>
      <c r="J3456" t="s">
        <v>8246</v>
      </c>
      <c r="K3456">
        <v>1406825159</v>
      </c>
      <c r="L3456" s="12">
        <f t="shared" si="371"/>
        <v>41851.698599537034</v>
      </c>
      <c r="M3456">
        <v>1404233159</v>
      </c>
      <c r="N3456" s="12">
        <f t="shared" si="372"/>
        <v>41821.698599537034</v>
      </c>
      <c r="O3456" s="16">
        <f t="shared" si="373"/>
        <v>7</v>
      </c>
      <c r="P3456" s="16">
        <f t="shared" si="376"/>
        <v>2014</v>
      </c>
      <c r="Q3456" t="b">
        <v>0</v>
      </c>
      <c r="R3456">
        <v>21</v>
      </c>
      <c r="S3456" t="b">
        <v>1</v>
      </c>
      <c r="T3456" t="s">
        <v>8269</v>
      </c>
      <c r="U3456" t="str">
        <f t="shared" si="374"/>
        <v>theat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20">
        <f t="shared" si="375"/>
        <v>10</v>
      </c>
      <c r="F3457" s="6" t="str">
        <f t="shared" si="377"/>
        <v>Cat 4</v>
      </c>
      <c r="G3457" s="8">
        <v>10065</v>
      </c>
      <c r="H3457" t="s">
        <v>8218</v>
      </c>
      <c r="I3457" t="s">
        <v>8223</v>
      </c>
      <c r="J3457" t="s">
        <v>8245</v>
      </c>
      <c r="K3457">
        <v>1476381627</v>
      </c>
      <c r="L3457" s="12">
        <f t="shared" si="371"/>
        <v>42656.7503125</v>
      </c>
      <c r="M3457">
        <v>1473789627</v>
      </c>
      <c r="N3457" s="12">
        <f t="shared" si="372"/>
        <v>42626.7503125</v>
      </c>
      <c r="O3457" s="16">
        <f t="shared" si="373"/>
        <v>9</v>
      </c>
      <c r="P3457" s="16">
        <f t="shared" si="376"/>
        <v>2016</v>
      </c>
      <c r="Q3457" t="b">
        <v>0</v>
      </c>
      <c r="R3457">
        <v>69</v>
      </c>
      <c r="S3457" t="b">
        <v>1</v>
      </c>
      <c r="T3457" t="s">
        <v>8269</v>
      </c>
      <c r="U3457" t="str">
        <f t="shared" si="374"/>
        <v>theat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20">
        <f t="shared" si="375"/>
        <v>3</v>
      </c>
      <c r="F3458" s="6" t="str">
        <f t="shared" si="377"/>
        <v>Cat 2</v>
      </c>
      <c r="G3458" s="8">
        <v>5739</v>
      </c>
      <c r="H3458" t="s">
        <v>8218</v>
      </c>
      <c r="I3458" t="s">
        <v>8223</v>
      </c>
      <c r="J3458" t="s">
        <v>8245</v>
      </c>
      <c r="K3458">
        <v>1406876340</v>
      </c>
      <c r="L3458" s="12">
        <f t="shared" si="371"/>
        <v>41852.290972222225</v>
      </c>
      <c r="M3458">
        <v>1404190567</v>
      </c>
      <c r="N3458" s="12">
        <f t="shared" si="372"/>
        <v>41821.205636574072</v>
      </c>
      <c r="O3458" s="16">
        <f t="shared" si="373"/>
        <v>7</v>
      </c>
      <c r="P3458" s="16">
        <f t="shared" si="376"/>
        <v>2014</v>
      </c>
      <c r="Q3458" t="b">
        <v>0</v>
      </c>
      <c r="R3458">
        <v>16</v>
      </c>
      <c r="S3458" t="b">
        <v>1</v>
      </c>
      <c r="T3458" t="s">
        <v>8269</v>
      </c>
      <c r="U3458" t="str">
        <f t="shared" si="374"/>
        <v>theat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20">
        <f t="shared" si="375"/>
        <v>2</v>
      </c>
      <c r="F3459" s="6" t="str">
        <f t="shared" si="377"/>
        <v>Cat 2</v>
      </c>
      <c r="G3459" s="8">
        <v>2804</v>
      </c>
      <c r="H3459" t="s">
        <v>8218</v>
      </c>
      <c r="I3459" t="s">
        <v>8223</v>
      </c>
      <c r="J3459" t="s">
        <v>8245</v>
      </c>
      <c r="K3459">
        <v>1423720740</v>
      </c>
      <c r="L3459" s="12">
        <f t="shared" ref="L3459:L3522" si="378">(((K3459/60)/60)/24)+DATE(1970,1,1)</f>
        <v>42047.249305555553</v>
      </c>
      <c r="M3459">
        <v>1421081857</v>
      </c>
      <c r="N3459" s="12">
        <f t="shared" ref="N3459:N3522" si="379">(((M3459/60)/60)/24)+DATE(1970,1,1)</f>
        <v>42016.706678240742</v>
      </c>
      <c r="O3459" s="16">
        <f t="shared" ref="O3459:O3522" si="380">MONTH(N3459)</f>
        <v>1</v>
      </c>
      <c r="P3459" s="16">
        <f t="shared" si="376"/>
        <v>2015</v>
      </c>
      <c r="Q3459" t="b">
        <v>0</v>
      </c>
      <c r="R3459">
        <v>55</v>
      </c>
      <c r="S3459" t="b">
        <v>1</v>
      </c>
      <c r="T3459" t="s">
        <v>8269</v>
      </c>
      <c r="U3459" t="str">
        <f t="shared" ref="U3459:U3522" si="381">LEFT(T3459,5)</f>
        <v>theat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20">
        <f t="shared" ref="E3460:E3523" si="382">D3460/1000</f>
        <v>0.97799999999999998</v>
      </c>
      <c r="F3460" s="6" t="str">
        <f t="shared" si="377"/>
        <v>Cat 1</v>
      </c>
      <c r="G3460" s="8">
        <v>1216</v>
      </c>
      <c r="H3460" t="s">
        <v>8218</v>
      </c>
      <c r="I3460" t="s">
        <v>8223</v>
      </c>
      <c r="J3460" t="s">
        <v>8245</v>
      </c>
      <c r="K3460">
        <v>1422937620</v>
      </c>
      <c r="L3460" s="12">
        <f t="shared" si="378"/>
        <v>42038.185416666667</v>
      </c>
      <c r="M3460">
        <v>1420606303</v>
      </c>
      <c r="N3460" s="12">
        <f t="shared" si="379"/>
        <v>42011.202581018515</v>
      </c>
      <c r="O3460" s="16">
        <f t="shared" si="380"/>
        <v>1</v>
      </c>
      <c r="P3460" s="16">
        <f t="shared" ref="P3460:P3523" si="383">YEAR(N3460)</f>
        <v>2015</v>
      </c>
      <c r="Q3460" t="b">
        <v>0</v>
      </c>
      <c r="R3460">
        <v>27</v>
      </c>
      <c r="S3460" t="b">
        <v>1</v>
      </c>
      <c r="T3460" t="s">
        <v>8269</v>
      </c>
      <c r="U3460" t="str">
        <f t="shared" si="381"/>
        <v>theat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20">
        <f t="shared" si="382"/>
        <v>0.5</v>
      </c>
      <c r="F3461" s="6" t="str">
        <f t="shared" ref="F3461:F3524" si="384">IF(E3461&lt;1,"Cat 1",IF(E3461&lt;5,"Cat 2",IF(E3461&lt;10,"Cat 3",IF(E3461&lt;15,"Cat 4",IF(E3461&lt;20,"Cat 5",IF(E3461&lt;25,"Cat 6",IF(E3461&lt;30,"Cat 7",IF(E3461&lt;35,"Cat 8",IF(E3461&lt;40,"Cat 9",IF(E3461&lt;45,"Cat 10",IF(E3461&lt;50,"Cat 11","Cat 12")))))))))))</f>
        <v>Cat 1</v>
      </c>
      <c r="G3461" s="8">
        <v>631</v>
      </c>
      <c r="H3461" t="s">
        <v>8218</v>
      </c>
      <c r="I3461" t="s">
        <v>8224</v>
      </c>
      <c r="J3461" t="s">
        <v>8246</v>
      </c>
      <c r="K3461">
        <v>1463743860</v>
      </c>
      <c r="L3461" s="12">
        <f t="shared" si="378"/>
        <v>42510.479861111111</v>
      </c>
      <c r="M3461">
        <v>1461151860</v>
      </c>
      <c r="N3461" s="12">
        <f t="shared" si="379"/>
        <v>42480.479861111111</v>
      </c>
      <c r="O3461" s="16">
        <f t="shared" si="380"/>
        <v>4</v>
      </c>
      <c r="P3461" s="16">
        <f t="shared" si="383"/>
        <v>2016</v>
      </c>
      <c r="Q3461" t="b">
        <v>0</v>
      </c>
      <c r="R3461">
        <v>36</v>
      </c>
      <c r="S3461" t="b">
        <v>1</v>
      </c>
      <c r="T3461" t="s">
        <v>8269</v>
      </c>
      <c r="U3461" t="str">
        <f t="shared" si="381"/>
        <v>theat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20">
        <f t="shared" si="382"/>
        <v>0.5</v>
      </c>
      <c r="F3462" s="6" t="str">
        <f t="shared" si="384"/>
        <v>Cat 1</v>
      </c>
      <c r="G3462" s="8">
        <v>950</v>
      </c>
      <c r="H3462" t="s">
        <v>8218</v>
      </c>
      <c r="I3462" t="s">
        <v>8224</v>
      </c>
      <c r="J3462" t="s">
        <v>8246</v>
      </c>
      <c r="K3462">
        <v>1408106352</v>
      </c>
      <c r="L3462" s="12">
        <f t="shared" si="378"/>
        <v>41866.527222222219</v>
      </c>
      <c r="M3462">
        <v>1406896752</v>
      </c>
      <c r="N3462" s="12">
        <f t="shared" si="379"/>
        <v>41852.527222222219</v>
      </c>
      <c r="O3462" s="16">
        <f t="shared" si="380"/>
        <v>8</v>
      </c>
      <c r="P3462" s="16">
        <f t="shared" si="383"/>
        <v>2014</v>
      </c>
      <c r="Q3462" t="b">
        <v>0</v>
      </c>
      <c r="R3462">
        <v>19</v>
      </c>
      <c r="S3462" t="b">
        <v>1</v>
      </c>
      <c r="T3462" t="s">
        <v>8269</v>
      </c>
      <c r="U3462" t="str">
        <f t="shared" si="381"/>
        <v>theat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20">
        <f t="shared" si="382"/>
        <v>0.5</v>
      </c>
      <c r="F3463" s="6" t="str">
        <f t="shared" si="384"/>
        <v>Cat 1</v>
      </c>
      <c r="G3463" s="8">
        <v>695</v>
      </c>
      <c r="H3463" t="s">
        <v>8218</v>
      </c>
      <c r="I3463" t="s">
        <v>8223</v>
      </c>
      <c r="J3463" t="s">
        <v>8245</v>
      </c>
      <c r="K3463">
        <v>1477710000</v>
      </c>
      <c r="L3463" s="12">
        <f t="shared" si="378"/>
        <v>42672.125</v>
      </c>
      <c r="M3463">
        <v>1475248279</v>
      </c>
      <c r="N3463" s="12">
        <f t="shared" si="379"/>
        <v>42643.632858796293</v>
      </c>
      <c r="O3463" s="16">
        <f t="shared" si="380"/>
        <v>9</v>
      </c>
      <c r="P3463" s="16">
        <f t="shared" si="383"/>
        <v>2016</v>
      </c>
      <c r="Q3463" t="b">
        <v>0</v>
      </c>
      <c r="R3463">
        <v>12</v>
      </c>
      <c r="S3463" t="b">
        <v>1</v>
      </c>
      <c r="T3463" t="s">
        <v>8269</v>
      </c>
      <c r="U3463" t="str">
        <f t="shared" si="381"/>
        <v>theat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20">
        <f t="shared" si="382"/>
        <v>0.25</v>
      </c>
      <c r="F3464" s="6" t="str">
        <f t="shared" si="384"/>
        <v>Cat 1</v>
      </c>
      <c r="G3464" s="8">
        <v>505</v>
      </c>
      <c r="H3464" t="s">
        <v>8218</v>
      </c>
      <c r="I3464" t="s">
        <v>8223</v>
      </c>
      <c r="J3464" t="s">
        <v>8245</v>
      </c>
      <c r="K3464">
        <v>1436551200</v>
      </c>
      <c r="L3464" s="12">
        <f t="shared" si="378"/>
        <v>42195.75</v>
      </c>
      <c r="M3464">
        <v>1435181628</v>
      </c>
      <c r="N3464" s="12">
        <f t="shared" si="379"/>
        <v>42179.898472222223</v>
      </c>
      <c r="O3464" s="16">
        <f t="shared" si="380"/>
        <v>6</v>
      </c>
      <c r="P3464" s="16">
        <f t="shared" si="383"/>
        <v>2015</v>
      </c>
      <c r="Q3464" t="b">
        <v>0</v>
      </c>
      <c r="R3464">
        <v>17</v>
      </c>
      <c r="S3464" t="b">
        <v>1</v>
      </c>
      <c r="T3464" t="s">
        <v>8269</v>
      </c>
      <c r="U3464" t="str">
        <f t="shared" si="381"/>
        <v>theat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20">
        <f t="shared" si="382"/>
        <v>10</v>
      </c>
      <c r="F3465" s="6" t="str">
        <f t="shared" si="384"/>
        <v>Cat 4</v>
      </c>
      <c r="G3465" s="8">
        <v>10338</v>
      </c>
      <c r="H3465" t="s">
        <v>8218</v>
      </c>
      <c r="I3465" t="s">
        <v>8228</v>
      </c>
      <c r="J3465" t="s">
        <v>8250</v>
      </c>
      <c r="K3465">
        <v>1476158340</v>
      </c>
      <c r="L3465" s="12">
        <f t="shared" si="378"/>
        <v>42654.165972222225</v>
      </c>
      <c r="M3465">
        <v>1472594585</v>
      </c>
      <c r="N3465" s="12">
        <f t="shared" si="379"/>
        <v>42612.918807870374</v>
      </c>
      <c r="O3465" s="16">
        <f t="shared" si="380"/>
        <v>8</v>
      </c>
      <c r="P3465" s="16">
        <f t="shared" si="383"/>
        <v>2016</v>
      </c>
      <c r="Q3465" t="b">
        <v>0</v>
      </c>
      <c r="R3465">
        <v>114</v>
      </c>
      <c r="S3465" t="b">
        <v>1</v>
      </c>
      <c r="T3465" t="s">
        <v>8269</v>
      </c>
      <c r="U3465" t="str">
        <f t="shared" si="381"/>
        <v>theat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20">
        <f t="shared" si="382"/>
        <v>5</v>
      </c>
      <c r="F3466" s="6" t="str">
        <f t="shared" si="384"/>
        <v>Cat 3</v>
      </c>
      <c r="G3466" s="8">
        <v>5116.18</v>
      </c>
      <c r="H3466" t="s">
        <v>8218</v>
      </c>
      <c r="I3466" t="s">
        <v>8223</v>
      </c>
      <c r="J3466" t="s">
        <v>8245</v>
      </c>
      <c r="K3466">
        <v>1471921637</v>
      </c>
      <c r="L3466" s="12">
        <f t="shared" si="378"/>
        <v>42605.130057870367</v>
      </c>
      <c r="M3466">
        <v>1469329637</v>
      </c>
      <c r="N3466" s="12">
        <f t="shared" si="379"/>
        <v>42575.130057870367</v>
      </c>
      <c r="O3466" s="16">
        <f t="shared" si="380"/>
        <v>7</v>
      </c>
      <c r="P3466" s="16">
        <f t="shared" si="383"/>
        <v>2016</v>
      </c>
      <c r="Q3466" t="b">
        <v>0</v>
      </c>
      <c r="R3466">
        <v>93</v>
      </c>
      <c r="S3466" t="b">
        <v>1</v>
      </c>
      <c r="T3466" t="s">
        <v>8269</v>
      </c>
      <c r="U3466" t="str">
        <f t="shared" si="381"/>
        <v>theat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20">
        <f t="shared" si="382"/>
        <v>2</v>
      </c>
      <c r="F3467" s="6" t="str">
        <f t="shared" si="384"/>
        <v>Cat 2</v>
      </c>
      <c r="G3467" s="8">
        <v>2060</v>
      </c>
      <c r="H3467" t="s">
        <v>8218</v>
      </c>
      <c r="I3467" t="s">
        <v>8224</v>
      </c>
      <c r="J3467" t="s">
        <v>8246</v>
      </c>
      <c r="K3467">
        <v>1439136000</v>
      </c>
      <c r="L3467" s="12">
        <f t="shared" si="378"/>
        <v>42225.666666666672</v>
      </c>
      <c r="M3467">
        <v>1436972472</v>
      </c>
      <c r="N3467" s="12">
        <f t="shared" si="379"/>
        <v>42200.625833333332</v>
      </c>
      <c r="O3467" s="16">
        <f t="shared" si="380"/>
        <v>7</v>
      </c>
      <c r="P3467" s="16">
        <f t="shared" si="383"/>
        <v>2015</v>
      </c>
      <c r="Q3467" t="b">
        <v>0</v>
      </c>
      <c r="R3467">
        <v>36</v>
      </c>
      <c r="S3467" t="b">
        <v>1</v>
      </c>
      <c r="T3467" t="s">
        <v>8269</v>
      </c>
      <c r="U3467" t="str">
        <f t="shared" si="381"/>
        <v>theat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20">
        <f t="shared" si="382"/>
        <v>3.5</v>
      </c>
      <c r="F3468" s="6" t="str">
        <f t="shared" si="384"/>
        <v>Cat 2</v>
      </c>
      <c r="G3468" s="8">
        <v>4450</v>
      </c>
      <c r="H3468" t="s">
        <v>8218</v>
      </c>
      <c r="I3468" t="s">
        <v>8223</v>
      </c>
      <c r="J3468" t="s">
        <v>8245</v>
      </c>
      <c r="K3468">
        <v>1461108450</v>
      </c>
      <c r="L3468" s="12">
        <f t="shared" si="378"/>
        <v>42479.977430555555</v>
      </c>
      <c r="M3468">
        <v>1455928050</v>
      </c>
      <c r="N3468" s="12">
        <f t="shared" si="379"/>
        <v>42420.019097222219</v>
      </c>
      <c r="O3468" s="16">
        <f t="shared" si="380"/>
        <v>2</v>
      </c>
      <c r="P3468" s="16">
        <f t="shared" si="383"/>
        <v>2016</v>
      </c>
      <c r="Q3468" t="b">
        <v>0</v>
      </c>
      <c r="R3468">
        <v>61</v>
      </c>
      <c r="S3468" t="b">
        <v>1</v>
      </c>
      <c r="T3468" t="s">
        <v>8269</v>
      </c>
      <c r="U3468" t="str">
        <f t="shared" si="381"/>
        <v>theat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20">
        <f t="shared" si="382"/>
        <v>3</v>
      </c>
      <c r="F3469" s="6" t="str">
        <f t="shared" si="384"/>
        <v>Cat 2</v>
      </c>
      <c r="G3469" s="8">
        <v>3030</v>
      </c>
      <c r="H3469" t="s">
        <v>8218</v>
      </c>
      <c r="I3469" t="s">
        <v>8223</v>
      </c>
      <c r="J3469" t="s">
        <v>8245</v>
      </c>
      <c r="K3469">
        <v>1426864032</v>
      </c>
      <c r="L3469" s="12">
        <f t="shared" si="378"/>
        <v>42083.630000000005</v>
      </c>
      <c r="M3469">
        <v>1424275632</v>
      </c>
      <c r="N3469" s="12">
        <f t="shared" si="379"/>
        <v>42053.671666666662</v>
      </c>
      <c r="O3469" s="16">
        <f t="shared" si="380"/>
        <v>2</v>
      </c>
      <c r="P3469" s="16">
        <f t="shared" si="383"/>
        <v>2015</v>
      </c>
      <c r="Q3469" t="b">
        <v>0</v>
      </c>
      <c r="R3469">
        <v>47</v>
      </c>
      <c r="S3469" t="b">
        <v>1</v>
      </c>
      <c r="T3469" t="s">
        <v>8269</v>
      </c>
      <c r="U3469" t="str">
        <f t="shared" si="381"/>
        <v>theat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20">
        <f t="shared" si="382"/>
        <v>10</v>
      </c>
      <c r="F3470" s="6" t="str">
        <f t="shared" si="384"/>
        <v>Cat 4</v>
      </c>
      <c r="G3470" s="8">
        <v>12178</v>
      </c>
      <c r="H3470" t="s">
        <v>8218</v>
      </c>
      <c r="I3470" t="s">
        <v>8223</v>
      </c>
      <c r="J3470" t="s">
        <v>8245</v>
      </c>
      <c r="K3470">
        <v>1474426800</v>
      </c>
      <c r="L3470" s="12">
        <f t="shared" si="378"/>
        <v>42634.125</v>
      </c>
      <c r="M3470">
        <v>1471976529</v>
      </c>
      <c r="N3470" s="12">
        <f t="shared" si="379"/>
        <v>42605.765381944439</v>
      </c>
      <c r="O3470" s="16">
        <f t="shared" si="380"/>
        <v>8</v>
      </c>
      <c r="P3470" s="16">
        <f t="shared" si="383"/>
        <v>2016</v>
      </c>
      <c r="Q3470" t="b">
        <v>0</v>
      </c>
      <c r="R3470">
        <v>17</v>
      </c>
      <c r="S3470" t="b">
        <v>1</v>
      </c>
      <c r="T3470" t="s">
        <v>8269</v>
      </c>
      <c r="U3470" t="str">
        <f t="shared" si="381"/>
        <v>theat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20">
        <f t="shared" si="382"/>
        <v>2.8</v>
      </c>
      <c r="F3471" s="6" t="str">
        <f t="shared" si="384"/>
        <v>Cat 2</v>
      </c>
      <c r="G3471" s="8">
        <v>3175</v>
      </c>
      <c r="H3471" t="s">
        <v>8218</v>
      </c>
      <c r="I3471" t="s">
        <v>8223</v>
      </c>
      <c r="J3471" t="s">
        <v>8245</v>
      </c>
      <c r="K3471">
        <v>1461857045</v>
      </c>
      <c r="L3471" s="12">
        <f t="shared" si="378"/>
        <v>42488.641724537039</v>
      </c>
      <c r="M3471">
        <v>1459265045</v>
      </c>
      <c r="N3471" s="12">
        <f t="shared" si="379"/>
        <v>42458.641724537039</v>
      </c>
      <c r="O3471" s="16">
        <f t="shared" si="380"/>
        <v>3</v>
      </c>
      <c r="P3471" s="16">
        <f t="shared" si="383"/>
        <v>2016</v>
      </c>
      <c r="Q3471" t="b">
        <v>0</v>
      </c>
      <c r="R3471">
        <v>63</v>
      </c>
      <c r="S3471" t="b">
        <v>1</v>
      </c>
      <c r="T3471" t="s">
        <v>8269</v>
      </c>
      <c r="U3471" t="str">
        <f t="shared" si="381"/>
        <v>theat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20">
        <f t="shared" si="382"/>
        <v>0.25</v>
      </c>
      <c r="F3472" s="6" t="str">
        <f t="shared" si="384"/>
        <v>Cat 1</v>
      </c>
      <c r="G3472" s="8">
        <v>375</v>
      </c>
      <c r="H3472" t="s">
        <v>8218</v>
      </c>
      <c r="I3472" t="s">
        <v>8223</v>
      </c>
      <c r="J3472" t="s">
        <v>8245</v>
      </c>
      <c r="K3472">
        <v>1468618680</v>
      </c>
      <c r="L3472" s="12">
        <f t="shared" si="378"/>
        <v>42566.901388888888</v>
      </c>
      <c r="M3472">
        <v>1465345902</v>
      </c>
      <c r="N3472" s="12">
        <f t="shared" si="379"/>
        <v>42529.022013888884</v>
      </c>
      <c r="O3472" s="16">
        <f t="shared" si="380"/>
        <v>6</v>
      </c>
      <c r="P3472" s="16">
        <f t="shared" si="383"/>
        <v>2016</v>
      </c>
      <c r="Q3472" t="b">
        <v>0</v>
      </c>
      <c r="R3472">
        <v>9</v>
      </c>
      <c r="S3472" t="b">
        <v>1</v>
      </c>
      <c r="T3472" t="s">
        <v>8269</v>
      </c>
      <c r="U3472" t="str">
        <f t="shared" si="381"/>
        <v>theat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20">
        <f t="shared" si="382"/>
        <v>0.5</v>
      </c>
      <c r="F3473" s="6" t="str">
        <f t="shared" si="384"/>
        <v>Cat 1</v>
      </c>
      <c r="G3473" s="8">
        <v>1073</v>
      </c>
      <c r="H3473" t="s">
        <v>8218</v>
      </c>
      <c r="I3473" t="s">
        <v>8224</v>
      </c>
      <c r="J3473" t="s">
        <v>8246</v>
      </c>
      <c r="K3473">
        <v>1409515200</v>
      </c>
      <c r="L3473" s="12">
        <f t="shared" si="378"/>
        <v>41882.833333333336</v>
      </c>
      <c r="M3473">
        <v>1405971690</v>
      </c>
      <c r="N3473" s="12">
        <f t="shared" si="379"/>
        <v>41841.820486111108</v>
      </c>
      <c r="O3473" s="16">
        <f t="shared" si="380"/>
        <v>7</v>
      </c>
      <c r="P3473" s="16">
        <f t="shared" si="383"/>
        <v>2014</v>
      </c>
      <c r="Q3473" t="b">
        <v>0</v>
      </c>
      <c r="R3473">
        <v>30</v>
      </c>
      <c r="S3473" t="b">
        <v>1</v>
      </c>
      <c r="T3473" t="s">
        <v>8269</v>
      </c>
      <c r="U3473" t="str">
        <f t="shared" si="381"/>
        <v>theat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20">
        <f t="shared" si="382"/>
        <v>2</v>
      </c>
      <c r="F3474" s="6" t="str">
        <f t="shared" si="384"/>
        <v>Cat 2</v>
      </c>
      <c r="G3474" s="8">
        <v>2041</v>
      </c>
      <c r="H3474" t="s">
        <v>8218</v>
      </c>
      <c r="I3474" t="s">
        <v>8223</v>
      </c>
      <c r="J3474" t="s">
        <v>8245</v>
      </c>
      <c r="K3474">
        <v>1415253540</v>
      </c>
      <c r="L3474" s="12">
        <f t="shared" si="378"/>
        <v>41949.249305555553</v>
      </c>
      <c r="M3474">
        <v>1413432331</v>
      </c>
      <c r="N3474" s="12">
        <f t="shared" si="379"/>
        <v>41928.170497685183</v>
      </c>
      <c r="O3474" s="16">
        <f t="shared" si="380"/>
        <v>10</v>
      </c>
      <c r="P3474" s="16">
        <f t="shared" si="383"/>
        <v>2014</v>
      </c>
      <c r="Q3474" t="b">
        <v>0</v>
      </c>
      <c r="R3474">
        <v>23</v>
      </c>
      <c r="S3474" t="b">
        <v>1</v>
      </c>
      <c r="T3474" t="s">
        <v>8269</v>
      </c>
      <c r="U3474" t="str">
        <f t="shared" si="381"/>
        <v>theat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20">
        <f t="shared" si="382"/>
        <v>4.9000000000000004</v>
      </c>
      <c r="F3475" s="6" t="str">
        <f t="shared" si="384"/>
        <v>Cat 2</v>
      </c>
      <c r="G3475" s="8">
        <v>4900</v>
      </c>
      <c r="H3475" t="s">
        <v>8218</v>
      </c>
      <c r="I3475" t="s">
        <v>8223</v>
      </c>
      <c r="J3475" t="s">
        <v>8245</v>
      </c>
      <c r="K3475">
        <v>1426883220</v>
      </c>
      <c r="L3475" s="12">
        <f t="shared" si="378"/>
        <v>42083.852083333331</v>
      </c>
      <c r="M3475">
        <v>1425067296</v>
      </c>
      <c r="N3475" s="12">
        <f t="shared" si="379"/>
        <v>42062.834444444445</v>
      </c>
      <c r="O3475" s="16">
        <f t="shared" si="380"/>
        <v>2</v>
      </c>
      <c r="P3475" s="16">
        <f t="shared" si="383"/>
        <v>2015</v>
      </c>
      <c r="Q3475" t="b">
        <v>0</v>
      </c>
      <c r="R3475">
        <v>33</v>
      </c>
      <c r="S3475" t="b">
        <v>1</v>
      </c>
      <c r="T3475" t="s">
        <v>8269</v>
      </c>
      <c r="U3475" t="str">
        <f t="shared" si="381"/>
        <v>theat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20">
        <f t="shared" si="382"/>
        <v>2</v>
      </c>
      <c r="F3476" s="6" t="str">
        <f t="shared" si="384"/>
        <v>Cat 2</v>
      </c>
      <c r="G3476" s="8">
        <v>2020</v>
      </c>
      <c r="H3476" t="s">
        <v>8218</v>
      </c>
      <c r="I3476" t="s">
        <v>8224</v>
      </c>
      <c r="J3476" t="s">
        <v>8246</v>
      </c>
      <c r="K3476">
        <v>1469016131</v>
      </c>
      <c r="L3476" s="12">
        <f t="shared" si="378"/>
        <v>42571.501516203702</v>
      </c>
      <c r="M3476">
        <v>1466424131</v>
      </c>
      <c r="N3476" s="12">
        <f t="shared" si="379"/>
        <v>42541.501516203702</v>
      </c>
      <c r="O3476" s="16">
        <f t="shared" si="380"/>
        <v>6</v>
      </c>
      <c r="P3476" s="16">
        <f t="shared" si="383"/>
        <v>2016</v>
      </c>
      <c r="Q3476" t="b">
        <v>0</v>
      </c>
      <c r="R3476">
        <v>39</v>
      </c>
      <c r="S3476" t="b">
        <v>1</v>
      </c>
      <c r="T3476" t="s">
        <v>8269</v>
      </c>
      <c r="U3476" t="str">
        <f t="shared" si="381"/>
        <v>theat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20">
        <f t="shared" si="382"/>
        <v>0.3</v>
      </c>
      <c r="F3477" s="6" t="str">
        <f t="shared" si="384"/>
        <v>Cat 1</v>
      </c>
      <c r="G3477" s="8">
        <v>340</v>
      </c>
      <c r="H3477" t="s">
        <v>8218</v>
      </c>
      <c r="I3477" t="s">
        <v>8224</v>
      </c>
      <c r="J3477" t="s">
        <v>8246</v>
      </c>
      <c r="K3477">
        <v>1414972800</v>
      </c>
      <c r="L3477" s="12">
        <f t="shared" si="378"/>
        <v>41946</v>
      </c>
      <c r="M3477">
        <v>1412629704</v>
      </c>
      <c r="N3477" s="12">
        <f t="shared" si="379"/>
        <v>41918.880833333329</v>
      </c>
      <c r="O3477" s="16">
        <f t="shared" si="380"/>
        <v>10</v>
      </c>
      <c r="P3477" s="16">
        <f t="shared" si="383"/>
        <v>2014</v>
      </c>
      <c r="Q3477" t="b">
        <v>0</v>
      </c>
      <c r="R3477">
        <v>17</v>
      </c>
      <c r="S3477" t="b">
        <v>1</v>
      </c>
      <c r="T3477" t="s">
        <v>8269</v>
      </c>
      <c r="U3477" t="str">
        <f t="shared" si="381"/>
        <v>theat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20">
        <f t="shared" si="382"/>
        <v>0.3</v>
      </c>
      <c r="F3478" s="6" t="str">
        <f t="shared" si="384"/>
        <v>Cat 1</v>
      </c>
      <c r="G3478" s="8">
        <v>312</v>
      </c>
      <c r="H3478" t="s">
        <v>8218</v>
      </c>
      <c r="I3478" t="s">
        <v>8223</v>
      </c>
      <c r="J3478" t="s">
        <v>8245</v>
      </c>
      <c r="K3478">
        <v>1414378800</v>
      </c>
      <c r="L3478" s="12">
        <f t="shared" si="378"/>
        <v>41939.125</v>
      </c>
      <c r="M3478">
        <v>1412836990</v>
      </c>
      <c r="N3478" s="12">
        <f t="shared" si="379"/>
        <v>41921.279976851853</v>
      </c>
      <c r="O3478" s="16">
        <f t="shared" si="380"/>
        <v>10</v>
      </c>
      <c r="P3478" s="16">
        <f t="shared" si="383"/>
        <v>2014</v>
      </c>
      <c r="Q3478" t="b">
        <v>0</v>
      </c>
      <c r="R3478">
        <v>6</v>
      </c>
      <c r="S3478" t="b">
        <v>1</v>
      </c>
      <c r="T3478" t="s">
        <v>8269</v>
      </c>
      <c r="U3478" t="str">
        <f t="shared" si="381"/>
        <v>theat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20">
        <f t="shared" si="382"/>
        <v>1.8</v>
      </c>
      <c r="F3479" s="6" t="str">
        <f t="shared" si="384"/>
        <v>Cat 2</v>
      </c>
      <c r="G3479" s="8">
        <v>2076</v>
      </c>
      <c r="H3479" t="s">
        <v>8218</v>
      </c>
      <c r="I3479" t="s">
        <v>8223</v>
      </c>
      <c r="J3479" t="s">
        <v>8245</v>
      </c>
      <c r="K3479">
        <v>1431831600</v>
      </c>
      <c r="L3479" s="12">
        <f t="shared" si="378"/>
        <v>42141.125</v>
      </c>
      <c r="M3479">
        <v>1430761243</v>
      </c>
      <c r="N3479" s="12">
        <f t="shared" si="379"/>
        <v>42128.736608796295</v>
      </c>
      <c r="O3479" s="16">
        <f t="shared" si="380"/>
        <v>5</v>
      </c>
      <c r="P3479" s="16">
        <f t="shared" si="383"/>
        <v>2015</v>
      </c>
      <c r="Q3479" t="b">
        <v>0</v>
      </c>
      <c r="R3479">
        <v>39</v>
      </c>
      <c r="S3479" t="b">
        <v>1</v>
      </c>
      <c r="T3479" t="s">
        <v>8269</v>
      </c>
      <c r="U3479" t="str">
        <f t="shared" si="381"/>
        <v>theat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20">
        <f t="shared" si="382"/>
        <v>2</v>
      </c>
      <c r="F3480" s="6" t="str">
        <f t="shared" si="384"/>
        <v>Cat 2</v>
      </c>
      <c r="G3480" s="8">
        <v>2257</v>
      </c>
      <c r="H3480" t="s">
        <v>8218</v>
      </c>
      <c r="I3480" t="s">
        <v>8223</v>
      </c>
      <c r="J3480" t="s">
        <v>8245</v>
      </c>
      <c r="K3480">
        <v>1426539600</v>
      </c>
      <c r="L3480" s="12">
        <f t="shared" si="378"/>
        <v>42079.875</v>
      </c>
      <c r="M3480">
        <v>1424296822</v>
      </c>
      <c r="N3480" s="12">
        <f t="shared" si="379"/>
        <v>42053.916921296302</v>
      </c>
      <c r="O3480" s="16">
        <f t="shared" si="380"/>
        <v>2</v>
      </c>
      <c r="P3480" s="16">
        <f t="shared" si="383"/>
        <v>2015</v>
      </c>
      <c r="Q3480" t="b">
        <v>0</v>
      </c>
      <c r="R3480">
        <v>57</v>
      </c>
      <c r="S3480" t="b">
        <v>1</v>
      </c>
      <c r="T3480" t="s">
        <v>8269</v>
      </c>
      <c r="U3480" t="str">
        <f t="shared" si="381"/>
        <v>theat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20">
        <f t="shared" si="382"/>
        <v>1.5</v>
      </c>
      <c r="F3481" s="6" t="str">
        <f t="shared" si="384"/>
        <v>Cat 2</v>
      </c>
      <c r="G3481" s="8">
        <v>1918</v>
      </c>
      <c r="H3481" t="s">
        <v>8218</v>
      </c>
      <c r="I3481" t="s">
        <v>8224</v>
      </c>
      <c r="J3481" t="s">
        <v>8246</v>
      </c>
      <c r="K3481">
        <v>1403382680</v>
      </c>
      <c r="L3481" s="12">
        <f t="shared" si="378"/>
        <v>41811.855092592588</v>
      </c>
      <c r="M3481">
        <v>1400790680</v>
      </c>
      <c r="N3481" s="12">
        <f t="shared" si="379"/>
        <v>41781.855092592588</v>
      </c>
      <c r="O3481" s="16">
        <f t="shared" si="380"/>
        <v>5</v>
      </c>
      <c r="P3481" s="16">
        <f t="shared" si="383"/>
        <v>2014</v>
      </c>
      <c r="Q3481" t="b">
        <v>0</v>
      </c>
      <c r="R3481">
        <v>56</v>
      </c>
      <c r="S3481" t="b">
        <v>1</v>
      </c>
      <c r="T3481" t="s">
        <v>8269</v>
      </c>
      <c r="U3481" t="str">
        <f t="shared" si="381"/>
        <v>theat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20">
        <f t="shared" si="382"/>
        <v>1.5</v>
      </c>
      <c r="F3482" s="6" t="str">
        <f t="shared" si="384"/>
        <v>Cat 2</v>
      </c>
      <c r="G3482" s="8">
        <v>2140</v>
      </c>
      <c r="H3482" t="s">
        <v>8218</v>
      </c>
      <c r="I3482" t="s">
        <v>8223</v>
      </c>
      <c r="J3482" t="s">
        <v>8245</v>
      </c>
      <c r="K3482">
        <v>1436562000</v>
      </c>
      <c r="L3482" s="12">
        <f t="shared" si="378"/>
        <v>42195.875</v>
      </c>
      <c r="M3482">
        <v>1434440227</v>
      </c>
      <c r="N3482" s="12">
        <f t="shared" si="379"/>
        <v>42171.317442129628</v>
      </c>
      <c r="O3482" s="16">
        <f t="shared" si="380"/>
        <v>6</v>
      </c>
      <c r="P3482" s="16">
        <f t="shared" si="383"/>
        <v>2015</v>
      </c>
      <c r="Q3482" t="b">
        <v>0</v>
      </c>
      <c r="R3482">
        <v>13</v>
      </c>
      <c r="S3482" t="b">
        <v>1</v>
      </c>
      <c r="T3482" t="s">
        <v>8269</v>
      </c>
      <c r="U3482" t="str">
        <f t="shared" si="381"/>
        <v>theat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20">
        <f t="shared" si="382"/>
        <v>10</v>
      </c>
      <c r="F3483" s="6" t="str">
        <f t="shared" si="384"/>
        <v>Cat 4</v>
      </c>
      <c r="G3483" s="8">
        <v>11880</v>
      </c>
      <c r="H3483" t="s">
        <v>8218</v>
      </c>
      <c r="I3483" t="s">
        <v>8225</v>
      </c>
      <c r="J3483" t="s">
        <v>8247</v>
      </c>
      <c r="K3483">
        <v>1420178188</v>
      </c>
      <c r="L3483" s="12">
        <f t="shared" si="378"/>
        <v>42006.24754629629</v>
      </c>
      <c r="M3483">
        <v>1418709388</v>
      </c>
      <c r="N3483" s="12">
        <f t="shared" si="379"/>
        <v>41989.24754629629</v>
      </c>
      <c r="O3483" s="16">
        <f t="shared" si="380"/>
        <v>12</v>
      </c>
      <c r="P3483" s="16">
        <f t="shared" si="383"/>
        <v>2014</v>
      </c>
      <c r="Q3483" t="b">
        <v>0</v>
      </c>
      <c r="R3483">
        <v>95</v>
      </c>
      <c r="S3483" t="b">
        <v>1</v>
      </c>
      <c r="T3483" t="s">
        <v>8269</v>
      </c>
      <c r="U3483" t="str">
        <f t="shared" si="381"/>
        <v>theat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20">
        <f t="shared" si="382"/>
        <v>3</v>
      </c>
      <c r="F3484" s="6" t="str">
        <f t="shared" si="384"/>
        <v>Cat 2</v>
      </c>
      <c r="G3484" s="8">
        <v>4150</v>
      </c>
      <c r="H3484" t="s">
        <v>8218</v>
      </c>
      <c r="I3484" t="s">
        <v>8224</v>
      </c>
      <c r="J3484" t="s">
        <v>8246</v>
      </c>
      <c r="K3484">
        <v>1404671466</v>
      </c>
      <c r="L3484" s="12">
        <f t="shared" si="378"/>
        <v>41826.771597222221</v>
      </c>
      <c r="M3484">
        <v>1402079466</v>
      </c>
      <c r="N3484" s="12">
        <f t="shared" si="379"/>
        <v>41796.771597222221</v>
      </c>
      <c r="O3484" s="16">
        <f t="shared" si="380"/>
        <v>6</v>
      </c>
      <c r="P3484" s="16">
        <f t="shared" si="383"/>
        <v>2014</v>
      </c>
      <c r="Q3484" t="b">
        <v>0</v>
      </c>
      <c r="R3484">
        <v>80</v>
      </c>
      <c r="S3484" t="b">
        <v>1</v>
      </c>
      <c r="T3484" t="s">
        <v>8269</v>
      </c>
      <c r="U3484" t="str">
        <f t="shared" si="381"/>
        <v>theat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20">
        <f t="shared" si="382"/>
        <v>3.35</v>
      </c>
      <c r="F3485" s="6" t="str">
        <f t="shared" si="384"/>
        <v>Cat 2</v>
      </c>
      <c r="G3485" s="8">
        <v>5358</v>
      </c>
      <c r="H3485" t="s">
        <v>8218</v>
      </c>
      <c r="I3485" t="s">
        <v>8223</v>
      </c>
      <c r="J3485" t="s">
        <v>8245</v>
      </c>
      <c r="K3485">
        <v>1404403381</v>
      </c>
      <c r="L3485" s="12">
        <f t="shared" si="378"/>
        <v>41823.668761574074</v>
      </c>
      <c r="M3485">
        <v>1401811381</v>
      </c>
      <c r="N3485" s="12">
        <f t="shared" si="379"/>
        <v>41793.668761574074</v>
      </c>
      <c r="O3485" s="16">
        <f t="shared" si="380"/>
        <v>6</v>
      </c>
      <c r="P3485" s="16">
        <f t="shared" si="383"/>
        <v>2014</v>
      </c>
      <c r="Q3485" t="b">
        <v>0</v>
      </c>
      <c r="R3485">
        <v>133</v>
      </c>
      <c r="S3485" t="b">
        <v>1</v>
      </c>
      <c r="T3485" t="s">
        <v>8269</v>
      </c>
      <c r="U3485" t="str">
        <f t="shared" si="381"/>
        <v>theat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20">
        <f t="shared" si="382"/>
        <v>2.5</v>
      </c>
      <c r="F3486" s="6" t="str">
        <f t="shared" si="384"/>
        <v>Cat 2</v>
      </c>
      <c r="G3486" s="8">
        <v>2856</v>
      </c>
      <c r="H3486" t="s">
        <v>8218</v>
      </c>
      <c r="I3486" t="s">
        <v>8223</v>
      </c>
      <c r="J3486" t="s">
        <v>8245</v>
      </c>
      <c r="K3486">
        <v>1466014499</v>
      </c>
      <c r="L3486" s="12">
        <f t="shared" si="378"/>
        <v>42536.760405092587</v>
      </c>
      <c r="M3486">
        <v>1463422499</v>
      </c>
      <c r="N3486" s="12">
        <f t="shared" si="379"/>
        <v>42506.760405092587</v>
      </c>
      <c r="O3486" s="16">
        <f t="shared" si="380"/>
        <v>5</v>
      </c>
      <c r="P3486" s="16">
        <f t="shared" si="383"/>
        <v>2016</v>
      </c>
      <c r="Q3486" t="b">
        <v>0</v>
      </c>
      <c r="R3486">
        <v>44</v>
      </c>
      <c r="S3486" t="b">
        <v>1</v>
      </c>
      <c r="T3486" t="s">
        <v>8269</v>
      </c>
      <c r="U3486" t="str">
        <f t="shared" si="381"/>
        <v>theat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20">
        <f t="shared" si="382"/>
        <v>1.65</v>
      </c>
      <c r="F3487" s="6" t="str">
        <f t="shared" si="384"/>
        <v>Cat 2</v>
      </c>
      <c r="G3487" s="8">
        <v>1660</v>
      </c>
      <c r="H3487" t="s">
        <v>8218</v>
      </c>
      <c r="I3487" t="s">
        <v>8223</v>
      </c>
      <c r="J3487" t="s">
        <v>8245</v>
      </c>
      <c r="K3487">
        <v>1454431080</v>
      </c>
      <c r="L3487" s="12">
        <f t="shared" si="378"/>
        <v>42402.693055555559</v>
      </c>
      <c r="M3487">
        <v>1451839080</v>
      </c>
      <c r="N3487" s="12">
        <f t="shared" si="379"/>
        <v>42372.693055555559</v>
      </c>
      <c r="O3487" s="16">
        <f t="shared" si="380"/>
        <v>1</v>
      </c>
      <c r="P3487" s="16">
        <f t="shared" si="383"/>
        <v>2016</v>
      </c>
      <c r="Q3487" t="b">
        <v>0</v>
      </c>
      <c r="R3487">
        <v>30</v>
      </c>
      <c r="S3487" t="b">
        <v>1</v>
      </c>
      <c r="T3487" t="s">
        <v>8269</v>
      </c>
      <c r="U3487" t="str">
        <f t="shared" si="381"/>
        <v>theat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20">
        <f t="shared" si="382"/>
        <v>3</v>
      </c>
      <c r="F3488" s="6" t="str">
        <f t="shared" si="384"/>
        <v>Cat 2</v>
      </c>
      <c r="G3488" s="8">
        <v>4656</v>
      </c>
      <c r="H3488" t="s">
        <v>8218</v>
      </c>
      <c r="I3488" t="s">
        <v>8223</v>
      </c>
      <c r="J3488" t="s">
        <v>8245</v>
      </c>
      <c r="K3488">
        <v>1433314740</v>
      </c>
      <c r="L3488" s="12">
        <f t="shared" si="378"/>
        <v>42158.290972222225</v>
      </c>
      <c r="M3488">
        <v>1430600401</v>
      </c>
      <c r="N3488" s="12">
        <f t="shared" si="379"/>
        <v>42126.87501157407</v>
      </c>
      <c r="O3488" s="16">
        <f t="shared" si="380"/>
        <v>5</v>
      </c>
      <c r="P3488" s="16">
        <f t="shared" si="383"/>
        <v>2015</v>
      </c>
      <c r="Q3488" t="b">
        <v>0</v>
      </c>
      <c r="R3488">
        <v>56</v>
      </c>
      <c r="S3488" t="b">
        <v>1</v>
      </c>
      <c r="T3488" t="s">
        <v>8269</v>
      </c>
      <c r="U3488" t="str">
        <f t="shared" si="381"/>
        <v>theat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20">
        <f t="shared" si="382"/>
        <v>2</v>
      </c>
      <c r="F3489" s="6" t="str">
        <f t="shared" si="384"/>
        <v>Cat 2</v>
      </c>
      <c r="G3489" s="8">
        <v>2555</v>
      </c>
      <c r="H3489" t="s">
        <v>8218</v>
      </c>
      <c r="I3489" t="s">
        <v>8224</v>
      </c>
      <c r="J3489" t="s">
        <v>8246</v>
      </c>
      <c r="K3489">
        <v>1435185252</v>
      </c>
      <c r="L3489" s="12">
        <f t="shared" si="378"/>
        <v>42179.940416666665</v>
      </c>
      <c r="M3489">
        <v>1432593252</v>
      </c>
      <c r="N3489" s="12">
        <f t="shared" si="379"/>
        <v>42149.940416666665</v>
      </c>
      <c r="O3489" s="16">
        <f t="shared" si="380"/>
        <v>5</v>
      </c>
      <c r="P3489" s="16">
        <f t="shared" si="383"/>
        <v>2015</v>
      </c>
      <c r="Q3489" t="b">
        <v>0</v>
      </c>
      <c r="R3489">
        <v>66</v>
      </c>
      <c r="S3489" t="b">
        <v>1</v>
      </c>
      <c r="T3489" t="s">
        <v>8269</v>
      </c>
      <c r="U3489" t="str">
        <f t="shared" si="381"/>
        <v>theat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20">
        <f t="shared" si="382"/>
        <v>3</v>
      </c>
      <c r="F3490" s="6" t="str">
        <f t="shared" si="384"/>
        <v>Cat 2</v>
      </c>
      <c r="G3490" s="8">
        <v>3636</v>
      </c>
      <c r="H3490" t="s">
        <v>8218</v>
      </c>
      <c r="I3490" t="s">
        <v>8223</v>
      </c>
      <c r="J3490" t="s">
        <v>8245</v>
      </c>
      <c r="K3490">
        <v>1429286400</v>
      </c>
      <c r="L3490" s="12">
        <f t="shared" si="378"/>
        <v>42111.666666666672</v>
      </c>
      <c r="M3490">
        <v>1427221560</v>
      </c>
      <c r="N3490" s="12">
        <f t="shared" si="379"/>
        <v>42087.768055555556</v>
      </c>
      <c r="O3490" s="16">
        <f t="shared" si="380"/>
        <v>3</v>
      </c>
      <c r="P3490" s="16">
        <f t="shared" si="383"/>
        <v>2015</v>
      </c>
      <c r="Q3490" t="b">
        <v>0</v>
      </c>
      <c r="R3490">
        <v>29</v>
      </c>
      <c r="S3490" t="b">
        <v>1</v>
      </c>
      <c r="T3490" t="s">
        <v>8269</v>
      </c>
      <c r="U3490" t="str">
        <f t="shared" si="381"/>
        <v>theat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20">
        <f t="shared" si="382"/>
        <v>5</v>
      </c>
      <c r="F3491" s="6" t="str">
        <f t="shared" si="384"/>
        <v>Cat 3</v>
      </c>
      <c r="G3491" s="8">
        <v>5635</v>
      </c>
      <c r="H3491" t="s">
        <v>8218</v>
      </c>
      <c r="I3491" t="s">
        <v>8224</v>
      </c>
      <c r="J3491" t="s">
        <v>8246</v>
      </c>
      <c r="K3491">
        <v>1400965200</v>
      </c>
      <c r="L3491" s="12">
        <f t="shared" si="378"/>
        <v>41783.875</v>
      </c>
      <c r="M3491">
        <v>1398352531</v>
      </c>
      <c r="N3491" s="12">
        <f t="shared" si="379"/>
        <v>41753.635775462964</v>
      </c>
      <c r="O3491" s="16">
        <f t="shared" si="380"/>
        <v>4</v>
      </c>
      <c r="P3491" s="16">
        <f t="shared" si="383"/>
        <v>2014</v>
      </c>
      <c r="Q3491" t="b">
        <v>0</v>
      </c>
      <c r="R3491">
        <v>72</v>
      </c>
      <c r="S3491" t="b">
        <v>1</v>
      </c>
      <c r="T3491" t="s">
        <v>8269</v>
      </c>
      <c r="U3491" t="str">
        <f t="shared" si="381"/>
        <v>theat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20">
        <f t="shared" si="382"/>
        <v>1</v>
      </c>
      <c r="F3492" s="6" t="str">
        <f t="shared" si="384"/>
        <v>Cat 2</v>
      </c>
      <c r="G3492" s="8">
        <v>1275</v>
      </c>
      <c r="H3492" t="s">
        <v>8218</v>
      </c>
      <c r="I3492" t="s">
        <v>8223</v>
      </c>
      <c r="J3492" t="s">
        <v>8245</v>
      </c>
      <c r="K3492">
        <v>1460574924</v>
      </c>
      <c r="L3492" s="12">
        <f t="shared" si="378"/>
        <v>42473.802361111113</v>
      </c>
      <c r="M3492">
        <v>1457982924</v>
      </c>
      <c r="N3492" s="12">
        <f t="shared" si="379"/>
        <v>42443.802361111113</v>
      </c>
      <c r="O3492" s="16">
        <f t="shared" si="380"/>
        <v>3</v>
      </c>
      <c r="P3492" s="16">
        <f t="shared" si="383"/>
        <v>2016</v>
      </c>
      <c r="Q3492" t="b">
        <v>0</v>
      </c>
      <c r="R3492">
        <v>27</v>
      </c>
      <c r="S3492" t="b">
        <v>1</v>
      </c>
      <c r="T3492" t="s">
        <v>8269</v>
      </c>
      <c r="U3492" t="str">
        <f t="shared" si="381"/>
        <v>theat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20">
        <f t="shared" si="382"/>
        <v>0.5</v>
      </c>
      <c r="F3493" s="6" t="str">
        <f t="shared" si="384"/>
        <v>Cat 1</v>
      </c>
      <c r="G3493" s="8">
        <v>791</v>
      </c>
      <c r="H3493" t="s">
        <v>8218</v>
      </c>
      <c r="I3493" t="s">
        <v>8223</v>
      </c>
      <c r="J3493" t="s">
        <v>8245</v>
      </c>
      <c r="K3493">
        <v>1431928784</v>
      </c>
      <c r="L3493" s="12">
        <f t="shared" si="378"/>
        <v>42142.249814814815</v>
      </c>
      <c r="M3493">
        <v>1430114384</v>
      </c>
      <c r="N3493" s="12">
        <f t="shared" si="379"/>
        <v>42121.249814814815</v>
      </c>
      <c r="O3493" s="16">
        <f t="shared" si="380"/>
        <v>4</v>
      </c>
      <c r="P3493" s="16">
        <f t="shared" si="383"/>
        <v>2015</v>
      </c>
      <c r="Q3493" t="b">
        <v>0</v>
      </c>
      <c r="R3493">
        <v>10</v>
      </c>
      <c r="S3493" t="b">
        <v>1</v>
      </c>
      <c r="T3493" t="s">
        <v>8269</v>
      </c>
      <c r="U3493" t="str">
        <f t="shared" si="381"/>
        <v>theat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20">
        <f t="shared" si="382"/>
        <v>3.8</v>
      </c>
      <c r="F3494" s="6" t="str">
        <f t="shared" si="384"/>
        <v>Cat 2</v>
      </c>
      <c r="G3494" s="8">
        <v>4000.22</v>
      </c>
      <c r="H3494" t="s">
        <v>8218</v>
      </c>
      <c r="I3494" t="s">
        <v>8223</v>
      </c>
      <c r="J3494" t="s">
        <v>8245</v>
      </c>
      <c r="K3494">
        <v>1445818397</v>
      </c>
      <c r="L3494" s="12">
        <f t="shared" si="378"/>
        <v>42303.009224537032</v>
      </c>
      <c r="M3494">
        <v>1442794397</v>
      </c>
      <c r="N3494" s="12">
        <f t="shared" si="379"/>
        <v>42268.009224537032</v>
      </c>
      <c r="O3494" s="16">
        <f t="shared" si="380"/>
        <v>9</v>
      </c>
      <c r="P3494" s="16">
        <f t="shared" si="383"/>
        <v>2015</v>
      </c>
      <c r="Q3494" t="b">
        <v>0</v>
      </c>
      <c r="R3494">
        <v>35</v>
      </c>
      <c r="S3494" t="b">
        <v>1</v>
      </c>
      <c r="T3494" t="s">
        <v>8269</v>
      </c>
      <c r="U3494" t="str">
        <f t="shared" si="381"/>
        <v>theat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20">
        <f t="shared" si="382"/>
        <v>1.5</v>
      </c>
      <c r="F3495" s="6" t="str">
        <f t="shared" si="384"/>
        <v>Cat 2</v>
      </c>
      <c r="G3495" s="8">
        <v>1500</v>
      </c>
      <c r="H3495" t="s">
        <v>8218</v>
      </c>
      <c r="I3495" t="s">
        <v>8223</v>
      </c>
      <c r="J3495" t="s">
        <v>8245</v>
      </c>
      <c r="K3495">
        <v>1408252260</v>
      </c>
      <c r="L3495" s="12">
        <f t="shared" si="378"/>
        <v>41868.21597222222</v>
      </c>
      <c r="M3495">
        <v>1406580436</v>
      </c>
      <c r="N3495" s="12">
        <f t="shared" si="379"/>
        <v>41848.866157407407</v>
      </c>
      <c r="O3495" s="16">
        <f t="shared" si="380"/>
        <v>7</v>
      </c>
      <c r="P3495" s="16">
        <f t="shared" si="383"/>
        <v>2014</v>
      </c>
      <c r="Q3495" t="b">
        <v>0</v>
      </c>
      <c r="R3495">
        <v>29</v>
      </c>
      <c r="S3495" t="b">
        <v>1</v>
      </c>
      <c r="T3495" t="s">
        <v>8269</v>
      </c>
      <c r="U3495" t="str">
        <f t="shared" si="381"/>
        <v>theat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20">
        <f t="shared" si="382"/>
        <v>0.4</v>
      </c>
      <c r="F3496" s="6" t="str">
        <f t="shared" si="384"/>
        <v>Cat 1</v>
      </c>
      <c r="G3496" s="8">
        <v>400</v>
      </c>
      <c r="H3496" t="s">
        <v>8218</v>
      </c>
      <c r="I3496" t="s">
        <v>8223</v>
      </c>
      <c r="J3496" t="s">
        <v>8245</v>
      </c>
      <c r="K3496">
        <v>1480140000</v>
      </c>
      <c r="L3496" s="12">
        <f t="shared" si="378"/>
        <v>42700.25</v>
      </c>
      <c r="M3496">
        <v>1479186575</v>
      </c>
      <c r="N3496" s="12">
        <f t="shared" si="379"/>
        <v>42689.214988425927</v>
      </c>
      <c r="O3496" s="16">
        <f t="shared" si="380"/>
        <v>11</v>
      </c>
      <c r="P3496" s="16">
        <f t="shared" si="383"/>
        <v>2016</v>
      </c>
      <c r="Q3496" t="b">
        <v>0</v>
      </c>
      <c r="R3496">
        <v>13</v>
      </c>
      <c r="S3496" t="b">
        <v>1</v>
      </c>
      <c r="T3496" t="s">
        <v>8269</v>
      </c>
      <c r="U3496" t="str">
        <f t="shared" si="381"/>
        <v>theat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20">
        <f t="shared" si="382"/>
        <v>5</v>
      </c>
      <c r="F3497" s="6" t="str">
        <f t="shared" si="384"/>
        <v>Cat 3</v>
      </c>
      <c r="G3497" s="8">
        <v>5343</v>
      </c>
      <c r="H3497" t="s">
        <v>8218</v>
      </c>
      <c r="I3497" t="s">
        <v>8228</v>
      </c>
      <c r="J3497" t="s">
        <v>8250</v>
      </c>
      <c r="K3497">
        <v>1414862280</v>
      </c>
      <c r="L3497" s="12">
        <f t="shared" si="378"/>
        <v>41944.720833333333</v>
      </c>
      <c r="M3497">
        <v>1412360309</v>
      </c>
      <c r="N3497" s="12">
        <f t="shared" si="379"/>
        <v>41915.762835648151</v>
      </c>
      <c r="O3497" s="16">
        <f t="shared" si="380"/>
        <v>10</v>
      </c>
      <c r="P3497" s="16">
        <f t="shared" si="383"/>
        <v>2014</v>
      </c>
      <c r="Q3497" t="b">
        <v>0</v>
      </c>
      <c r="R3497">
        <v>72</v>
      </c>
      <c r="S3497" t="b">
        <v>1</v>
      </c>
      <c r="T3497" t="s">
        <v>8269</v>
      </c>
      <c r="U3497" t="str">
        <f t="shared" si="381"/>
        <v>theat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20">
        <f t="shared" si="382"/>
        <v>3</v>
      </c>
      <c r="F3498" s="6" t="str">
        <f t="shared" si="384"/>
        <v>Cat 2</v>
      </c>
      <c r="G3498" s="8">
        <v>3732</v>
      </c>
      <c r="H3498" t="s">
        <v>8218</v>
      </c>
      <c r="I3498" t="s">
        <v>8223</v>
      </c>
      <c r="J3498" t="s">
        <v>8245</v>
      </c>
      <c r="K3498">
        <v>1473625166</v>
      </c>
      <c r="L3498" s="12">
        <f t="shared" si="378"/>
        <v>42624.846828703703</v>
      </c>
      <c r="M3498">
        <v>1470169166</v>
      </c>
      <c r="N3498" s="12">
        <f t="shared" si="379"/>
        <v>42584.846828703703</v>
      </c>
      <c r="O3498" s="16">
        <f t="shared" si="380"/>
        <v>8</v>
      </c>
      <c r="P3498" s="16">
        <f t="shared" si="383"/>
        <v>2016</v>
      </c>
      <c r="Q3498" t="b">
        <v>0</v>
      </c>
      <c r="R3498">
        <v>78</v>
      </c>
      <c r="S3498" t="b">
        <v>1</v>
      </c>
      <c r="T3498" t="s">
        <v>8269</v>
      </c>
      <c r="U3498" t="str">
        <f t="shared" si="381"/>
        <v>theat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20">
        <f t="shared" si="382"/>
        <v>1.5509999999999999</v>
      </c>
      <c r="F3499" s="6" t="str">
        <f t="shared" si="384"/>
        <v>Cat 2</v>
      </c>
      <c r="G3499" s="8">
        <v>1686</v>
      </c>
      <c r="H3499" t="s">
        <v>8218</v>
      </c>
      <c r="I3499" t="s">
        <v>8223</v>
      </c>
      <c r="J3499" t="s">
        <v>8245</v>
      </c>
      <c r="K3499">
        <v>1464904800</v>
      </c>
      <c r="L3499" s="12">
        <f t="shared" si="378"/>
        <v>42523.916666666672</v>
      </c>
      <c r="M3499">
        <v>1463852904</v>
      </c>
      <c r="N3499" s="12">
        <f t="shared" si="379"/>
        <v>42511.741944444439</v>
      </c>
      <c r="O3499" s="16">
        <f t="shared" si="380"/>
        <v>5</v>
      </c>
      <c r="P3499" s="16">
        <f t="shared" si="383"/>
        <v>2016</v>
      </c>
      <c r="Q3499" t="b">
        <v>0</v>
      </c>
      <c r="R3499">
        <v>49</v>
      </c>
      <c r="S3499" t="b">
        <v>1</v>
      </c>
      <c r="T3499" t="s">
        <v>8269</v>
      </c>
      <c r="U3499" t="str">
        <f t="shared" si="381"/>
        <v>theat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20">
        <f t="shared" si="382"/>
        <v>1.65</v>
      </c>
      <c r="F3500" s="6" t="str">
        <f t="shared" si="384"/>
        <v>Cat 2</v>
      </c>
      <c r="G3500" s="8">
        <v>1690</v>
      </c>
      <c r="H3500" t="s">
        <v>8218</v>
      </c>
      <c r="I3500" t="s">
        <v>8228</v>
      </c>
      <c r="J3500" t="s">
        <v>8250</v>
      </c>
      <c r="K3500">
        <v>1464471840</v>
      </c>
      <c r="L3500" s="12">
        <f t="shared" si="378"/>
        <v>42518.905555555553</v>
      </c>
      <c r="M3500">
        <v>1459309704</v>
      </c>
      <c r="N3500" s="12">
        <f t="shared" si="379"/>
        <v>42459.15861111111</v>
      </c>
      <c r="O3500" s="16">
        <f t="shared" si="380"/>
        <v>3</v>
      </c>
      <c r="P3500" s="16">
        <f t="shared" si="383"/>
        <v>2016</v>
      </c>
      <c r="Q3500" t="b">
        <v>0</v>
      </c>
      <c r="R3500">
        <v>42</v>
      </c>
      <c r="S3500" t="b">
        <v>1</v>
      </c>
      <c r="T3500" t="s">
        <v>8269</v>
      </c>
      <c r="U3500" t="str">
        <f t="shared" si="381"/>
        <v>theat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20">
        <f t="shared" si="382"/>
        <v>2</v>
      </c>
      <c r="F3501" s="6" t="str">
        <f t="shared" si="384"/>
        <v>Cat 2</v>
      </c>
      <c r="G3501" s="8">
        <v>2110</v>
      </c>
      <c r="H3501" t="s">
        <v>8218</v>
      </c>
      <c r="I3501" t="s">
        <v>8223</v>
      </c>
      <c r="J3501" t="s">
        <v>8245</v>
      </c>
      <c r="K3501">
        <v>1435733940</v>
      </c>
      <c r="L3501" s="12">
        <f t="shared" si="378"/>
        <v>42186.290972222225</v>
      </c>
      <c r="M3501">
        <v>1431046325</v>
      </c>
      <c r="N3501" s="12">
        <f t="shared" si="379"/>
        <v>42132.036168981482</v>
      </c>
      <c r="O3501" s="16">
        <f t="shared" si="380"/>
        <v>5</v>
      </c>
      <c r="P3501" s="16">
        <f t="shared" si="383"/>
        <v>2015</v>
      </c>
      <c r="Q3501" t="b">
        <v>0</v>
      </c>
      <c r="R3501">
        <v>35</v>
      </c>
      <c r="S3501" t="b">
        <v>1</v>
      </c>
      <c r="T3501" t="s">
        <v>8269</v>
      </c>
      <c r="U3501" t="str">
        <f t="shared" si="381"/>
        <v>theat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20">
        <f t="shared" si="382"/>
        <v>1</v>
      </c>
      <c r="F3502" s="6" t="str">
        <f t="shared" si="384"/>
        <v>Cat 2</v>
      </c>
      <c r="G3502" s="8">
        <v>1063</v>
      </c>
      <c r="H3502" t="s">
        <v>8218</v>
      </c>
      <c r="I3502" t="s">
        <v>8223</v>
      </c>
      <c r="J3502" t="s">
        <v>8245</v>
      </c>
      <c r="K3502">
        <v>1457326740</v>
      </c>
      <c r="L3502" s="12">
        <f t="shared" si="378"/>
        <v>42436.207638888889</v>
      </c>
      <c r="M3502">
        <v>1455919438</v>
      </c>
      <c r="N3502" s="12">
        <f t="shared" si="379"/>
        <v>42419.91942129629</v>
      </c>
      <c r="O3502" s="16">
        <f t="shared" si="380"/>
        <v>2</v>
      </c>
      <c r="P3502" s="16">
        <f t="shared" si="383"/>
        <v>2016</v>
      </c>
      <c r="Q3502" t="b">
        <v>0</v>
      </c>
      <c r="R3502">
        <v>42</v>
      </c>
      <c r="S3502" t="b">
        <v>1</v>
      </c>
      <c r="T3502" t="s">
        <v>8269</v>
      </c>
      <c r="U3502" t="str">
        <f t="shared" si="381"/>
        <v>theat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20">
        <f t="shared" si="382"/>
        <v>1.5</v>
      </c>
      <c r="F3503" s="6" t="str">
        <f t="shared" si="384"/>
        <v>Cat 2</v>
      </c>
      <c r="G3503" s="8">
        <v>1510</v>
      </c>
      <c r="H3503" t="s">
        <v>8218</v>
      </c>
      <c r="I3503" t="s">
        <v>8224</v>
      </c>
      <c r="J3503" t="s">
        <v>8246</v>
      </c>
      <c r="K3503">
        <v>1441995595</v>
      </c>
      <c r="L3503" s="12">
        <f t="shared" si="378"/>
        <v>42258.763831018514</v>
      </c>
      <c r="M3503">
        <v>1439835595</v>
      </c>
      <c r="N3503" s="12">
        <f t="shared" si="379"/>
        <v>42233.763831018514</v>
      </c>
      <c r="O3503" s="16">
        <f t="shared" si="380"/>
        <v>8</v>
      </c>
      <c r="P3503" s="16">
        <f t="shared" si="383"/>
        <v>2015</v>
      </c>
      <c r="Q3503" t="b">
        <v>0</v>
      </c>
      <c r="R3503">
        <v>42</v>
      </c>
      <c r="S3503" t="b">
        <v>1</v>
      </c>
      <c r="T3503" t="s">
        <v>8269</v>
      </c>
      <c r="U3503" t="str">
        <f t="shared" si="381"/>
        <v>theat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20">
        <f t="shared" si="382"/>
        <v>4</v>
      </c>
      <c r="F3504" s="6" t="str">
        <f t="shared" si="384"/>
        <v>Cat 2</v>
      </c>
      <c r="G3504" s="8">
        <v>4216</v>
      </c>
      <c r="H3504" t="s">
        <v>8218</v>
      </c>
      <c r="I3504" t="s">
        <v>8223</v>
      </c>
      <c r="J3504" t="s">
        <v>8245</v>
      </c>
      <c r="K3504">
        <v>1458100740</v>
      </c>
      <c r="L3504" s="12">
        <f t="shared" si="378"/>
        <v>42445.165972222225</v>
      </c>
      <c r="M3504">
        <v>1456862924</v>
      </c>
      <c r="N3504" s="12">
        <f t="shared" si="379"/>
        <v>42430.839398148149</v>
      </c>
      <c r="O3504" s="16">
        <f t="shared" si="380"/>
        <v>3</v>
      </c>
      <c r="P3504" s="16">
        <f t="shared" si="383"/>
        <v>2016</v>
      </c>
      <c r="Q3504" t="b">
        <v>0</v>
      </c>
      <c r="R3504">
        <v>31</v>
      </c>
      <c r="S3504" t="b">
        <v>1</v>
      </c>
      <c r="T3504" t="s">
        <v>8269</v>
      </c>
      <c r="U3504" t="str">
        <f t="shared" si="381"/>
        <v>theat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20">
        <f t="shared" si="382"/>
        <v>2.5</v>
      </c>
      <c r="F3505" s="6" t="str">
        <f t="shared" si="384"/>
        <v>Cat 2</v>
      </c>
      <c r="G3505" s="8">
        <v>2689</v>
      </c>
      <c r="H3505" t="s">
        <v>8218</v>
      </c>
      <c r="I3505" t="s">
        <v>8224</v>
      </c>
      <c r="J3505" t="s">
        <v>8246</v>
      </c>
      <c r="K3505">
        <v>1469359728</v>
      </c>
      <c r="L3505" s="12">
        <f t="shared" si="378"/>
        <v>42575.478333333333</v>
      </c>
      <c r="M3505">
        <v>1466767728</v>
      </c>
      <c r="N3505" s="12">
        <f t="shared" si="379"/>
        <v>42545.478333333333</v>
      </c>
      <c r="O3505" s="16">
        <f t="shared" si="380"/>
        <v>6</v>
      </c>
      <c r="P3505" s="16">
        <f t="shared" si="383"/>
        <v>2016</v>
      </c>
      <c r="Q3505" t="b">
        <v>0</v>
      </c>
      <c r="R3505">
        <v>38</v>
      </c>
      <c r="S3505" t="b">
        <v>1</v>
      </c>
      <c r="T3505" t="s">
        <v>8269</v>
      </c>
      <c r="U3505" t="str">
        <f t="shared" si="381"/>
        <v>theat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20">
        <f t="shared" si="382"/>
        <v>1</v>
      </c>
      <c r="F3506" s="6" t="str">
        <f t="shared" si="384"/>
        <v>Cat 2</v>
      </c>
      <c r="G3506" s="8">
        <v>1000</v>
      </c>
      <c r="H3506" t="s">
        <v>8218</v>
      </c>
      <c r="I3506" t="s">
        <v>8223</v>
      </c>
      <c r="J3506" t="s">
        <v>8245</v>
      </c>
      <c r="K3506">
        <v>1447959491</v>
      </c>
      <c r="L3506" s="12">
        <f t="shared" si="378"/>
        <v>42327.790405092594</v>
      </c>
      <c r="M3506">
        <v>1445363891</v>
      </c>
      <c r="N3506" s="12">
        <f t="shared" si="379"/>
        <v>42297.748738425929</v>
      </c>
      <c r="O3506" s="16">
        <f t="shared" si="380"/>
        <v>10</v>
      </c>
      <c r="P3506" s="16">
        <f t="shared" si="383"/>
        <v>2015</v>
      </c>
      <c r="Q3506" t="b">
        <v>0</v>
      </c>
      <c r="R3506">
        <v>8</v>
      </c>
      <c r="S3506" t="b">
        <v>1</v>
      </c>
      <c r="T3506" t="s">
        <v>8269</v>
      </c>
      <c r="U3506" t="str">
        <f t="shared" si="381"/>
        <v>theat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20">
        <f t="shared" si="382"/>
        <v>2.5</v>
      </c>
      <c r="F3507" s="6" t="str">
        <f t="shared" si="384"/>
        <v>Cat 2</v>
      </c>
      <c r="G3507" s="8">
        <v>2594</v>
      </c>
      <c r="H3507" t="s">
        <v>8218</v>
      </c>
      <c r="I3507" t="s">
        <v>8223</v>
      </c>
      <c r="J3507" t="s">
        <v>8245</v>
      </c>
      <c r="K3507">
        <v>1399953600</v>
      </c>
      <c r="L3507" s="12">
        <f t="shared" si="378"/>
        <v>41772.166666666664</v>
      </c>
      <c r="M3507">
        <v>1398983245</v>
      </c>
      <c r="N3507" s="12">
        <f t="shared" si="379"/>
        <v>41760.935706018521</v>
      </c>
      <c r="O3507" s="16">
        <f t="shared" si="380"/>
        <v>5</v>
      </c>
      <c r="P3507" s="16">
        <f t="shared" si="383"/>
        <v>2014</v>
      </c>
      <c r="Q3507" t="b">
        <v>0</v>
      </c>
      <c r="R3507">
        <v>39</v>
      </c>
      <c r="S3507" t="b">
        <v>1</v>
      </c>
      <c r="T3507" t="s">
        <v>8269</v>
      </c>
      <c r="U3507" t="str">
        <f t="shared" si="381"/>
        <v>theat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20">
        <f t="shared" si="382"/>
        <v>3</v>
      </c>
      <c r="F3508" s="6" t="str">
        <f t="shared" si="384"/>
        <v>Cat 2</v>
      </c>
      <c r="G3508" s="8">
        <v>3045</v>
      </c>
      <c r="H3508" t="s">
        <v>8218</v>
      </c>
      <c r="I3508" t="s">
        <v>8223</v>
      </c>
      <c r="J3508" t="s">
        <v>8245</v>
      </c>
      <c r="K3508">
        <v>1408815440</v>
      </c>
      <c r="L3508" s="12">
        <f t="shared" si="378"/>
        <v>41874.734259259261</v>
      </c>
      <c r="M3508">
        <v>1404927440</v>
      </c>
      <c r="N3508" s="12">
        <f t="shared" si="379"/>
        <v>41829.734259259261</v>
      </c>
      <c r="O3508" s="16">
        <f t="shared" si="380"/>
        <v>7</v>
      </c>
      <c r="P3508" s="16">
        <f t="shared" si="383"/>
        <v>2014</v>
      </c>
      <c r="Q3508" t="b">
        <v>0</v>
      </c>
      <c r="R3508">
        <v>29</v>
      </c>
      <c r="S3508" t="b">
        <v>1</v>
      </c>
      <c r="T3508" t="s">
        <v>8269</v>
      </c>
      <c r="U3508" t="str">
        <f t="shared" si="381"/>
        <v>theat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20">
        <f t="shared" si="382"/>
        <v>10</v>
      </c>
      <c r="F3509" s="6" t="str">
        <f t="shared" si="384"/>
        <v>Cat 4</v>
      </c>
      <c r="G3509" s="8">
        <v>10440</v>
      </c>
      <c r="H3509" t="s">
        <v>8218</v>
      </c>
      <c r="I3509" t="s">
        <v>8223</v>
      </c>
      <c r="J3509" t="s">
        <v>8245</v>
      </c>
      <c r="K3509">
        <v>1464732537</v>
      </c>
      <c r="L3509" s="12">
        <f t="shared" si="378"/>
        <v>42521.92288194444</v>
      </c>
      <c r="M3509">
        <v>1462140537</v>
      </c>
      <c r="N3509" s="12">
        <f t="shared" si="379"/>
        <v>42491.92288194444</v>
      </c>
      <c r="O3509" s="16">
        <f t="shared" si="380"/>
        <v>5</v>
      </c>
      <c r="P3509" s="16">
        <f t="shared" si="383"/>
        <v>2016</v>
      </c>
      <c r="Q3509" t="b">
        <v>0</v>
      </c>
      <c r="R3509">
        <v>72</v>
      </c>
      <c r="S3509" t="b">
        <v>1</v>
      </c>
      <c r="T3509" t="s">
        <v>8269</v>
      </c>
      <c r="U3509" t="str">
        <f t="shared" si="381"/>
        <v>theat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20">
        <f t="shared" si="382"/>
        <v>0.1</v>
      </c>
      <c r="F3510" s="6" t="str">
        <f t="shared" si="384"/>
        <v>Cat 1</v>
      </c>
      <c r="G3510" s="8">
        <v>180</v>
      </c>
      <c r="H3510" t="s">
        <v>8218</v>
      </c>
      <c r="I3510" t="s">
        <v>8224</v>
      </c>
      <c r="J3510" t="s">
        <v>8246</v>
      </c>
      <c r="K3510">
        <v>1462914000</v>
      </c>
      <c r="L3510" s="12">
        <f t="shared" si="378"/>
        <v>42500.875</v>
      </c>
      <c r="M3510">
        <v>1460914253</v>
      </c>
      <c r="N3510" s="12">
        <f t="shared" si="379"/>
        <v>42477.729780092588</v>
      </c>
      <c r="O3510" s="16">
        <f t="shared" si="380"/>
        <v>4</v>
      </c>
      <c r="P3510" s="16">
        <f t="shared" si="383"/>
        <v>2016</v>
      </c>
      <c r="Q3510" t="b">
        <v>0</v>
      </c>
      <c r="R3510">
        <v>15</v>
      </c>
      <c r="S3510" t="b">
        <v>1</v>
      </c>
      <c r="T3510" t="s">
        <v>8269</v>
      </c>
      <c r="U3510" t="str">
        <f t="shared" si="381"/>
        <v>theat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20">
        <f t="shared" si="382"/>
        <v>3</v>
      </c>
      <c r="F3511" s="6" t="str">
        <f t="shared" si="384"/>
        <v>Cat 2</v>
      </c>
      <c r="G3511" s="8">
        <v>3190</v>
      </c>
      <c r="H3511" t="s">
        <v>8218</v>
      </c>
      <c r="I3511" t="s">
        <v>8223</v>
      </c>
      <c r="J3511" t="s">
        <v>8245</v>
      </c>
      <c r="K3511">
        <v>1416545700</v>
      </c>
      <c r="L3511" s="12">
        <f t="shared" si="378"/>
        <v>41964.204861111109</v>
      </c>
      <c r="M3511">
        <v>1415392666</v>
      </c>
      <c r="N3511" s="12">
        <f t="shared" si="379"/>
        <v>41950.859560185185</v>
      </c>
      <c r="O3511" s="16">
        <f t="shared" si="380"/>
        <v>11</v>
      </c>
      <c r="P3511" s="16">
        <f t="shared" si="383"/>
        <v>2014</v>
      </c>
      <c r="Q3511" t="b">
        <v>0</v>
      </c>
      <c r="R3511">
        <v>33</v>
      </c>
      <c r="S3511" t="b">
        <v>1</v>
      </c>
      <c r="T3511" t="s">
        <v>8269</v>
      </c>
      <c r="U3511" t="str">
        <f t="shared" si="381"/>
        <v>theat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20">
        <f t="shared" si="382"/>
        <v>0.9</v>
      </c>
      <c r="F3512" s="6" t="str">
        <f t="shared" si="384"/>
        <v>Cat 1</v>
      </c>
      <c r="G3512" s="8">
        <v>905</v>
      </c>
      <c r="H3512" t="s">
        <v>8218</v>
      </c>
      <c r="I3512" t="s">
        <v>8223</v>
      </c>
      <c r="J3512" t="s">
        <v>8245</v>
      </c>
      <c r="K3512">
        <v>1404312846</v>
      </c>
      <c r="L3512" s="12">
        <f t="shared" si="378"/>
        <v>41822.62090277778</v>
      </c>
      <c r="M3512">
        <v>1402584846</v>
      </c>
      <c r="N3512" s="12">
        <f t="shared" si="379"/>
        <v>41802.62090277778</v>
      </c>
      <c r="O3512" s="16">
        <f t="shared" si="380"/>
        <v>6</v>
      </c>
      <c r="P3512" s="16">
        <f t="shared" si="383"/>
        <v>2014</v>
      </c>
      <c r="Q3512" t="b">
        <v>0</v>
      </c>
      <c r="R3512">
        <v>15</v>
      </c>
      <c r="S3512" t="b">
        <v>1</v>
      </c>
      <c r="T3512" t="s">
        <v>8269</v>
      </c>
      <c r="U3512" t="str">
        <f t="shared" si="381"/>
        <v>theat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20">
        <f t="shared" si="382"/>
        <v>1.5</v>
      </c>
      <c r="F3513" s="6" t="str">
        <f t="shared" si="384"/>
        <v>Cat 2</v>
      </c>
      <c r="G3513" s="8">
        <v>1518</v>
      </c>
      <c r="H3513" t="s">
        <v>8218</v>
      </c>
      <c r="I3513" t="s">
        <v>8224</v>
      </c>
      <c r="J3513" t="s">
        <v>8246</v>
      </c>
      <c r="K3513">
        <v>1415385000</v>
      </c>
      <c r="L3513" s="12">
        <f t="shared" si="378"/>
        <v>41950.770833333336</v>
      </c>
      <c r="M3513">
        <v>1413406695</v>
      </c>
      <c r="N3513" s="12">
        <f t="shared" si="379"/>
        <v>41927.873784722222</v>
      </c>
      <c r="O3513" s="16">
        <f t="shared" si="380"/>
        <v>10</v>
      </c>
      <c r="P3513" s="16">
        <f t="shared" si="383"/>
        <v>2014</v>
      </c>
      <c r="Q3513" t="b">
        <v>0</v>
      </c>
      <c r="R3513">
        <v>19</v>
      </c>
      <c r="S3513" t="b">
        <v>1</v>
      </c>
      <c r="T3513" t="s">
        <v>8269</v>
      </c>
      <c r="U3513" t="str">
        <f t="shared" si="381"/>
        <v>theat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20">
        <f t="shared" si="382"/>
        <v>1</v>
      </c>
      <c r="F3514" s="6" t="str">
        <f t="shared" si="384"/>
        <v>Cat 2</v>
      </c>
      <c r="G3514" s="8">
        <v>1000</v>
      </c>
      <c r="H3514" t="s">
        <v>8218</v>
      </c>
      <c r="I3514" t="s">
        <v>8224</v>
      </c>
      <c r="J3514" t="s">
        <v>8246</v>
      </c>
      <c r="K3514">
        <v>1429789992</v>
      </c>
      <c r="L3514" s="12">
        <f t="shared" si="378"/>
        <v>42117.49527777778</v>
      </c>
      <c r="M3514">
        <v>1424609592</v>
      </c>
      <c r="N3514" s="12">
        <f t="shared" si="379"/>
        <v>42057.536944444444</v>
      </c>
      <c r="O3514" s="16">
        <f t="shared" si="380"/>
        <v>2</v>
      </c>
      <c r="P3514" s="16">
        <f t="shared" si="383"/>
        <v>2015</v>
      </c>
      <c r="Q3514" t="b">
        <v>0</v>
      </c>
      <c r="R3514">
        <v>17</v>
      </c>
      <c r="S3514" t="b">
        <v>1</v>
      </c>
      <c r="T3514" t="s">
        <v>8269</v>
      </c>
      <c r="U3514" t="str">
        <f t="shared" si="381"/>
        <v>theat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20">
        <f t="shared" si="382"/>
        <v>2.8</v>
      </c>
      <c r="F3515" s="6" t="str">
        <f t="shared" si="384"/>
        <v>Cat 2</v>
      </c>
      <c r="G3515" s="8">
        <v>3315</v>
      </c>
      <c r="H3515" t="s">
        <v>8218</v>
      </c>
      <c r="I3515" t="s">
        <v>8223</v>
      </c>
      <c r="J3515" t="s">
        <v>8245</v>
      </c>
      <c r="K3515">
        <v>1401857940</v>
      </c>
      <c r="L3515" s="12">
        <f t="shared" si="378"/>
        <v>41794.207638888889</v>
      </c>
      <c r="M3515">
        <v>1400725112</v>
      </c>
      <c r="N3515" s="12">
        <f t="shared" si="379"/>
        <v>41781.096203703702</v>
      </c>
      <c r="O3515" s="16">
        <f t="shared" si="380"/>
        <v>5</v>
      </c>
      <c r="P3515" s="16">
        <f t="shared" si="383"/>
        <v>2014</v>
      </c>
      <c r="Q3515" t="b">
        <v>0</v>
      </c>
      <c r="R3515">
        <v>44</v>
      </c>
      <c r="S3515" t="b">
        <v>1</v>
      </c>
      <c r="T3515" t="s">
        <v>8269</v>
      </c>
      <c r="U3515" t="str">
        <f t="shared" si="381"/>
        <v>theat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20">
        <f t="shared" si="382"/>
        <v>0.5</v>
      </c>
      <c r="F3516" s="6" t="str">
        <f t="shared" si="384"/>
        <v>Cat 1</v>
      </c>
      <c r="G3516" s="8">
        <v>550</v>
      </c>
      <c r="H3516" t="s">
        <v>8218</v>
      </c>
      <c r="I3516" t="s">
        <v>8223</v>
      </c>
      <c r="J3516" t="s">
        <v>8245</v>
      </c>
      <c r="K3516">
        <v>1422853140</v>
      </c>
      <c r="L3516" s="12">
        <f t="shared" si="378"/>
        <v>42037.207638888889</v>
      </c>
      <c r="M3516">
        <v>1421439552</v>
      </c>
      <c r="N3516" s="12">
        <f t="shared" si="379"/>
        <v>42020.846666666665</v>
      </c>
      <c r="O3516" s="16">
        <f t="shared" si="380"/>
        <v>1</v>
      </c>
      <c r="P3516" s="16">
        <f t="shared" si="383"/>
        <v>2015</v>
      </c>
      <c r="Q3516" t="b">
        <v>0</v>
      </c>
      <c r="R3516">
        <v>10</v>
      </c>
      <c r="S3516" t="b">
        <v>1</v>
      </c>
      <c r="T3516" t="s">
        <v>8269</v>
      </c>
      <c r="U3516" t="str">
        <f t="shared" si="381"/>
        <v>theat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20">
        <f t="shared" si="382"/>
        <v>3</v>
      </c>
      <c r="F3517" s="6" t="str">
        <f t="shared" si="384"/>
        <v>Cat 2</v>
      </c>
      <c r="G3517" s="8">
        <v>3080</v>
      </c>
      <c r="H3517" t="s">
        <v>8218</v>
      </c>
      <c r="I3517" t="s">
        <v>8223</v>
      </c>
      <c r="J3517" t="s">
        <v>8245</v>
      </c>
      <c r="K3517">
        <v>1433097171</v>
      </c>
      <c r="L3517" s="12">
        <f t="shared" si="378"/>
        <v>42155.772812499999</v>
      </c>
      <c r="M3517">
        <v>1430505171</v>
      </c>
      <c r="N3517" s="12">
        <f t="shared" si="379"/>
        <v>42125.772812499999</v>
      </c>
      <c r="O3517" s="16">
        <f t="shared" si="380"/>
        <v>5</v>
      </c>
      <c r="P3517" s="16">
        <f t="shared" si="383"/>
        <v>2015</v>
      </c>
      <c r="Q3517" t="b">
        <v>0</v>
      </c>
      <c r="R3517">
        <v>46</v>
      </c>
      <c r="S3517" t="b">
        <v>1</v>
      </c>
      <c r="T3517" t="s">
        <v>8269</v>
      </c>
      <c r="U3517" t="str">
        <f t="shared" si="381"/>
        <v>theat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20">
        <f t="shared" si="382"/>
        <v>2.5</v>
      </c>
      <c r="F3518" s="6" t="str">
        <f t="shared" si="384"/>
        <v>Cat 2</v>
      </c>
      <c r="G3518" s="8">
        <v>2500</v>
      </c>
      <c r="H3518" t="s">
        <v>8218</v>
      </c>
      <c r="I3518" t="s">
        <v>8223</v>
      </c>
      <c r="J3518" t="s">
        <v>8245</v>
      </c>
      <c r="K3518">
        <v>1410145200</v>
      </c>
      <c r="L3518" s="12">
        <f t="shared" si="378"/>
        <v>41890.125</v>
      </c>
      <c r="M3518">
        <v>1407197670</v>
      </c>
      <c r="N3518" s="12">
        <f t="shared" si="379"/>
        <v>41856.010069444441</v>
      </c>
      <c r="O3518" s="16">
        <f t="shared" si="380"/>
        <v>8</v>
      </c>
      <c r="P3518" s="16">
        <f t="shared" si="383"/>
        <v>2014</v>
      </c>
      <c r="Q3518" t="b">
        <v>0</v>
      </c>
      <c r="R3518">
        <v>11</v>
      </c>
      <c r="S3518" t="b">
        <v>1</v>
      </c>
      <c r="T3518" t="s">
        <v>8269</v>
      </c>
      <c r="U3518" t="str">
        <f t="shared" si="381"/>
        <v>theat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20">
        <f t="shared" si="382"/>
        <v>4</v>
      </c>
      <c r="F3519" s="6" t="str">
        <f t="shared" si="384"/>
        <v>Cat 2</v>
      </c>
      <c r="G3519" s="8">
        <v>4000</v>
      </c>
      <c r="H3519" t="s">
        <v>8218</v>
      </c>
      <c r="I3519" t="s">
        <v>8224</v>
      </c>
      <c r="J3519" t="s">
        <v>8246</v>
      </c>
      <c r="K3519">
        <v>1404471600</v>
      </c>
      <c r="L3519" s="12">
        <f t="shared" si="378"/>
        <v>41824.458333333336</v>
      </c>
      <c r="M3519">
        <v>1401910634</v>
      </c>
      <c r="N3519" s="12">
        <f t="shared" si="379"/>
        <v>41794.817523148151</v>
      </c>
      <c r="O3519" s="16">
        <f t="shared" si="380"/>
        <v>6</v>
      </c>
      <c r="P3519" s="16">
        <f t="shared" si="383"/>
        <v>2014</v>
      </c>
      <c r="Q3519" t="b">
        <v>0</v>
      </c>
      <c r="R3519">
        <v>13</v>
      </c>
      <c r="S3519" t="b">
        <v>1</v>
      </c>
      <c r="T3519" t="s">
        <v>8269</v>
      </c>
      <c r="U3519" t="str">
        <f t="shared" si="381"/>
        <v>theat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20">
        <f t="shared" si="382"/>
        <v>1.5</v>
      </c>
      <c r="F3520" s="6" t="str">
        <f t="shared" si="384"/>
        <v>Cat 2</v>
      </c>
      <c r="G3520" s="8">
        <v>1650.69</v>
      </c>
      <c r="H3520" t="s">
        <v>8218</v>
      </c>
      <c r="I3520" t="s">
        <v>8223</v>
      </c>
      <c r="J3520" t="s">
        <v>8245</v>
      </c>
      <c r="K3520">
        <v>1412259660</v>
      </c>
      <c r="L3520" s="12">
        <f t="shared" si="378"/>
        <v>41914.597916666666</v>
      </c>
      <c r="M3520">
        <v>1410461299</v>
      </c>
      <c r="N3520" s="12">
        <f t="shared" si="379"/>
        <v>41893.783553240741</v>
      </c>
      <c r="O3520" s="16">
        <f t="shared" si="380"/>
        <v>9</v>
      </c>
      <c r="P3520" s="16">
        <f t="shared" si="383"/>
        <v>2014</v>
      </c>
      <c r="Q3520" t="b">
        <v>0</v>
      </c>
      <c r="R3520">
        <v>33</v>
      </c>
      <c r="S3520" t="b">
        <v>1</v>
      </c>
      <c r="T3520" t="s">
        <v>8269</v>
      </c>
      <c r="U3520" t="str">
        <f t="shared" si="381"/>
        <v>theat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20">
        <f t="shared" si="382"/>
        <v>2</v>
      </c>
      <c r="F3521" s="6" t="str">
        <f t="shared" si="384"/>
        <v>Cat 2</v>
      </c>
      <c r="G3521" s="8">
        <v>2027</v>
      </c>
      <c r="H3521" t="s">
        <v>8218</v>
      </c>
      <c r="I3521" t="s">
        <v>8224</v>
      </c>
      <c r="J3521" t="s">
        <v>8246</v>
      </c>
      <c r="K3521">
        <v>1425478950</v>
      </c>
      <c r="L3521" s="12">
        <f t="shared" si="378"/>
        <v>42067.598958333328</v>
      </c>
      <c r="M3521">
        <v>1422886950</v>
      </c>
      <c r="N3521" s="12">
        <f t="shared" si="379"/>
        <v>42037.598958333328</v>
      </c>
      <c r="O3521" s="16">
        <f t="shared" si="380"/>
        <v>2</v>
      </c>
      <c r="P3521" s="16">
        <f t="shared" si="383"/>
        <v>2015</v>
      </c>
      <c r="Q3521" t="b">
        <v>0</v>
      </c>
      <c r="R3521">
        <v>28</v>
      </c>
      <c r="S3521" t="b">
        <v>1</v>
      </c>
      <c r="T3521" t="s">
        <v>8269</v>
      </c>
      <c r="U3521" t="str">
        <f t="shared" si="381"/>
        <v>theat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20">
        <f t="shared" si="382"/>
        <v>2</v>
      </c>
      <c r="F3522" s="6" t="str">
        <f t="shared" si="384"/>
        <v>Cat 2</v>
      </c>
      <c r="G3522" s="8">
        <v>2015</v>
      </c>
      <c r="H3522" t="s">
        <v>8218</v>
      </c>
      <c r="I3522" t="s">
        <v>8224</v>
      </c>
      <c r="J3522" t="s">
        <v>8246</v>
      </c>
      <c r="K3522">
        <v>1441547220</v>
      </c>
      <c r="L3522" s="12">
        <f t="shared" si="378"/>
        <v>42253.57430555555</v>
      </c>
      <c r="M3522">
        <v>1439322412</v>
      </c>
      <c r="N3522" s="12">
        <f t="shared" si="379"/>
        <v>42227.824212962965</v>
      </c>
      <c r="O3522" s="16">
        <f t="shared" si="380"/>
        <v>8</v>
      </c>
      <c r="P3522" s="16">
        <f t="shared" si="383"/>
        <v>2015</v>
      </c>
      <c r="Q3522" t="b">
        <v>0</v>
      </c>
      <c r="R3522">
        <v>21</v>
      </c>
      <c r="S3522" t="b">
        <v>1</v>
      </c>
      <c r="T3522" t="s">
        <v>8269</v>
      </c>
      <c r="U3522" t="str">
        <f t="shared" si="381"/>
        <v>theat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20">
        <f t="shared" si="382"/>
        <v>0.35</v>
      </c>
      <c r="F3523" s="6" t="str">
        <f t="shared" si="384"/>
        <v>Cat 1</v>
      </c>
      <c r="G3523" s="8">
        <v>593</v>
      </c>
      <c r="H3523" t="s">
        <v>8218</v>
      </c>
      <c r="I3523" t="s">
        <v>8223</v>
      </c>
      <c r="J3523" t="s">
        <v>8245</v>
      </c>
      <c r="K3523">
        <v>1411980020</v>
      </c>
      <c r="L3523" s="12">
        <f t="shared" ref="L3523:L3586" si="385">(((K3523/60)/60)/24)+DATE(1970,1,1)</f>
        <v>41911.361342592594</v>
      </c>
      <c r="M3523">
        <v>1409388020</v>
      </c>
      <c r="N3523" s="12">
        <f t="shared" ref="N3523:N3586" si="386">(((M3523/60)/60)/24)+DATE(1970,1,1)</f>
        <v>41881.361342592594</v>
      </c>
      <c r="O3523" s="16">
        <f t="shared" ref="O3523:O3586" si="387">MONTH(N3523)</f>
        <v>8</v>
      </c>
      <c r="P3523" s="16">
        <f t="shared" si="383"/>
        <v>2014</v>
      </c>
      <c r="Q3523" t="b">
        <v>0</v>
      </c>
      <c r="R3523">
        <v>13</v>
      </c>
      <c r="S3523" t="b">
        <v>1</v>
      </c>
      <c r="T3523" t="s">
        <v>8269</v>
      </c>
      <c r="U3523" t="str">
        <f t="shared" ref="U3523:U3586" si="388">LEFT(T3523,5)</f>
        <v>theat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20">
        <f t="shared" ref="E3524:E3587" si="389">D3524/1000</f>
        <v>1.395</v>
      </c>
      <c r="F3524" s="6" t="str">
        <f t="shared" si="384"/>
        <v>Cat 2</v>
      </c>
      <c r="G3524" s="8">
        <v>1395</v>
      </c>
      <c r="H3524" t="s">
        <v>8218</v>
      </c>
      <c r="I3524" t="s">
        <v>8224</v>
      </c>
      <c r="J3524" t="s">
        <v>8246</v>
      </c>
      <c r="K3524">
        <v>1442311560</v>
      </c>
      <c r="L3524" s="12">
        <f t="shared" si="385"/>
        <v>42262.420833333337</v>
      </c>
      <c r="M3524">
        <v>1439924246</v>
      </c>
      <c r="N3524" s="12">
        <f t="shared" si="386"/>
        <v>42234.789884259255</v>
      </c>
      <c r="O3524" s="16">
        <f t="shared" si="387"/>
        <v>8</v>
      </c>
      <c r="P3524" s="16">
        <f t="shared" ref="P3524:P3587" si="390">YEAR(N3524)</f>
        <v>2015</v>
      </c>
      <c r="Q3524" t="b">
        <v>0</v>
      </c>
      <c r="R3524">
        <v>34</v>
      </c>
      <c r="S3524" t="b">
        <v>1</v>
      </c>
      <c r="T3524" t="s">
        <v>8269</v>
      </c>
      <c r="U3524" t="str">
        <f t="shared" si="388"/>
        <v>theat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20">
        <f t="shared" si="389"/>
        <v>4</v>
      </c>
      <c r="F3525" s="6" t="str">
        <f t="shared" ref="F3525:F3588" si="391">IF(E3525&lt;1,"Cat 1",IF(E3525&lt;5,"Cat 2",IF(E3525&lt;10,"Cat 3",IF(E3525&lt;15,"Cat 4",IF(E3525&lt;20,"Cat 5",IF(E3525&lt;25,"Cat 6",IF(E3525&lt;30,"Cat 7",IF(E3525&lt;35,"Cat 8",IF(E3525&lt;40,"Cat 9",IF(E3525&lt;45,"Cat 10",IF(E3525&lt;50,"Cat 11","Cat 12")))))))))))</f>
        <v>Cat 2</v>
      </c>
      <c r="G3525" s="8">
        <v>4546</v>
      </c>
      <c r="H3525" t="s">
        <v>8218</v>
      </c>
      <c r="I3525" t="s">
        <v>8224</v>
      </c>
      <c r="J3525" t="s">
        <v>8246</v>
      </c>
      <c r="K3525">
        <v>1474844400</v>
      </c>
      <c r="L3525" s="12">
        <f t="shared" si="385"/>
        <v>42638.958333333328</v>
      </c>
      <c r="M3525">
        <v>1469871148</v>
      </c>
      <c r="N3525" s="12">
        <f t="shared" si="386"/>
        <v>42581.397546296299</v>
      </c>
      <c r="O3525" s="16">
        <f t="shared" si="387"/>
        <v>7</v>
      </c>
      <c r="P3525" s="16">
        <f t="shared" si="390"/>
        <v>2016</v>
      </c>
      <c r="Q3525" t="b">
        <v>0</v>
      </c>
      <c r="R3525">
        <v>80</v>
      </c>
      <c r="S3525" t="b">
        <v>1</v>
      </c>
      <c r="T3525" t="s">
        <v>8269</v>
      </c>
      <c r="U3525" t="str">
        <f t="shared" si="388"/>
        <v>theat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20">
        <f t="shared" si="389"/>
        <v>10</v>
      </c>
      <c r="F3526" s="6" t="str">
        <f t="shared" si="391"/>
        <v>Cat 4</v>
      </c>
      <c r="G3526" s="8">
        <v>10156</v>
      </c>
      <c r="H3526" t="s">
        <v>8218</v>
      </c>
      <c r="I3526" t="s">
        <v>8223</v>
      </c>
      <c r="J3526" t="s">
        <v>8245</v>
      </c>
      <c r="K3526">
        <v>1410580800</v>
      </c>
      <c r="L3526" s="12">
        <f t="shared" si="385"/>
        <v>41895.166666666664</v>
      </c>
      <c r="M3526">
        <v>1409336373</v>
      </c>
      <c r="N3526" s="12">
        <f t="shared" si="386"/>
        <v>41880.76357638889</v>
      </c>
      <c r="O3526" s="16">
        <f t="shared" si="387"/>
        <v>8</v>
      </c>
      <c r="P3526" s="16">
        <f t="shared" si="390"/>
        <v>2014</v>
      </c>
      <c r="Q3526" t="b">
        <v>0</v>
      </c>
      <c r="R3526">
        <v>74</v>
      </c>
      <c r="S3526" t="b">
        <v>1</v>
      </c>
      <c r="T3526" t="s">
        <v>8269</v>
      </c>
      <c r="U3526" t="str">
        <f t="shared" si="388"/>
        <v>theat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20">
        <f t="shared" si="389"/>
        <v>0.5</v>
      </c>
      <c r="F3527" s="6" t="str">
        <f t="shared" si="391"/>
        <v>Cat 1</v>
      </c>
      <c r="G3527" s="8">
        <v>530</v>
      </c>
      <c r="H3527" t="s">
        <v>8218</v>
      </c>
      <c r="I3527" t="s">
        <v>8223</v>
      </c>
      <c r="J3527" t="s">
        <v>8245</v>
      </c>
      <c r="K3527">
        <v>1439136000</v>
      </c>
      <c r="L3527" s="12">
        <f t="shared" si="385"/>
        <v>42225.666666666672</v>
      </c>
      <c r="M3527">
        <v>1438188106</v>
      </c>
      <c r="N3527" s="12">
        <f t="shared" si="386"/>
        <v>42214.6956712963</v>
      </c>
      <c r="O3527" s="16">
        <f t="shared" si="387"/>
        <v>7</v>
      </c>
      <c r="P3527" s="16">
        <f t="shared" si="390"/>
        <v>2015</v>
      </c>
      <c r="Q3527" t="b">
        <v>0</v>
      </c>
      <c r="R3527">
        <v>7</v>
      </c>
      <c r="S3527" t="b">
        <v>1</v>
      </c>
      <c r="T3527" t="s">
        <v>8269</v>
      </c>
      <c r="U3527" t="str">
        <f t="shared" si="388"/>
        <v>theat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20">
        <f t="shared" si="389"/>
        <v>3.3</v>
      </c>
      <c r="F3528" s="6" t="str">
        <f t="shared" si="391"/>
        <v>Cat 2</v>
      </c>
      <c r="G3528" s="8">
        <v>3366</v>
      </c>
      <c r="H3528" t="s">
        <v>8218</v>
      </c>
      <c r="I3528" t="s">
        <v>8223</v>
      </c>
      <c r="J3528" t="s">
        <v>8245</v>
      </c>
      <c r="K3528">
        <v>1461823140</v>
      </c>
      <c r="L3528" s="12">
        <f t="shared" si="385"/>
        <v>42488.249305555553</v>
      </c>
      <c r="M3528">
        <v>1459411371</v>
      </c>
      <c r="N3528" s="12">
        <f t="shared" si="386"/>
        <v>42460.335312499999</v>
      </c>
      <c r="O3528" s="16">
        <f t="shared" si="387"/>
        <v>3</v>
      </c>
      <c r="P3528" s="16">
        <f t="shared" si="390"/>
        <v>2016</v>
      </c>
      <c r="Q3528" t="b">
        <v>0</v>
      </c>
      <c r="R3528">
        <v>34</v>
      </c>
      <c r="S3528" t="b">
        <v>1</v>
      </c>
      <c r="T3528" t="s">
        <v>8269</v>
      </c>
      <c r="U3528" t="str">
        <f t="shared" si="388"/>
        <v>theat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20">
        <f t="shared" si="389"/>
        <v>6</v>
      </c>
      <c r="F3529" s="6" t="str">
        <f t="shared" si="391"/>
        <v>Cat 3</v>
      </c>
      <c r="G3529" s="8">
        <v>7015</v>
      </c>
      <c r="H3529" t="s">
        <v>8218</v>
      </c>
      <c r="I3529" t="s">
        <v>8223</v>
      </c>
      <c r="J3529" t="s">
        <v>8245</v>
      </c>
      <c r="K3529">
        <v>1436587140</v>
      </c>
      <c r="L3529" s="12">
        <f t="shared" si="385"/>
        <v>42196.165972222225</v>
      </c>
      <c r="M3529">
        <v>1434069205</v>
      </c>
      <c r="N3529" s="12">
        <f t="shared" si="386"/>
        <v>42167.023206018523</v>
      </c>
      <c r="O3529" s="16">
        <f t="shared" si="387"/>
        <v>6</v>
      </c>
      <c r="P3529" s="16">
        <f t="shared" si="390"/>
        <v>2015</v>
      </c>
      <c r="Q3529" t="b">
        <v>0</v>
      </c>
      <c r="R3529">
        <v>86</v>
      </c>
      <c r="S3529" t="b">
        <v>1</v>
      </c>
      <c r="T3529" t="s">
        <v>8269</v>
      </c>
      <c r="U3529" t="str">
        <f t="shared" si="388"/>
        <v>theat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20">
        <f t="shared" si="389"/>
        <v>1.65</v>
      </c>
      <c r="F3530" s="6" t="str">
        <f t="shared" si="391"/>
        <v>Cat 2</v>
      </c>
      <c r="G3530" s="8">
        <v>1669</v>
      </c>
      <c r="H3530" t="s">
        <v>8218</v>
      </c>
      <c r="I3530" t="s">
        <v>8224</v>
      </c>
      <c r="J3530" t="s">
        <v>8246</v>
      </c>
      <c r="K3530">
        <v>1484740918</v>
      </c>
      <c r="L3530" s="12">
        <f t="shared" si="385"/>
        <v>42753.50136574074</v>
      </c>
      <c r="M3530">
        <v>1483012918</v>
      </c>
      <c r="N3530" s="12">
        <f t="shared" si="386"/>
        <v>42733.50136574074</v>
      </c>
      <c r="O3530" s="16">
        <f t="shared" si="387"/>
        <v>12</v>
      </c>
      <c r="P3530" s="16">
        <f t="shared" si="390"/>
        <v>2016</v>
      </c>
      <c r="Q3530" t="b">
        <v>0</v>
      </c>
      <c r="R3530">
        <v>37</v>
      </c>
      <c r="S3530" t="b">
        <v>1</v>
      </c>
      <c r="T3530" t="s">
        <v>8269</v>
      </c>
      <c r="U3530" t="str">
        <f t="shared" si="388"/>
        <v>theat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20">
        <f t="shared" si="389"/>
        <v>0.5</v>
      </c>
      <c r="F3531" s="6" t="str">
        <f t="shared" si="391"/>
        <v>Cat 1</v>
      </c>
      <c r="G3531" s="8">
        <v>660</v>
      </c>
      <c r="H3531" t="s">
        <v>8218</v>
      </c>
      <c r="I3531" t="s">
        <v>8223</v>
      </c>
      <c r="J3531" t="s">
        <v>8245</v>
      </c>
      <c r="K3531">
        <v>1436749200</v>
      </c>
      <c r="L3531" s="12">
        <f t="shared" si="385"/>
        <v>42198.041666666672</v>
      </c>
      <c r="M3531">
        <v>1434997018</v>
      </c>
      <c r="N3531" s="12">
        <f t="shared" si="386"/>
        <v>42177.761782407411</v>
      </c>
      <c r="O3531" s="16">
        <f t="shared" si="387"/>
        <v>6</v>
      </c>
      <c r="P3531" s="16">
        <f t="shared" si="390"/>
        <v>2015</v>
      </c>
      <c r="Q3531" t="b">
        <v>0</v>
      </c>
      <c r="R3531">
        <v>18</v>
      </c>
      <c r="S3531" t="b">
        <v>1</v>
      </c>
      <c r="T3531" t="s">
        <v>8269</v>
      </c>
      <c r="U3531" t="str">
        <f t="shared" si="388"/>
        <v>theat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20">
        <f t="shared" si="389"/>
        <v>2.75</v>
      </c>
      <c r="F3532" s="6" t="str">
        <f t="shared" si="391"/>
        <v>Cat 2</v>
      </c>
      <c r="G3532" s="8">
        <v>2750</v>
      </c>
      <c r="H3532" t="s">
        <v>8218</v>
      </c>
      <c r="I3532" t="s">
        <v>8224</v>
      </c>
      <c r="J3532" t="s">
        <v>8246</v>
      </c>
      <c r="K3532">
        <v>1460318400</v>
      </c>
      <c r="L3532" s="12">
        <f t="shared" si="385"/>
        <v>42470.833333333328</v>
      </c>
      <c r="M3532">
        <v>1457881057</v>
      </c>
      <c r="N3532" s="12">
        <f t="shared" si="386"/>
        <v>42442.623344907406</v>
      </c>
      <c r="O3532" s="16">
        <f t="shared" si="387"/>
        <v>3</v>
      </c>
      <c r="P3532" s="16">
        <f t="shared" si="390"/>
        <v>2016</v>
      </c>
      <c r="Q3532" t="b">
        <v>0</v>
      </c>
      <c r="R3532">
        <v>22</v>
      </c>
      <c r="S3532" t="b">
        <v>1</v>
      </c>
      <c r="T3532" t="s">
        <v>8269</v>
      </c>
      <c r="U3532" t="str">
        <f t="shared" si="388"/>
        <v>theat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20">
        <f t="shared" si="389"/>
        <v>1</v>
      </c>
      <c r="F3533" s="6" t="str">
        <f t="shared" si="391"/>
        <v>Cat 2</v>
      </c>
      <c r="G3533" s="8">
        <v>1280</v>
      </c>
      <c r="H3533" t="s">
        <v>8218</v>
      </c>
      <c r="I3533" t="s">
        <v>8223</v>
      </c>
      <c r="J3533" t="s">
        <v>8245</v>
      </c>
      <c r="K3533">
        <v>1467301334</v>
      </c>
      <c r="L3533" s="12">
        <f t="shared" si="385"/>
        <v>42551.654328703706</v>
      </c>
      <c r="M3533">
        <v>1464709334</v>
      </c>
      <c r="N3533" s="12">
        <f t="shared" si="386"/>
        <v>42521.654328703706</v>
      </c>
      <c r="O3533" s="16">
        <f t="shared" si="387"/>
        <v>5</v>
      </c>
      <c r="P3533" s="16">
        <f t="shared" si="390"/>
        <v>2016</v>
      </c>
      <c r="Q3533" t="b">
        <v>0</v>
      </c>
      <c r="R3533">
        <v>26</v>
      </c>
      <c r="S3533" t="b">
        <v>1</v>
      </c>
      <c r="T3533" t="s">
        <v>8269</v>
      </c>
      <c r="U3533" t="str">
        <f t="shared" si="388"/>
        <v>theat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20">
        <f t="shared" si="389"/>
        <v>0.96</v>
      </c>
      <c r="F3534" s="6" t="str">
        <f t="shared" si="391"/>
        <v>Cat 1</v>
      </c>
      <c r="G3534" s="8">
        <v>1142</v>
      </c>
      <c r="H3534" t="s">
        <v>8218</v>
      </c>
      <c r="I3534" t="s">
        <v>8223</v>
      </c>
      <c r="J3534" t="s">
        <v>8245</v>
      </c>
      <c r="K3534">
        <v>1411012740</v>
      </c>
      <c r="L3534" s="12">
        <f t="shared" si="385"/>
        <v>41900.165972222225</v>
      </c>
      <c r="M3534">
        <v>1409667827</v>
      </c>
      <c r="N3534" s="12">
        <f t="shared" si="386"/>
        <v>41884.599849537037</v>
      </c>
      <c r="O3534" s="16">
        <f t="shared" si="387"/>
        <v>9</v>
      </c>
      <c r="P3534" s="16">
        <f t="shared" si="390"/>
        <v>2014</v>
      </c>
      <c r="Q3534" t="b">
        <v>0</v>
      </c>
      <c r="R3534">
        <v>27</v>
      </c>
      <c r="S3534" t="b">
        <v>1</v>
      </c>
      <c r="T3534" t="s">
        <v>8269</v>
      </c>
      <c r="U3534" t="str">
        <f t="shared" si="388"/>
        <v>theat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20">
        <f t="shared" si="389"/>
        <v>0.5</v>
      </c>
      <c r="F3535" s="6" t="str">
        <f t="shared" si="391"/>
        <v>Cat 1</v>
      </c>
      <c r="G3535" s="8">
        <v>631</v>
      </c>
      <c r="H3535" t="s">
        <v>8218</v>
      </c>
      <c r="I3535" t="s">
        <v>8223</v>
      </c>
      <c r="J3535" t="s">
        <v>8245</v>
      </c>
      <c r="K3535">
        <v>1447269367</v>
      </c>
      <c r="L3535" s="12">
        <f t="shared" si="385"/>
        <v>42319.802858796291</v>
      </c>
      <c r="M3535">
        <v>1444673767</v>
      </c>
      <c r="N3535" s="12">
        <f t="shared" si="386"/>
        <v>42289.761192129634</v>
      </c>
      <c r="O3535" s="16">
        <f t="shared" si="387"/>
        <v>10</v>
      </c>
      <c r="P3535" s="16">
        <f t="shared" si="390"/>
        <v>2015</v>
      </c>
      <c r="Q3535" t="b">
        <v>0</v>
      </c>
      <c r="R3535">
        <v>8</v>
      </c>
      <c r="S3535" t="b">
        <v>1</v>
      </c>
      <c r="T3535" t="s">
        <v>8269</v>
      </c>
      <c r="U3535" t="str">
        <f t="shared" si="388"/>
        <v>theat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20">
        <f t="shared" si="389"/>
        <v>5</v>
      </c>
      <c r="F3536" s="6" t="str">
        <f t="shared" si="391"/>
        <v>Cat 3</v>
      </c>
      <c r="G3536" s="8">
        <v>7810</v>
      </c>
      <c r="H3536" t="s">
        <v>8218</v>
      </c>
      <c r="I3536" t="s">
        <v>8223</v>
      </c>
      <c r="J3536" t="s">
        <v>8245</v>
      </c>
      <c r="K3536">
        <v>1443711623</v>
      </c>
      <c r="L3536" s="12">
        <f t="shared" si="385"/>
        <v>42278.6252662037</v>
      </c>
      <c r="M3536">
        <v>1440687623</v>
      </c>
      <c r="N3536" s="12">
        <f t="shared" si="386"/>
        <v>42243.6252662037</v>
      </c>
      <c r="O3536" s="16">
        <f t="shared" si="387"/>
        <v>8</v>
      </c>
      <c r="P3536" s="16">
        <f t="shared" si="390"/>
        <v>2015</v>
      </c>
      <c r="Q3536" t="b">
        <v>0</v>
      </c>
      <c r="R3536">
        <v>204</v>
      </c>
      <c r="S3536" t="b">
        <v>1</v>
      </c>
      <c r="T3536" t="s">
        <v>8269</v>
      </c>
      <c r="U3536" t="str">
        <f t="shared" si="388"/>
        <v>theat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20">
        <f t="shared" si="389"/>
        <v>2</v>
      </c>
      <c r="F3537" s="6" t="str">
        <f t="shared" si="391"/>
        <v>Cat 2</v>
      </c>
      <c r="G3537" s="8">
        <v>2063</v>
      </c>
      <c r="H3537" t="s">
        <v>8218</v>
      </c>
      <c r="I3537" t="s">
        <v>8224</v>
      </c>
      <c r="J3537" t="s">
        <v>8246</v>
      </c>
      <c r="K3537">
        <v>1443808800</v>
      </c>
      <c r="L3537" s="12">
        <f t="shared" si="385"/>
        <v>42279.75</v>
      </c>
      <c r="M3537">
        <v>1441120910</v>
      </c>
      <c r="N3537" s="12">
        <f t="shared" si="386"/>
        <v>42248.640162037031</v>
      </c>
      <c r="O3537" s="16">
        <f t="shared" si="387"/>
        <v>9</v>
      </c>
      <c r="P3537" s="16">
        <f t="shared" si="390"/>
        <v>2015</v>
      </c>
      <c r="Q3537" t="b">
        <v>0</v>
      </c>
      <c r="R3537">
        <v>46</v>
      </c>
      <c r="S3537" t="b">
        <v>1</v>
      </c>
      <c r="T3537" t="s">
        <v>8269</v>
      </c>
      <c r="U3537" t="str">
        <f t="shared" si="388"/>
        <v>theat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20">
        <f t="shared" si="389"/>
        <v>0.15</v>
      </c>
      <c r="F3538" s="6" t="str">
        <f t="shared" si="391"/>
        <v>Cat 1</v>
      </c>
      <c r="G3538" s="8">
        <v>230</v>
      </c>
      <c r="H3538" t="s">
        <v>8218</v>
      </c>
      <c r="I3538" t="s">
        <v>8224</v>
      </c>
      <c r="J3538" t="s">
        <v>8246</v>
      </c>
      <c r="K3538">
        <v>1450612740</v>
      </c>
      <c r="L3538" s="12">
        <f t="shared" si="385"/>
        <v>42358.499305555553</v>
      </c>
      <c r="M3538">
        <v>1448040425</v>
      </c>
      <c r="N3538" s="12">
        <f t="shared" si="386"/>
        <v>42328.727141203708</v>
      </c>
      <c r="O3538" s="16">
        <f t="shared" si="387"/>
        <v>11</v>
      </c>
      <c r="P3538" s="16">
        <f t="shared" si="390"/>
        <v>2015</v>
      </c>
      <c r="Q3538" t="b">
        <v>0</v>
      </c>
      <c r="R3538">
        <v>17</v>
      </c>
      <c r="S3538" t="b">
        <v>1</v>
      </c>
      <c r="T3538" t="s">
        <v>8269</v>
      </c>
      <c r="U3538" t="str">
        <f t="shared" si="388"/>
        <v>theat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20">
        <f t="shared" si="389"/>
        <v>0.67500000000000004</v>
      </c>
      <c r="F3539" s="6" t="str">
        <f t="shared" si="391"/>
        <v>Cat 1</v>
      </c>
      <c r="G3539" s="8">
        <v>1218</v>
      </c>
      <c r="H3539" t="s">
        <v>8218</v>
      </c>
      <c r="I3539" t="s">
        <v>8228</v>
      </c>
      <c r="J3539" t="s">
        <v>8250</v>
      </c>
      <c r="K3539">
        <v>1416211140</v>
      </c>
      <c r="L3539" s="12">
        <f t="shared" si="385"/>
        <v>41960.332638888889</v>
      </c>
      <c r="M3539">
        <v>1413016216</v>
      </c>
      <c r="N3539" s="12">
        <f t="shared" si="386"/>
        <v>41923.354351851849</v>
      </c>
      <c r="O3539" s="16">
        <f t="shared" si="387"/>
        <v>10</v>
      </c>
      <c r="P3539" s="16">
        <f t="shared" si="390"/>
        <v>2014</v>
      </c>
      <c r="Q3539" t="b">
        <v>0</v>
      </c>
      <c r="R3539">
        <v>28</v>
      </c>
      <c r="S3539" t="b">
        <v>1</v>
      </c>
      <c r="T3539" t="s">
        <v>8269</v>
      </c>
      <c r="U3539" t="str">
        <f t="shared" si="388"/>
        <v>theat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20">
        <f t="shared" si="389"/>
        <v>2</v>
      </c>
      <c r="F3540" s="6" t="str">
        <f t="shared" si="391"/>
        <v>Cat 2</v>
      </c>
      <c r="G3540" s="8">
        <v>2569</v>
      </c>
      <c r="H3540" t="s">
        <v>8218</v>
      </c>
      <c r="I3540" t="s">
        <v>8224</v>
      </c>
      <c r="J3540" t="s">
        <v>8246</v>
      </c>
      <c r="K3540">
        <v>1471428340</v>
      </c>
      <c r="L3540" s="12">
        <f t="shared" si="385"/>
        <v>42599.420601851853</v>
      </c>
      <c r="M3540">
        <v>1469009140</v>
      </c>
      <c r="N3540" s="12">
        <f t="shared" si="386"/>
        <v>42571.420601851853</v>
      </c>
      <c r="O3540" s="16">
        <f t="shared" si="387"/>
        <v>7</v>
      </c>
      <c r="P3540" s="16">
        <f t="shared" si="390"/>
        <v>2016</v>
      </c>
      <c r="Q3540" t="b">
        <v>0</v>
      </c>
      <c r="R3540">
        <v>83</v>
      </c>
      <c r="S3540" t="b">
        <v>1</v>
      </c>
      <c r="T3540" t="s">
        <v>8269</v>
      </c>
      <c r="U3540" t="str">
        <f t="shared" si="388"/>
        <v>theat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20">
        <f t="shared" si="389"/>
        <v>0.6</v>
      </c>
      <c r="F3541" s="6" t="str">
        <f t="shared" si="391"/>
        <v>Cat 1</v>
      </c>
      <c r="G3541" s="8">
        <v>718</v>
      </c>
      <c r="H3541" t="s">
        <v>8218</v>
      </c>
      <c r="I3541" t="s">
        <v>8223</v>
      </c>
      <c r="J3541" t="s">
        <v>8245</v>
      </c>
      <c r="K3541">
        <v>1473358122</v>
      </c>
      <c r="L3541" s="12">
        <f t="shared" si="385"/>
        <v>42621.756041666667</v>
      </c>
      <c r="M3541">
        <v>1471543722</v>
      </c>
      <c r="N3541" s="12">
        <f t="shared" si="386"/>
        <v>42600.756041666667</v>
      </c>
      <c r="O3541" s="16">
        <f t="shared" si="387"/>
        <v>8</v>
      </c>
      <c r="P3541" s="16">
        <f t="shared" si="390"/>
        <v>2016</v>
      </c>
      <c r="Q3541" t="b">
        <v>0</v>
      </c>
      <c r="R3541">
        <v>13</v>
      </c>
      <c r="S3541" t="b">
        <v>1</v>
      </c>
      <c r="T3541" t="s">
        <v>8269</v>
      </c>
      <c r="U3541" t="str">
        <f t="shared" si="388"/>
        <v>theat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20">
        <f t="shared" si="389"/>
        <v>0.3</v>
      </c>
      <c r="F3542" s="6" t="str">
        <f t="shared" si="391"/>
        <v>Cat 1</v>
      </c>
      <c r="G3542" s="8">
        <v>369</v>
      </c>
      <c r="H3542" t="s">
        <v>8218</v>
      </c>
      <c r="I3542" t="s">
        <v>8224</v>
      </c>
      <c r="J3542" t="s">
        <v>8246</v>
      </c>
      <c r="K3542">
        <v>1466899491</v>
      </c>
      <c r="L3542" s="12">
        <f t="shared" si="385"/>
        <v>42547.003368055557</v>
      </c>
      <c r="M3542">
        <v>1464307491</v>
      </c>
      <c r="N3542" s="12">
        <f t="shared" si="386"/>
        <v>42517.003368055557</v>
      </c>
      <c r="O3542" s="16">
        <f t="shared" si="387"/>
        <v>5</v>
      </c>
      <c r="P3542" s="16">
        <f t="shared" si="390"/>
        <v>2016</v>
      </c>
      <c r="Q3542" t="b">
        <v>0</v>
      </c>
      <c r="R3542">
        <v>8</v>
      </c>
      <c r="S3542" t="b">
        <v>1</v>
      </c>
      <c r="T3542" t="s">
        <v>8269</v>
      </c>
      <c r="U3542" t="str">
        <f t="shared" si="388"/>
        <v>theat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20">
        <f t="shared" si="389"/>
        <v>1.2</v>
      </c>
      <c r="F3543" s="6" t="str">
        <f t="shared" si="391"/>
        <v>Cat 2</v>
      </c>
      <c r="G3543" s="8">
        <v>1260</v>
      </c>
      <c r="H3543" t="s">
        <v>8218</v>
      </c>
      <c r="I3543" t="s">
        <v>8224</v>
      </c>
      <c r="J3543" t="s">
        <v>8246</v>
      </c>
      <c r="K3543">
        <v>1441042275</v>
      </c>
      <c r="L3543" s="12">
        <f t="shared" si="385"/>
        <v>42247.730034722219</v>
      </c>
      <c r="M3543">
        <v>1438882275</v>
      </c>
      <c r="N3543" s="12">
        <f t="shared" si="386"/>
        <v>42222.730034722219</v>
      </c>
      <c r="O3543" s="16">
        <f t="shared" si="387"/>
        <v>8</v>
      </c>
      <c r="P3543" s="16">
        <f t="shared" si="390"/>
        <v>2015</v>
      </c>
      <c r="Q3543" t="b">
        <v>0</v>
      </c>
      <c r="R3543">
        <v>32</v>
      </c>
      <c r="S3543" t="b">
        <v>1</v>
      </c>
      <c r="T3543" t="s">
        <v>8269</v>
      </c>
      <c r="U3543" t="str">
        <f t="shared" si="388"/>
        <v>theat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20">
        <f t="shared" si="389"/>
        <v>5.5</v>
      </c>
      <c r="F3544" s="6" t="str">
        <f t="shared" si="391"/>
        <v>Cat 3</v>
      </c>
      <c r="G3544" s="8">
        <v>5623</v>
      </c>
      <c r="H3544" t="s">
        <v>8218</v>
      </c>
      <c r="I3544" t="s">
        <v>8223</v>
      </c>
      <c r="J3544" t="s">
        <v>8245</v>
      </c>
      <c r="K3544">
        <v>1410099822</v>
      </c>
      <c r="L3544" s="12">
        <f t="shared" si="385"/>
        <v>41889.599791666667</v>
      </c>
      <c r="M3544">
        <v>1404915822</v>
      </c>
      <c r="N3544" s="12">
        <f t="shared" si="386"/>
        <v>41829.599791666667</v>
      </c>
      <c r="O3544" s="16">
        <f t="shared" si="387"/>
        <v>7</v>
      </c>
      <c r="P3544" s="16">
        <f t="shared" si="390"/>
        <v>2014</v>
      </c>
      <c r="Q3544" t="b">
        <v>0</v>
      </c>
      <c r="R3544">
        <v>85</v>
      </c>
      <c r="S3544" t="b">
        <v>1</v>
      </c>
      <c r="T3544" t="s">
        <v>8269</v>
      </c>
      <c r="U3544" t="str">
        <f t="shared" si="388"/>
        <v>theat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20">
        <f t="shared" si="389"/>
        <v>1.5</v>
      </c>
      <c r="F3545" s="6" t="str">
        <f t="shared" si="391"/>
        <v>Cat 2</v>
      </c>
      <c r="G3545" s="8">
        <v>1570</v>
      </c>
      <c r="H3545" t="s">
        <v>8218</v>
      </c>
      <c r="I3545" t="s">
        <v>8235</v>
      </c>
      <c r="J3545" t="s">
        <v>8248</v>
      </c>
      <c r="K3545">
        <v>1435255659</v>
      </c>
      <c r="L3545" s="12">
        <f t="shared" si="385"/>
        <v>42180.755312499998</v>
      </c>
      <c r="M3545">
        <v>1432663659</v>
      </c>
      <c r="N3545" s="12">
        <f t="shared" si="386"/>
        <v>42150.755312499998</v>
      </c>
      <c r="O3545" s="16">
        <f t="shared" si="387"/>
        <v>5</v>
      </c>
      <c r="P3545" s="16">
        <f t="shared" si="390"/>
        <v>2015</v>
      </c>
      <c r="Q3545" t="b">
        <v>0</v>
      </c>
      <c r="R3545">
        <v>29</v>
      </c>
      <c r="S3545" t="b">
        <v>1</v>
      </c>
      <c r="T3545" t="s">
        <v>8269</v>
      </c>
      <c r="U3545" t="str">
        <f t="shared" si="388"/>
        <v>theat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20">
        <f t="shared" si="389"/>
        <v>2.5</v>
      </c>
      <c r="F3546" s="6" t="str">
        <f t="shared" si="391"/>
        <v>Cat 2</v>
      </c>
      <c r="G3546" s="8">
        <v>2500</v>
      </c>
      <c r="H3546" t="s">
        <v>8218</v>
      </c>
      <c r="I3546" t="s">
        <v>8223</v>
      </c>
      <c r="J3546" t="s">
        <v>8245</v>
      </c>
      <c r="K3546">
        <v>1425758257</v>
      </c>
      <c r="L3546" s="12">
        <f t="shared" si="385"/>
        <v>42070.831678240742</v>
      </c>
      <c r="M3546">
        <v>1423166257</v>
      </c>
      <c r="N3546" s="12">
        <f t="shared" si="386"/>
        <v>42040.831678240742</v>
      </c>
      <c r="O3546" s="16">
        <f t="shared" si="387"/>
        <v>2</v>
      </c>
      <c r="P3546" s="16">
        <f t="shared" si="390"/>
        <v>2015</v>
      </c>
      <c r="Q3546" t="b">
        <v>0</v>
      </c>
      <c r="R3546">
        <v>24</v>
      </c>
      <c r="S3546" t="b">
        <v>1</v>
      </c>
      <c r="T3546" t="s">
        <v>8269</v>
      </c>
      <c r="U3546" t="str">
        <f t="shared" si="388"/>
        <v>theat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20">
        <f t="shared" si="389"/>
        <v>0.25</v>
      </c>
      <c r="F3547" s="6" t="str">
        <f t="shared" si="391"/>
        <v>Cat 1</v>
      </c>
      <c r="G3547" s="8">
        <v>251</v>
      </c>
      <c r="H3547" t="s">
        <v>8218</v>
      </c>
      <c r="I3547" t="s">
        <v>8223</v>
      </c>
      <c r="J3547" t="s">
        <v>8245</v>
      </c>
      <c r="K3547">
        <v>1428780159</v>
      </c>
      <c r="L3547" s="12">
        <f t="shared" si="385"/>
        <v>42105.807395833333</v>
      </c>
      <c r="M3547">
        <v>1426188159</v>
      </c>
      <c r="N3547" s="12">
        <f t="shared" si="386"/>
        <v>42075.807395833333</v>
      </c>
      <c r="O3547" s="16">
        <f t="shared" si="387"/>
        <v>3</v>
      </c>
      <c r="P3547" s="16">
        <f t="shared" si="390"/>
        <v>2015</v>
      </c>
      <c r="Q3547" t="b">
        <v>0</v>
      </c>
      <c r="R3547">
        <v>8</v>
      </c>
      <c r="S3547" t="b">
        <v>1</v>
      </c>
      <c r="T3547" t="s">
        <v>8269</v>
      </c>
      <c r="U3547" t="str">
        <f t="shared" si="388"/>
        <v>theat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20">
        <f t="shared" si="389"/>
        <v>1.1000000000000001</v>
      </c>
      <c r="F3548" s="6" t="str">
        <f t="shared" si="391"/>
        <v>Cat 2</v>
      </c>
      <c r="G3548" s="8">
        <v>1125</v>
      </c>
      <c r="H3548" t="s">
        <v>8218</v>
      </c>
      <c r="I3548" t="s">
        <v>8223</v>
      </c>
      <c r="J3548" t="s">
        <v>8245</v>
      </c>
      <c r="K3548">
        <v>1427860740</v>
      </c>
      <c r="L3548" s="12">
        <f t="shared" si="385"/>
        <v>42095.165972222225</v>
      </c>
      <c r="M3548">
        <v>1426002684</v>
      </c>
      <c r="N3548" s="12">
        <f t="shared" si="386"/>
        <v>42073.660694444443</v>
      </c>
      <c r="O3548" s="16">
        <f t="shared" si="387"/>
        <v>3</v>
      </c>
      <c r="P3548" s="16">
        <f t="shared" si="390"/>
        <v>2015</v>
      </c>
      <c r="Q3548" t="b">
        <v>0</v>
      </c>
      <c r="R3548">
        <v>19</v>
      </c>
      <c r="S3548" t="b">
        <v>1</v>
      </c>
      <c r="T3548" t="s">
        <v>8269</v>
      </c>
      <c r="U3548" t="str">
        <f t="shared" si="388"/>
        <v>theat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20">
        <f t="shared" si="389"/>
        <v>35</v>
      </c>
      <c r="F3549" s="6" t="str">
        <f t="shared" si="391"/>
        <v>Cat 9</v>
      </c>
      <c r="G3549" s="8">
        <v>40043.25</v>
      </c>
      <c r="H3549" t="s">
        <v>8218</v>
      </c>
      <c r="I3549" t="s">
        <v>8223</v>
      </c>
      <c r="J3549" t="s">
        <v>8245</v>
      </c>
      <c r="K3549">
        <v>1463198340</v>
      </c>
      <c r="L3549" s="12">
        <f t="shared" si="385"/>
        <v>42504.165972222225</v>
      </c>
      <c r="M3549">
        <v>1461117201</v>
      </c>
      <c r="N3549" s="12">
        <f t="shared" si="386"/>
        <v>42480.078715277778</v>
      </c>
      <c r="O3549" s="16">
        <f t="shared" si="387"/>
        <v>4</v>
      </c>
      <c r="P3549" s="16">
        <f t="shared" si="390"/>
        <v>2016</v>
      </c>
      <c r="Q3549" t="b">
        <v>0</v>
      </c>
      <c r="R3549">
        <v>336</v>
      </c>
      <c r="S3549" t="b">
        <v>1</v>
      </c>
      <c r="T3549" t="s">
        <v>8269</v>
      </c>
      <c r="U3549" t="str">
        <f t="shared" si="388"/>
        <v>theat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20">
        <f t="shared" si="389"/>
        <v>2.1</v>
      </c>
      <c r="F3550" s="6" t="str">
        <f t="shared" si="391"/>
        <v>Cat 2</v>
      </c>
      <c r="G3550" s="8">
        <v>2140</v>
      </c>
      <c r="H3550" t="s">
        <v>8218</v>
      </c>
      <c r="I3550" t="s">
        <v>8223</v>
      </c>
      <c r="J3550" t="s">
        <v>8245</v>
      </c>
      <c r="K3550">
        <v>1457139600</v>
      </c>
      <c r="L3550" s="12">
        <f t="shared" si="385"/>
        <v>42434.041666666672</v>
      </c>
      <c r="M3550">
        <v>1455230214</v>
      </c>
      <c r="N3550" s="12">
        <f t="shared" si="386"/>
        <v>42411.942291666666</v>
      </c>
      <c r="O3550" s="16">
        <f t="shared" si="387"/>
        <v>2</v>
      </c>
      <c r="P3550" s="16">
        <f t="shared" si="390"/>
        <v>2016</v>
      </c>
      <c r="Q3550" t="b">
        <v>0</v>
      </c>
      <c r="R3550">
        <v>13</v>
      </c>
      <c r="S3550" t="b">
        <v>1</v>
      </c>
      <c r="T3550" t="s">
        <v>8269</v>
      </c>
      <c r="U3550" t="str">
        <f t="shared" si="388"/>
        <v>theat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20">
        <f t="shared" si="389"/>
        <v>1</v>
      </c>
      <c r="F3551" s="6" t="str">
        <f t="shared" si="391"/>
        <v>Cat 2</v>
      </c>
      <c r="G3551" s="8">
        <v>1020</v>
      </c>
      <c r="H3551" t="s">
        <v>8218</v>
      </c>
      <c r="I3551" t="s">
        <v>8224</v>
      </c>
      <c r="J3551" t="s">
        <v>8246</v>
      </c>
      <c r="K3551">
        <v>1441358873</v>
      </c>
      <c r="L3551" s="12">
        <f t="shared" si="385"/>
        <v>42251.394363425927</v>
      </c>
      <c r="M3551">
        <v>1438939673</v>
      </c>
      <c r="N3551" s="12">
        <f t="shared" si="386"/>
        <v>42223.394363425927</v>
      </c>
      <c r="O3551" s="16">
        <f t="shared" si="387"/>
        <v>8</v>
      </c>
      <c r="P3551" s="16">
        <f t="shared" si="390"/>
        <v>2015</v>
      </c>
      <c r="Q3551" t="b">
        <v>0</v>
      </c>
      <c r="R3551">
        <v>42</v>
      </c>
      <c r="S3551" t="b">
        <v>1</v>
      </c>
      <c r="T3551" t="s">
        <v>8269</v>
      </c>
      <c r="U3551" t="str">
        <f t="shared" si="388"/>
        <v>theat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20">
        <f t="shared" si="389"/>
        <v>2.5</v>
      </c>
      <c r="F3552" s="6" t="str">
        <f t="shared" si="391"/>
        <v>Cat 2</v>
      </c>
      <c r="G3552" s="8">
        <v>2620</v>
      </c>
      <c r="H3552" t="s">
        <v>8218</v>
      </c>
      <c r="I3552" t="s">
        <v>8224</v>
      </c>
      <c r="J3552" t="s">
        <v>8246</v>
      </c>
      <c r="K3552">
        <v>1462224398</v>
      </c>
      <c r="L3552" s="12">
        <f t="shared" si="385"/>
        <v>42492.893495370372</v>
      </c>
      <c r="M3552">
        <v>1459632398</v>
      </c>
      <c r="N3552" s="12">
        <f t="shared" si="386"/>
        <v>42462.893495370372</v>
      </c>
      <c r="O3552" s="16">
        <f t="shared" si="387"/>
        <v>4</v>
      </c>
      <c r="P3552" s="16">
        <f t="shared" si="390"/>
        <v>2016</v>
      </c>
      <c r="Q3552" t="b">
        <v>0</v>
      </c>
      <c r="R3552">
        <v>64</v>
      </c>
      <c r="S3552" t="b">
        <v>1</v>
      </c>
      <c r="T3552" t="s">
        <v>8269</v>
      </c>
      <c r="U3552" t="str">
        <f t="shared" si="388"/>
        <v>theat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20">
        <f t="shared" si="389"/>
        <v>1.5</v>
      </c>
      <c r="F3553" s="6" t="str">
        <f t="shared" si="391"/>
        <v>Cat 2</v>
      </c>
      <c r="G3553" s="8">
        <v>1527.5</v>
      </c>
      <c r="H3553" t="s">
        <v>8218</v>
      </c>
      <c r="I3553" t="s">
        <v>8223</v>
      </c>
      <c r="J3553" t="s">
        <v>8245</v>
      </c>
      <c r="K3553">
        <v>1400796420</v>
      </c>
      <c r="L3553" s="12">
        <f t="shared" si="385"/>
        <v>41781.921527777777</v>
      </c>
      <c r="M3553">
        <v>1398342170</v>
      </c>
      <c r="N3553" s="12">
        <f t="shared" si="386"/>
        <v>41753.515856481477</v>
      </c>
      <c r="O3553" s="16">
        <f t="shared" si="387"/>
        <v>4</v>
      </c>
      <c r="P3553" s="16">
        <f t="shared" si="390"/>
        <v>2014</v>
      </c>
      <c r="Q3553" t="b">
        <v>0</v>
      </c>
      <c r="R3553">
        <v>25</v>
      </c>
      <c r="S3553" t="b">
        <v>1</v>
      </c>
      <c r="T3553" t="s">
        <v>8269</v>
      </c>
      <c r="U3553" t="str">
        <f t="shared" si="388"/>
        <v>theat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20">
        <f t="shared" si="389"/>
        <v>0.77300000000000002</v>
      </c>
      <c r="F3554" s="6" t="str">
        <f t="shared" si="391"/>
        <v>Cat 1</v>
      </c>
      <c r="G3554" s="8">
        <v>773</v>
      </c>
      <c r="H3554" t="s">
        <v>8218</v>
      </c>
      <c r="I3554" t="s">
        <v>8224</v>
      </c>
      <c r="J3554" t="s">
        <v>8246</v>
      </c>
      <c r="K3554">
        <v>1403964324</v>
      </c>
      <c r="L3554" s="12">
        <f t="shared" si="385"/>
        <v>41818.587083333332</v>
      </c>
      <c r="M3554">
        <v>1401372324</v>
      </c>
      <c r="N3554" s="12">
        <f t="shared" si="386"/>
        <v>41788.587083333332</v>
      </c>
      <c r="O3554" s="16">
        <f t="shared" si="387"/>
        <v>5</v>
      </c>
      <c r="P3554" s="16">
        <f t="shared" si="390"/>
        <v>2014</v>
      </c>
      <c r="Q3554" t="b">
        <v>0</v>
      </c>
      <c r="R3554">
        <v>20</v>
      </c>
      <c r="S3554" t="b">
        <v>1</v>
      </c>
      <c r="T3554" t="s">
        <v>8269</v>
      </c>
      <c r="U3554" t="str">
        <f t="shared" si="388"/>
        <v>theat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20">
        <f t="shared" si="389"/>
        <v>5.5</v>
      </c>
      <c r="F3555" s="6" t="str">
        <f t="shared" si="391"/>
        <v>Cat 3</v>
      </c>
      <c r="G3555" s="8">
        <v>5845</v>
      </c>
      <c r="H3555" t="s">
        <v>8218</v>
      </c>
      <c r="I3555" t="s">
        <v>8223</v>
      </c>
      <c r="J3555" t="s">
        <v>8245</v>
      </c>
      <c r="K3555">
        <v>1439337600</v>
      </c>
      <c r="L3555" s="12">
        <f t="shared" si="385"/>
        <v>42228</v>
      </c>
      <c r="M3555">
        <v>1436575280</v>
      </c>
      <c r="N3555" s="12">
        <f t="shared" si="386"/>
        <v>42196.028703703705</v>
      </c>
      <c r="O3555" s="16">
        <f t="shared" si="387"/>
        <v>7</v>
      </c>
      <c r="P3555" s="16">
        <f t="shared" si="390"/>
        <v>2015</v>
      </c>
      <c r="Q3555" t="b">
        <v>0</v>
      </c>
      <c r="R3555">
        <v>104</v>
      </c>
      <c r="S3555" t="b">
        <v>1</v>
      </c>
      <c r="T3555" t="s">
        <v>8269</v>
      </c>
      <c r="U3555" t="str">
        <f t="shared" si="388"/>
        <v>theat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20">
        <f t="shared" si="389"/>
        <v>5</v>
      </c>
      <c r="F3556" s="6" t="str">
        <f t="shared" si="391"/>
        <v>Cat 3</v>
      </c>
      <c r="G3556" s="8">
        <v>5671.11</v>
      </c>
      <c r="H3556" t="s">
        <v>8218</v>
      </c>
      <c r="I3556" t="s">
        <v>8223</v>
      </c>
      <c r="J3556" t="s">
        <v>8245</v>
      </c>
      <c r="K3556">
        <v>1423674000</v>
      </c>
      <c r="L3556" s="12">
        <f t="shared" si="385"/>
        <v>42046.708333333328</v>
      </c>
      <c r="M3556">
        <v>1421025159</v>
      </c>
      <c r="N3556" s="12">
        <f t="shared" si="386"/>
        <v>42016.050451388888</v>
      </c>
      <c r="O3556" s="16">
        <f t="shared" si="387"/>
        <v>1</v>
      </c>
      <c r="P3556" s="16">
        <f t="shared" si="390"/>
        <v>2015</v>
      </c>
      <c r="Q3556" t="b">
        <v>0</v>
      </c>
      <c r="R3556">
        <v>53</v>
      </c>
      <c r="S3556" t="b">
        <v>1</v>
      </c>
      <c r="T3556" t="s">
        <v>8269</v>
      </c>
      <c r="U3556" t="str">
        <f t="shared" si="388"/>
        <v>theat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20">
        <f t="shared" si="389"/>
        <v>2.4</v>
      </c>
      <c r="F3557" s="6" t="str">
        <f t="shared" si="391"/>
        <v>Cat 2</v>
      </c>
      <c r="G3557" s="8">
        <v>2400</v>
      </c>
      <c r="H3557" t="s">
        <v>8218</v>
      </c>
      <c r="I3557" t="s">
        <v>8236</v>
      </c>
      <c r="J3557" t="s">
        <v>8248</v>
      </c>
      <c r="K3557">
        <v>1479382594</v>
      </c>
      <c r="L3557" s="12">
        <f t="shared" si="385"/>
        <v>42691.483726851846</v>
      </c>
      <c r="M3557">
        <v>1476786994</v>
      </c>
      <c r="N3557" s="12">
        <f t="shared" si="386"/>
        <v>42661.442060185189</v>
      </c>
      <c r="O3557" s="16">
        <f t="shared" si="387"/>
        <v>10</v>
      </c>
      <c r="P3557" s="16">
        <f t="shared" si="390"/>
        <v>2016</v>
      </c>
      <c r="Q3557" t="b">
        <v>0</v>
      </c>
      <c r="R3557">
        <v>14</v>
      </c>
      <c r="S3557" t="b">
        <v>1</v>
      </c>
      <c r="T3557" t="s">
        <v>8269</v>
      </c>
      <c r="U3557" t="str">
        <f t="shared" si="388"/>
        <v>theat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20">
        <f t="shared" si="389"/>
        <v>2.2000000000000002</v>
      </c>
      <c r="F3558" s="6" t="str">
        <f t="shared" si="391"/>
        <v>Cat 2</v>
      </c>
      <c r="G3558" s="8">
        <v>2210</v>
      </c>
      <c r="H3558" t="s">
        <v>8218</v>
      </c>
      <c r="I3558" t="s">
        <v>8224</v>
      </c>
      <c r="J3558" t="s">
        <v>8246</v>
      </c>
      <c r="K3558">
        <v>1408289724</v>
      </c>
      <c r="L3558" s="12">
        <f t="shared" si="385"/>
        <v>41868.649583333332</v>
      </c>
      <c r="M3558">
        <v>1403105724</v>
      </c>
      <c r="N3558" s="12">
        <f t="shared" si="386"/>
        <v>41808.649583333332</v>
      </c>
      <c r="O3558" s="16">
        <f t="shared" si="387"/>
        <v>6</v>
      </c>
      <c r="P3558" s="16">
        <f t="shared" si="390"/>
        <v>2014</v>
      </c>
      <c r="Q3558" t="b">
        <v>0</v>
      </c>
      <c r="R3558">
        <v>20</v>
      </c>
      <c r="S3558" t="b">
        <v>1</v>
      </c>
      <c r="T3558" t="s">
        <v>8269</v>
      </c>
      <c r="U3558" t="str">
        <f t="shared" si="388"/>
        <v>theat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20">
        <f t="shared" si="389"/>
        <v>100</v>
      </c>
      <c r="F3559" s="6" t="str">
        <f t="shared" si="391"/>
        <v>Cat 12</v>
      </c>
      <c r="G3559" s="8">
        <v>100036</v>
      </c>
      <c r="H3559" t="s">
        <v>8218</v>
      </c>
      <c r="I3559" t="s">
        <v>8223</v>
      </c>
      <c r="J3559" t="s">
        <v>8245</v>
      </c>
      <c r="K3559">
        <v>1399271911</v>
      </c>
      <c r="L3559" s="12">
        <f t="shared" si="385"/>
        <v>41764.276747685188</v>
      </c>
      <c r="M3559">
        <v>1396334311</v>
      </c>
      <c r="N3559" s="12">
        <f t="shared" si="386"/>
        <v>41730.276747685188</v>
      </c>
      <c r="O3559" s="16">
        <f t="shared" si="387"/>
        <v>4</v>
      </c>
      <c r="P3559" s="16">
        <f t="shared" si="390"/>
        <v>2014</v>
      </c>
      <c r="Q3559" t="b">
        <v>0</v>
      </c>
      <c r="R3559">
        <v>558</v>
      </c>
      <c r="S3559" t="b">
        <v>1</v>
      </c>
      <c r="T3559" t="s">
        <v>8269</v>
      </c>
      <c r="U3559" t="str">
        <f t="shared" si="388"/>
        <v>theat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20">
        <f t="shared" si="389"/>
        <v>0.35</v>
      </c>
      <c r="F3560" s="6" t="str">
        <f t="shared" si="391"/>
        <v>Cat 1</v>
      </c>
      <c r="G3560" s="8">
        <v>504</v>
      </c>
      <c r="H3560" t="s">
        <v>8218</v>
      </c>
      <c r="I3560" t="s">
        <v>8224</v>
      </c>
      <c r="J3560" t="s">
        <v>8246</v>
      </c>
      <c r="K3560">
        <v>1435352400</v>
      </c>
      <c r="L3560" s="12">
        <f t="shared" si="385"/>
        <v>42181.875</v>
      </c>
      <c r="M3560">
        <v>1431718575</v>
      </c>
      <c r="N3560" s="12">
        <f t="shared" si="386"/>
        <v>42139.816840277781</v>
      </c>
      <c r="O3560" s="16">
        <f t="shared" si="387"/>
        <v>5</v>
      </c>
      <c r="P3560" s="16">
        <f t="shared" si="390"/>
        <v>2015</v>
      </c>
      <c r="Q3560" t="b">
        <v>0</v>
      </c>
      <c r="R3560">
        <v>22</v>
      </c>
      <c r="S3560" t="b">
        <v>1</v>
      </c>
      <c r="T3560" t="s">
        <v>8269</v>
      </c>
      <c r="U3560" t="str">
        <f t="shared" si="388"/>
        <v>theat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20">
        <f t="shared" si="389"/>
        <v>1</v>
      </c>
      <c r="F3561" s="6" t="str">
        <f t="shared" si="391"/>
        <v>Cat 2</v>
      </c>
      <c r="G3561" s="8">
        <v>1035</v>
      </c>
      <c r="H3561" t="s">
        <v>8218</v>
      </c>
      <c r="I3561" t="s">
        <v>8225</v>
      </c>
      <c r="J3561" t="s">
        <v>8247</v>
      </c>
      <c r="K3561">
        <v>1438333080</v>
      </c>
      <c r="L3561" s="12">
        <f t="shared" si="385"/>
        <v>42216.373611111107</v>
      </c>
      <c r="M3561">
        <v>1436408308</v>
      </c>
      <c r="N3561" s="12">
        <f t="shared" si="386"/>
        <v>42194.096157407403</v>
      </c>
      <c r="O3561" s="16">
        <f t="shared" si="387"/>
        <v>7</v>
      </c>
      <c r="P3561" s="16">
        <f t="shared" si="390"/>
        <v>2015</v>
      </c>
      <c r="Q3561" t="b">
        <v>0</v>
      </c>
      <c r="R3561">
        <v>24</v>
      </c>
      <c r="S3561" t="b">
        <v>1</v>
      </c>
      <c r="T3561" t="s">
        <v>8269</v>
      </c>
      <c r="U3561" t="str">
        <f t="shared" si="388"/>
        <v>theat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20">
        <f t="shared" si="389"/>
        <v>3.2</v>
      </c>
      <c r="F3562" s="6" t="str">
        <f t="shared" si="391"/>
        <v>Cat 2</v>
      </c>
      <c r="G3562" s="8">
        <v>3470</v>
      </c>
      <c r="H3562" t="s">
        <v>8218</v>
      </c>
      <c r="I3562" t="s">
        <v>8228</v>
      </c>
      <c r="J3562" t="s">
        <v>8250</v>
      </c>
      <c r="K3562">
        <v>1432694700</v>
      </c>
      <c r="L3562" s="12">
        <f t="shared" si="385"/>
        <v>42151.114583333328</v>
      </c>
      <c r="M3562">
        <v>1429651266</v>
      </c>
      <c r="N3562" s="12">
        <f t="shared" si="386"/>
        <v>42115.889652777783</v>
      </c>
      <c r="O3562" s="16">
        <f t="shared" si="387"/>
        <v>4</v>
      </c>
      <c r="P3562" s="16">
        <f t="shared" si="390"/>
        <v>2015</v>
      </c>
      <c r="Q3562" t="b">
        <v>0</v>
      </c>
      <c r="R3562">
        <v>74</v>
      </c>
      <c r="S3562" t="b">
        <v>1</v>
      </c>
      <c r="T3562" t="s">
        <v>8269</v>
      </c>
      <c r="U3562" t="str">
        <f t="shared" si="388"/>
        <v>theat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20">
        <f t="shared" si="389"/>
        <v>2.5</v>
      </c>
      <c r="F3563" s="6" t="str">
        <f t="shared" si="391"/>
        <v>Cat 2</v>
      </c>
      <c r="G3563" s="8">
        <v>2560</v>
      </c>
      <c r="H3563" t="s">
        <v>8218</v>
      </c>
      <c r="I3563" t="s">
        <v>8223</v>
      </c>
      <c r="J3563" t="s">
        <v>8245</v>
      </c>
      <c r="K3563">
        <v>1438799760</v>
      </c>
      <c r="L3563" s="12">
        <f t="shared" si="385"/>
        <v>42221.774999999994</v>
      </c>
      <c r="M3563">
        <v>1437236378</v>
      </c>
      <c r="N3563" s="12">
        <f t="shared" si="386"/>
        <v>42203.680300925931</v>
      </c>
      <c r="O3563" s="16">
        <f t="shared" si="387"/>
        <v>7</v>
      </c>
      <c r="P3563" s="16">
        <f t="shared" si="390"/>
        <v>2015</v>
      </c>
      <c r="Q3563" t="b">
        <v>0</v>
      </c>
      <c r="R3563">
        <v>54</v>
      </c>
      <c r="S3563" t="b">
        <v>1</v>
      </c>
      <c r="T3563" t="s">
        <v>8269</v>
      </c>
      <c r="U3563" t="str">
        <f t="shared" si="388"/>
        <v>theat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20">
        <f t="shared" si="389"/>
        <v>0.315</v>
      </c>
      <c r="F3564" s="6" t="str">
        <f t="shared" si="391"/>
        <v>Cat 1</v>
      </c>
      <c r="G3564" s="8">
        <v>469</v>
      </c>
      <c r="H3564" t="s">
        <v>8218</v>
      </c>
      <c r="I3564" t="s">
        <v>8224</v>
      </c>
      <c r="J3564" t="s">
        <v>8246</v>
      </c>
      <c r="K3564">
        <v>1457906400</v>
      </c>
      <c r="L3564" s="12">
        <f t="shared" si="385"/>
        <v>42442.916666666672</v>
      </c>
      <c r="M3564">
        <v>1457115427</v>
      </c>
      <c r="N3564" s="12">
        <f t="shared" si="386"/>
        <v>42433.761886574073</v>
      </c>
      <c r="O3564" s="16">
        <f t="shared" si="387"/>
        <v>3</v>
      </c>
      <c r="P3564" s="16">
        <f t="shared" si="390"/>
        <v>2016</v>
      </c>
      <c r="Q3564" t="b">
        <v>0</v>
      </c>
      <c r="R3564">
        <v>31</v>
      </c>
      <c r="S3564" t="b">
        <v>1</v>
      </c>
      <c r="T3564" t="s">
        <v>8269</v>
      </c>
      <c r="U3564" t="str">
        <f t="shared" si="388"/>
        <v>theat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20">
        <f t="shared" si="389"/>
        <v>0.5</v>
      </c>
      <c r="F3565" s="6" t="str">
        <f t="shared" si="391"/>
        <v>Cat 1</v>
      </c>
      <c r="G3565" s="8">
        <v>527.45000000000005</v>
      </c>
      <c r="H3565" t="s">
        <v>8218</v>
      </c>
      <c r="I3565" t="s">
        <v>8224</v>
      </c>
      <c r="J3565" t="s">
        <v>8246</v>
      </c>
      <c r="K3565">
        <v>1470078000</v>
      </c>
      <c r="L3565" s="12">
        <f t="shared" si="385"/>
        <v>42583.791666666672</v>
      </c>
      <c r="M3565">
        <v>1467648456</v>
      </c>
      <c r="N3565" s="12">
        <f t="shared" si="386"/>
        <v>42555.671944444446</v>
      </c>
      <c r="O3565" s="16">
        <f t="shared" si="387"/>
        <v>7</v>
      </c>
      <c r="P3565" s="16">
        <f t="shared" si="390"/>
        <v>2016</v>
      </c>
      <c r="Q3565" t="b">
        <v>0</v>
      </c>
      <c r="R3565">
        <v>25</v>
      </c>
      <c r="S3565" t="b">
        <v>1</v>
      </c>
      <c r="T3565" t="s">
        <v>8269</v>
      </c>
      <c r="U3565" t="str">
        <f t="shared" si="388"/>
        <v>theat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20">
        <f t="shared" si="389"/>
        <v>1</v>
      </c>
      <c r="F3566" s="6" t="str">
        <f t="shared" si="391"/>
        <v>Cat 2</v>
      </c>
      <c r="G3566" s="8">
        <v>1005</v>
      </c>
      <c r="H3566" t="s">
        <v>8218</v>
      </c>
      <c r="I3566" t="s">
        <v>8224</v>
      </c>
      <c r="J3566" t="s">
        <v>8246</v>
      </c>
      <c r="K3566">
        <v>1444060800</v>
      </c>
      <c r="L3566" s="12">
        <f t="shared" si="385"/>
        <v>42282.666666666672</v>
      </c>
      <c r="M3566">
        <v>1440082649</v>
      </c>
      <c r="N3566" s="12">
        <f t="shared" si="386"/>
        <v>42236.623252314821</v>
      </c>
      <c r="O3566" s="16">
        <f t="shared" si="387"/>
        <v>8</v>
      </c>
      <c r="P3566" s="16">
        <f t="shared" si="390"/>
        <v>2015</v>
      </c>
      <c r="Q3566" t="b">
        <v>0</v>
      </c>
      <c r="R3566">
        <v>17</v>
      </c>
      <c r="S3566" t="b">
        <v>1</v>
      </c>
      <c r="T3566" t="s">
        <v>8269</v>
      </c>
      <c r="U3566" t="str">
        <f t="shared" si="388"/>
        <v>theat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20">
        <f t="shared" si="389"/>
        <v>0.9</v>
      </c>
      <c r="F3567" s="6" t="str">
        <f t="shared" si="391"/>
        <v>Cat 1</v>
      </c>
      <c r="G3567" s="8">
        <v>1175</v>
      </c>
      <c r="H3567" t="s">
        <v>8218</v>
      </c>
      <c r="I3567" t="s">
        <v>8223</v>
      </c>
      <c r="J3567" t="s">
        <v>8245</v>
      </c>
      <c r="K3567">
        <v>1420048208</v>
      </c>
      <c r="L3567" s="12">
        <f t="shared" si="385"/>
        <v>42004.743148148147</v>
      </c>
      <c r="M3567">
        <v>1417456208</v>
      </c>
      <c r="N3567" s="12">
        <f t="shared" si="386"/>
        <v>41974.743148148147</v>
      </c>
      <c r="O3567" s="16">
        <f t="shared" si="387"/>
        <v>12</v>
      </c>
      <c r="P3567" s="16">
        <f t="shared" si="390"/>
        <v>2014</v>
      </c>
      <c r="Q3567" t="b">
        <v>0</v>
      </c>
      <c r="R3567">
        <v>12</v>
      </c>
      <c r="S3567" t="b">
        <v>1</v>
      </c>
      <c r="T3567" t="s">
        <v>8269</v>
      </c>
      <c r="U3567" t="str">
        <f t="shared" si="388"/>
        <v>theat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20">
        <f t="shared" si="389"/>
        <v>2</v>
      </c>
      <c r="F3568" s="6" t="str">
        <f t="shared" si="391"/>
        <v>Cat 2</v>
      </c>
      <c r="G3568" s="8">
        <v>2095</v>
      </c>
      <c r="H3568" t="s">
        <v>8218</v>
      </c>
      <c r="I3568" t="s">
        <v>8224</v>
      </c>
      <c r="J3568" t="s">
        <v>8246</v>
      </c>
      <c r="K3568">
        <v>1422015083</v>
      </c>
      <c r="L3568" s="12">
        <f t="shared" si="385"/>
        <v>42027.507905092592</v>
      </c>
      <c r="M3568">
        <v>1419423083</v>
      </c>
      <c r="N3568" s="12">
        <f t="shared" si="386"/>
        <v>41997.507905092592</v>
      </c>
      <c r="O3568" s="16">
        <f t="shared" si="387"/>
        <v>12</v>
      </c>
      <c r="P3568" s="16">
        <f t="shared" si="390"/>
        <v>2014</v>
      </c>
      <c r="Q3568" t="b">
        <v>0</v>
      </c>
      <c r="R3568">
        <v>38</v>
      </c>
      <c r="S3568" t="b">
        <v>1</v>
      </c>
      <c r="T3568" t="s">
        <v>8269</v>
      </c>
      <c r="U3568" t="str">
        <f t="shared" si="388"/>
        <v>theat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20">
        <f t="shared" si="389"/>
        <v>1</v>
      </c>
      <c r="F3569" s="6" t="str">
        <f t="shared" si="391"/>
        <v>Cat 2</v>
      </c>
      <c r="G3569" s="8">
        <v>1088</v>
      </c>
      <c r="H3569" t="s">
        <v>8218</v>
      </c>
      <c r="I3569" t="s">
        <v>8224</v>
      </c>
      <c r="J3569" t="s">
        <v>8246</v>
      </c>
      <c r="K3569">
        <v>1433964444</v>
      </c>
      <c r="L3569" s="12">
        <f t="shared" si="385"/>
        <v>42165.810694444444</v>
      </c>
      <c r="M3569">
        <v>1431372444</v>
      </c>
      <c r="N3569" s="12">
        <f t="shared" si="386"/>
        <v>42135.810694444444</v>
      </c>
      <c r="O3569" s="16">
        <f t="shared" si="387"/>
        <v>5</v>
      </c>
      <c r="P3569" s="16">
        <f t="shared" si="390"/>
        <v>2015</v>
      </c>
      <c r="Q3569" t="b">
        <v>0</v>
      </c>
      <c r="R3569">
        <v>41</v>
      </c>
      <c r="S3569" t="b">
        <v>1</v>
      </c>
      <c r="T3569" t="s">
        <v>8269</v>
      </c>
      <c r="U3569" t="str">
        <f t="shared" si="388"/>
        <v>theat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20">
        <f t="shared" si="389"/>
        <v>1</v>
      </c>
      <c r="F3570" s="6" t="str">
        <f t="shared" si="391"/>
        <v>Cat 2</v>
      </c>
      <c r="G3570" s="8">
        <v>1110</v>
      </c>
      <c r="H3570" t="s">
        <v>8218</v>
      </c>
      <c r="I3570" t="s">
        <v>8223</v>
      </c>
      <c r="J3570" t="s">
        <v>8245</v>
      </c>
      <c r="K3570">
        <v>1410975994</v>
      </c>
      <c r="L3570" s="12">
        <f t="shared" si="385"/>
        <v>41899.740671296298</v>
      </c>
      <c r="M3570">
        <v>1408383994</v>
      </c>
      <c r="N3570" s="12">
        <f t="shared" si="386"/>
        <v>41869.740671296298</v>
      </c>
      <c r="O3570" s="16">
        <f t="shared" si="387"/>
        <v>8</v>
      </c>
      <c r="P3570" s="16">
        <f t="shared" si="390"/>
        <v>2014</v>
      </c>
      <c r="Q3570" t="b">
        <v>0</v>
      </c>
      <c r="R3570">
        <v>19</v>
      </c>
      <c r="S3570" t="b">
        <v>1</v>
      </c>
      <c r="T3570" t="s">
        <v>8269</v>
      </c>
      <c r="U3570" t="str">
        <f t="shared" si="388"/>
        <v>theat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20">
        <f t="shared" si="389"/>
        <v>5</v>
      </c>
      <c r="F3571" s="6" t="str">
        <f t="shared" si="391"/>
        <v>Cat 3</v>
      </c>
      <c r="G3571" s="8">
        <v>5024</v>
      </c>
      <c r="H3571" t="s">
        <v>8218</v>
      </c>
      <c r="I3571" t="s">
        <v>8223</v>
      </c>
      <c r="J3571" t="s">
        <v>8245</v>
      </c>
      <c r="K3571">
        <v>1420734696</v>
      </c>
      <c r="L3571" s="12">
        <f t="shared" si="385"/>
        <v>42012.688611111109</v>
      </c>
      <c r="M3571">
        <v>1418142696</v>
      </c>
      <c r="N3571" s="12">
        <f t="shared" si="386"/>
        <v>41982.688611111109</v>
      </c>
      <c r="O3571" s="16">
        <f t="shared" si="387"/>
        <v>12</v>
      </c>
      <c r="P3571" s="16">
        <f t="shared" si="390"/>
        <v>2014</v>
      </c>
      <c r="Q3571" t="b">
        <v>0</v>
      </c>
      <c r="R3571">
        <v>41</v>
      </c>
      <c r="S3571" t="b">
        <v>1</v>
      </c>
      <c r="T3571" t="s">
        <v>8269</v>
      </c>
      <c r="U3571" t="str">
        <f t="shared" si="388"/>
        <v>theat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20">
        <f t="shared" si="389"/>
        <v>2</v>
      </c>
      <c r="F3572" s="6" t="str">
        <f t="shared" si="391"/>
        <v>Cat 2</v>
      </c>
      <c r="G3572" s="8">
        <v>2287</v>
      </c>
      <c r="H3572" t="s">
        <v>8218</v>
      </c>
      <c r="I3572" t="s">
        <v>8223</v>
      </c>
      <c r="J3572" t="s">
        <v>8245</v>
      </c>
      <c r="K3572">
        <v>1420009200</v>
      </c>
      <c r="L3572" s="12">
        <f t="shared" si="385"/>
        <v>42004.291666666672</v>
      </c>
      <c r="M3572">
        <v>1417593483</v>
      </c>
      <c r="N3572" s="12">
        <f t="shared" si="386"/>
        <v>41976.331979166673</v>
      </c>
      <c r="O3572" s="16">
        <f t="shared" si="387"/>
        <v>12</v>
      </c>
      <c r="P3572" s="16">
        <f t="shared" si="390"/>
        <v>2014</v>
      </c>
      <c r="Q3572" t="b">
        <v>0</v>
      </c>
      <c r="R3572">
        <v>26</v>
      </c>
      <c r="S3572" t="b">
        <v>1</v>
      </c>
      <c r="T3572" t="s">
        <v>8269</v>
      </c>
      <c r="U3572" t="str">
        <f t="shared" si="388"/>
        <v>theat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20">
        <f t="shared" si="389"/>
        <v>1.5</v>
      </c>
      <c r="F3573" s="6" t="str">
        <f t="shared" si="391"/>
        <v>Cat 2</v>
      </c>
      <c r="G3573" s="8">
        <v>1831</v>
      </c>
      <c r="H3573" t="s">
        <v>8218</v>
      </c>
      <c r="I3573" t="s">
        <v>8224</v>
      </c>
      <c r="J3573" t="s">
        <v>8246</v>
      </c>
      <c r="K3573">
        <v>1414701413</v>
      </c>
      <c r="L3573" s="12">
        <f t="shared" si="385"/>
        <v>41942.858946759261</v>
      </c>
      <c r="M3573">
        <v>1412109413</v>
      </c>
      <c r="N3573" s="12">
        <f t="shared" si="386"/>
        <v>41912.858946759261</v>
      </c>
      <c r="O3573" s="16">
        <f t="shared" si="387"/>
        <v>9</v>
      </c>
      <c r="P3573" s="16">
        <f t="shared" si="390"/>
        <v>2014</v>
      </c>
      <c r="Q3573" t="b">
        <v>0</v>
      </c>
      <c r="R3573">
        <v>25</v>
      </c>
      <c r="S3573" t="b">
        <v>1</v>
      </c>
      <c r="T3573" t="s">
        <v>8269</v>
      </c>
      <c r="U3573" t="str">
        <f t="shared" si="388"/>
        <v>theat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20">
        <f t="shared" si="389"/>
        <v>0.5</v>
      </c>
      <c r="F3574" s="6" t="str">
        <f t="shared" si="391"/>
        <v>Cat 1</v>
      </c>
      <c r="G3574" s="8">
        <v>500</v>
      </c>
      <c r="H3574" t="s">
        <v>8218</v>
      </c>
      <c r="I3574" t="s">
        <v>8224</v>
      </c>
      <c r="J3574" t="s">
        <v>8246</v>
      </c>
      <c r="K3574">
        <v>1434894082</v>
      </c>
      <c r="L3574" s="12">
        <f t="shared" si="385"/>
        <v>42176.570393518516</v>
      </c>
      <c r="M3574">
        <v>1432302082</v>
      </c>
      <c r="N3574" s="12">
        <f t="shared" si="386"/>
        <v>42146.570393518516</v>
      </c>
      <c r="O3574" s="16">
        <f t="shared" si="387"/>
        <v>5</v>
      </c>
      <c r="P3574" s="16">
        <f t="shared" si="390"/>
        <v>2015</v>
      </c>
      <c r="Q3574" t="b">
        <v>0</v>
      </c>
      <c r="R3574">
        <v>9</v>
      </c>
      <c r="S3574" t="b">
        <v>1</v>
      </c>
      <c r="T3574" t="s">
        <v>8269</v>
      </c>
      <c r="U3574" t="str">
        <f t="shared" si="388"/>
        <v>theat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20">
        <f t="shared" si="389"/>
        <v>3</v>
      </c>
      <c r="F3575" s="6" t="str">
        <f t="shared" si="391"/>
        <v>Cat 2</v>
      </c>
      <c r="G3575" s="8">
        <v>3084</v>
      </c>
      <c r="H3575" t="s">
        <v>8218</v>
      </c>
      <c r="I3575" t="s">
        <v>8224</v>
      </c>
      <c r="J3575" t="s">
        <v>8246</v>
      </c>
      <c r="K3575">
        <v>1415440846</v>
      </c>
      <c r="L3575" s="12">
        <f t="shared" si="385"/>
        <v>41951.417199074072</v>
      </c>
      <c r="M3575">
        <v>1412845246</v>
      </c>
      <c r="N3575" s="12">
        <f t="shared" si="386"/>
        <v>41921.375532407408</v>
      </c>
      <c r="O3575" s="16">
        <f t="shared" si="387"/>
        <v>10</v>
      </c>
      <c r="P3575" s="16">
        <f t="shared" si="390"/>
        <v>2014</v>
      </c>
      <c r="Q3575" t="b">
        <v>0</v>
      </c>
      <c r="R3575">
        <v>78</v>
      </c>
      <c r="S3575" t="b">
        <v>1</v>
      </c>
      <c r="T3575" t="s">
        <v>8269</v>
      </c>
      <c r="U3575" t="str">
        <f t="shared" si="388"/>
        <v>theat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20">
        <f t="shared" si="389"/>
        <v>5.8</v>
      </c>
      <c r="F3576" s="6" t="str">
        <f t="shared" si="391"/>
        <v>Cat 3</v>
      </c>
      <c r="G3576" s="8">
        <v>6155</v>
      </c>
      <c r="H3576" t="s">
        <v>8218</v>
      </c>
      <c r="I3576" t="s">
        <v>8223</v>
      </c>
      <c r="J3576" t="s">
        <v>8245</v>
      </c>
      <c r="K3576">
        <v>1415921848</v>
      </c>
      <c r="L3576" s="12">
        <f t="shared" si="385"/>
        <v>41956.984351851846</v>
      </c>
      <c r="M3576">
        <v>1413326248</v>
      </c>
      <c r="N3576" s="12">
        <f t="shared" si="386"/>
        <v>41926.942685185182</v>
      </c>
      <c r="O3576" s="16">
        <f t="shared" si="387"/>
        <v>10</v>
      </c>
      <c r="P3576" s="16">
        <f t="shared" si="390"/>
        <v>2014</v>
      </c>
      <c r="Q3576" t="b">
        <v>0</v>
      </c>
      <c r="R3576">
        <v>45</v>
      </c>
      <c r="S3576" t="b">
        <v>1</v>
      </c>
      <c r="T3576" t="s">
        <v>8269</v>
      </c>
      <c r="U3576" t="str">
        <f t="shared" si="388"/>
        <v>theat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20">
        <f t="shared" si="389"/>
        <v>10</v>
      </c>
      <c r="F3577" s="6" t="str">
        <f t="shared" si="391"/>
        <v>Cat 4</v>
      </c>
      <c r="G3577" s="8">
        <v>10133</v>
      </c>
      <c r="H3577" t="s">
        <v>8218</v>
      </c>
      <c r="I3577" t="s">
        <v>8223</v>
      </c>
      <c r="J3577" t="s">
        <v>8245</v>
      </c>
      <c r="K3577">
        <v>1470887940</v>
      </c>
      <c r="L3577" s="12">
        <f t="shared" si="385"/>
        <v>42593.165972222225</v>
      </c>
      <c r="M3577">
        <v>1468176527</v>
      </c>
      <c r="N3577" s="12">
        <f t="shared" si="386"/>
        <v>42561.783877314811</v>
      </c>
      <c r="O3577" s="16">
        <f t="shared" si="387"/>
        <v>7</v>
      </c>
      <c r="P3577" s="16">
        <f t="shared" si="390"/>
        <v>2016</v>
      </c>
      <c r="Q3577" t="b">
        <v>0</v>
      </c>
      <c r="R3577">
        <v>102</v>
      </c>
      <c r="S3577" t="b">
        <v>1</v>
      </c>
      <c r="T3577" t="s">
        <v>8269</v>
      </c>
      <c r="U3577" t="str">
        <f t="shared" si="388"/>
        <v>theat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20">
        <f t="shared" si="389"/>
        <v>0.1</v>
      </c>
      <c r="F3578" s="6" t="str">
        <f t="shared" si="391"/>
        <v>Cat 1</v>
      </c>
      <c r="G3578" s="8">
        <v>100</v>
      </c>
      <c r="H3578" t="s">
        <v>8218</v>
      </c>
      <c r="I3578" t="s">
        <v>8223</v>
      </c>
      <c r="J3578" t="s">
        <v>8245</v>
      </c>
      <c r="K3578">
        <v>1480947054</v>
      </c>
      <c r="L3578" s="12">
        <f t="shared" si="385"/>
        <v>42709.590902777782</v>
      </c>
      <c r="M3578">
        <v>1475759454</v>
      </c>
      <c r="N3578" s="12">
        <f t="shared" si="386"/>
        <v>42649.54923611111</v>
      </c>
      <c r="O3578" s="16">
        <f t="shared" si="387"/>
        <v>10</v>
      </c>
      <c r="P3578" s="16">
        <f t="shared" si="390"/>
        <v>2016</v>
      </c>
      <c r="Q3578" t="b">
        <v>0</v>
      </c>
      <c r="R3578">
        <v>5</v>
      </c>
      <c r="S3578" t="b">
        <v>1</v>
      </c>
      <c r="T3578" t="s">
        <v>8269</v>
      </c>
      <c r="U3578" t="str">
        <f t="shared" si="388"/>
        <v>theat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20">
        <f t="shared" si="389"/>
        <v>0.6</v>
      </c>
      <c r="F3579" s="6" t="str">
        <f t="shared" si="391"/>
        <v>Cat 1</v>
      </c>
      <c r="G3579" s="8">
        <v>780</v>
      </c>
      <c r="H3579" t="s">
        <v>8218</v>
      </c>
      <c r="I3579" t="s">
        <v>8223</v>
      </c>
      <c r="J3579" t="s">
        <v>8245</v>
      </c>
      <c r="K3579">
        <v>1430029680</v>
      </c>
      <c r="L3579" s="12">
        <f t="shared" si="385"/>
        <v>42120.26944444445</v>
      </c>
      <c r="M3579">
        <v>1427741583</v>
      </c>
      <c r="N3579" s="12">
        <f t="shared" si="386"/>
        <v>42093.786840277782</v>
      </c>
      <c r="O3579" s="16">
        <f t="shared" si="387"/>
        <v>3</v>
      </c>
      <c r="P3579" s="16">
        <f t="shared" si="390"/>
        <v>2015</v>
      </c>
      <c r="Q3579" t="b">
        <v>0</v>
      </c>
      <c r="R3579">
        <v>27</v>
      </c>
      <c r="S3579" t="b">
        <v>1</v>
      </c>
      <c r="T3579" t="s">
        <v>8269</v>
      </c>
      <c r="U3579" t="str">
        <f t="shared" si="388"/>
        <v>theat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20">
        <f t="shared" si="389"/>
        <v>1.5</v>
      </c>
      <c r="F3580" s="6" t="str">
        <f t="shared" si="391"/>
        <v>Cat 2</v>
      </c>
      <c r="G3580" s="8">
        <v>1500.2</v>
      </c>
      <c r="H3580" t="s">
        <v>8218</v>
      </c>
      <c r="I3580" t="s">
        <v>8224</v>
      </c>
      <c r="J3580" t="s">
        <v>8246</v>
      </c>
      <c r="K3580">
        <v>1462037777</v>
      </c>
      <c r="L3580" s="12">
        <f t="shared" si="385"/>
        <v>42490.733530092592</v>
      </c>
      <c r="M3580">
        <v>1459445777</v>
      </c>
      <c r="N3580" s="12">
        <f t="shared" si="386"/>
        <v>42460.733530092592</v>
      </c>
      <c r="O3580" s="16">
        <f t="shared" si="387"/>
        <v>3</v>
      </c>
      <c r="P3580" s="16">
        <f t="shared" si="390"/>
        <v>2016</v>
      </c>
      <c r="Q3580" t="b">
        <v>0</v>
      </c>
      <c r="R3580">
        <v>37</v>
      </c>
      <c r="S3580" t="b">
        <v>1</v>
      </c>
      <c r="T3580" t="s">
        <v>8269</v>
      </c>
      <c r="U3580" t="str">
        <f t="shared" si="388"/>
        <v>theat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20">
        <f t="shared" si="389"/>
        <v>0.5</v>
      </c>
      <c r="F3581" s="6" t="str">
        <f t="shared" si="391"/>
        <v>Cat 1</v>
      </c>
      <c r="G3581" s="8">
        <v>500</v>
      </c>
      <c r="H3581" t="s">
        <v>8218</v>
      </c>
      <c r="I3581" t="s">
        <v>8224</v>
      </c>
      <c r="J3581" t="s">
        <v>8246</v>
      </c>
      <c r="K3581">
        <v>1459444656</v>
      </c>
      <c r="L3581" s="12">
        <f t="shared" si="385"/>
        <v>42460.720555555556</v>
      </c>
      <c r="M3581">
        <v>1456856256</v>
      </c>
      <c r="N3581" s="12">
        <f t="shared" si="386"/>
        <v>42430.762222222227</v>
      </c>
      <c r="O3581" s="16">
        <f t="shared" si="387"/>
        <v>3</v>
      </c>
      <c r="P3581" s="16">
        <f t="shared" si="390"/>
        <v>2016</v>
      </c>
      <c r="Q3581" t="b">
        <v>0</v>
      </c>
      <c r="R3581">
        <v>14</v>
      </c>
      <c r="S3581" t="b">
        <v>1</v>
      </c>
      <c r="T3581" t="s">
        <v>8269</v>
      </c>
      <c r="U3581" t="str">
        <f t="shared" si="388"/>
        <v>theat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20">
        <f t="shared" si="389"/>
        <v>0.9</v>
      </c>
      <c r="F3582" s="6" t="str">
        <f t="shared" si="391"/>
        <v>Cat 1</v>
      </c>
      <c r="G3582" s="8">
        <v>1025</v>
      </c>
      <c r="H3582" t="s">
        <v>8218</v>
      </c>
      <c r="I3582" t="s">
        <v>8223</v>
      </c>
      <c r="J3582" t="s">
        <v>8245</v>
      </c>
      <c r="K3582">
        <v>1425185940</v>
      </c>
      <c r="L3582" s="12">
        <f t="shared" si="385"/>
        <v>42064.207638888889</v>
      </c>
      <c r="M3582">
        <v>1421900022</v>
      </c>
      <c r="N3582" s="12">
        <f t="shared" si="386"/>
        <v>42026.176180555558</v>
      </c>
      <c r="O3582" s="16">
        <f t="shared" si="387"/>
        <v>1</v>
      </c>
      <c r="P3582" s="16">
        <f t="shared" si="390"/>
        <v>2015</v>
      </c>
      <c r="Q3582" t="b">
        <v>0</v>
      </c>
      <c r="R3582">
        <v>27</v>
      </c>
      <c r="S3582" t="b">
        <v>1</v>
      </c>
      <c r="T3582" t="s">
        <v>8269</v>
      </c>
      <c r="U3582" t="str">
        <f t="shared" si="388"/>
        <v>theat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20">
        <f t="shared" si="389"/>
        <v>1.5</v>
      </c>
      <c r="F3583" s="6" t="str">
        <f t="shared" si="391"/>
        <v>Cat 2</v>
      </c>
      <c r="G3583" s="8">
        <v>1500</v>
      </c>
      <c r="H3583" t="s">
        <v>8218</v>
      </c>
      <c r="I3583" t="s">
        <v>8224</v>
      </c>
      <c r="J3583" t="s">
        <v>8246</v>
      </c>
      <c r="K3583">
        <v>1406719110</v>
      </c>
      <c r="L3583" s="12">
        <f t="shared" si="385"/>
        <v>41850.471180555556</v>
      </c>
      <c r="M3583">
        <v>1405509510</v>
      </c>
      <c r="N3583" s="12">
        <f t="shared" si="386"/>
        <v>41836.471180555556</v>
      </c>
      <c r="O3583" s="16">
        <f t="shared" si="387"/>
        <v>7</v>
      </c>
      <c r="P3583" s="16">
        <f t="shared" si="390"/>
        <v>2014</v>
      </c>
      <c r="Q3583" t="b">
        <v>0</v>
      </c>
      <c r="R3583">
        <v>45</v>
      </c>
      <c r="S3583" t="b">
        <v>1</v>
      </c>
      <c r="T3583" t="s">
        <v>8269</v>
      </c>
      <c r="U3583" t="str">
        <f t="shared" si="388"/>
        <v>theat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20">
        <f t="shared" si="389"/>
        <v>1</v>
      </c>
      <c r="F3584" s="6" t="str">
        <f t="shared" si="391"/>
        <v>Cat 2</v>
      </c>
      <c r="G3584" s="8">
        <v>2870</v>
      </c>
      <c r="H3584" t="s">
        <v>8218</v>
      </c>
      <c r="I3584" t="s">
        <v>8223</v>
      </c>
      <c r="J3584" t="s">
        <v>8245</v>
      </c>
      <c r="K3584">
        <v>1459822682</v>
      </c>
      <c r="L3584" s="12">
        <f t="shared" si="385"/>
        <v>42465.095856481479</v>
      </c>
      <c r="M3584">
        <v>1458613082</v>
      </c>
      <c r="N3584" s="12">
        <f t="shared" si="386"/>
        <v>42451.095856481479</v>
      </c>
      <c r="O3584" s="16">
        <f t="shared" si="387"/>
        <v>3</v>
      </c>
      <c r="P3584" s="16">
        <f t="shared" si="390"/>
        <v>2016</v>
      </c>
      <c r="Q3584" t="b">
        <v>0</v>
      </c>
      <c r="R3584">
        <v>49</v>
      </c>
      <c r="S3584" t="b">
        <v>1</v>
      </c>
      <c r="T3584" t="s">
        <v>8269</v>
      </c>
      <c r="U3584" t="str">
        <f t="shared" si="388"/>
        <v>theat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20">
        <f t="shared" si="389"/>
        <v>3</v>
      </c>
      <c r="F3585" s="6" t="str">
        <f t="shared" si="391"/>
        <v>Cat 2</v>
      </c>
      <c r="G3585" s="8">
        <v>3255</v>
      </c>
      <c r="H3585" t="s">
        <v>8218</v>
      </c>
      <c r="I3585" t="s">
        <v>8223</v>
      </c>
      <c r="J3585" t="s">
        <v>8245</v>
      </c>
      <c r="K3585">
        <v>1460970805</v>
      </c>
      <c r="L3585" s="12">
        <f t="shared" si="385"/>
        <v>42478.384317129632</v>
      </c>
      <c r="M3585">
        <v>1455790405</v>
      </c>
      <c r="N3585" s="12">
        <f t="shared" si="386"/>
        <v>42418.425983796296</v>
      </c>
      <c r="O3585" s="16">
        <f t="shared" si="387"/>
        <v>2</v>
      </c>
      <c r="P3585" s="16">
        <f t="shared" si="390"/>
        <v>2016</v>
      </c>
      <c r="Q3585" t="b">
        <v>0</v>
      </c>
      <c r="R3585">
        <v>24</v>
      </c>
      <c r="S3585" t="b">
        <v>1</v>
      </c>
      <c r="T3585" t="s">
        <v>8269</v>
      </c>
      <c r="U3585" t="str">
        <f t="shared" si="388"/>
        <v>theat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20">
        <f t="shared" si="389"/>
        <v>3</v>
      </c>
      <c r="F3586" s="6" t="str">
        <f t="shared" si="391"/>
        <v>Cat 2</v>
      </c>
      <c r="G3586" s="8">
        <v>3465</v>
      </c>
      <c r="H3586" t="s">
        <v>8218</v>
      </c>
      <c r="I3586" t="s">
        <v>8224</v>
      </c>
      <c r="J3586" t="s">
        <v>8246</v>
      </c>
      <c r="K3586">
        <v>1436772944</v>
      </c>
      <c r="L3586" s="12">
        <f t="shared" si="385"/>
        <v>42198.316481481481</v>
      </c>
      <c r="M3586">
        <v>1434180944</v>
      </c>
      <c r="N3586" s="12">
        <f t="shared" si="386"/>
        <v>42168.316481481481</v>
      </c>
      <c r="O3586" s="16">
        <f t="shared" si="387"/>
        <v>6</v>
      </c>
      <c r="P3586" s="16">
        <f t="shared" si="390"/>
        <v>2015</v>
      </c>
      <c r="Q3586" t="b">
        <v>0</v>
      </c>
      <c r="R3586">
        <v>112</v>
      </c>
      <c r="S3586" t="b">
        <v>1</v>
      </c>
      <c r="T3586" t="s">
        <v>8269</v>
      </c>
      <c r="U3586" t="str">
        <f t="shared" si="388"/>
        <v>theat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20">
        <f t="shared" si="389"/>
        <v>3.4</v>
      </c>
      <c r="F3587" s="6" t="str">
        <f t="shared" si="391"/>
        <v>Cat 2</v>
      </c>
      <c r="G3587" s="8">
        <v>4050</v>
      </c>
      <c r="H3587" t="s">
        <v>8218</v>
      </c>
      <c r="I3587" t="s">
        <v>8223</v>
      </c>
      <c r="J3587" t="s">
        <v>8245</v>
      </c>
      <c r="K3587">
        <v>1419181890</v>
      </c>
      <c r="L3587" s="12">
        <f t="shared" ref="L3587:L3650" si="392">(((K3587/60)/60)/24)+DATE(1970,1,1)</f>
        <v>41994.716319444444</v>
      </c>
      <c r="M3587">
        <v>1416589890</v>
      </c>
      <c r="N3587" s="12">
        <f t="shared" ref="N3587:N3650" si="393">(((M3587/60)/60)/24)+DATE(1970,1,1)</f>
        <v>41964.716319444444</v>
      </c>
      <c r="O3587" s="16">
        <f t="shared" ref="O3587:O3650" si="394">MONTH(N3587)</f>
        <v>11</v>
      </c>
      <c r="P3587" s="16">
        <f t="shared" si="390"/>
        <v>2014</v>
      </c>
      <c r="Q3587" t="b">
        <v>0</v>
      </c>
      <c r="R3587">
        <v>23</v>
      </c>
      <c r="S3587" t="b">
        <v>1</v>
      </c>
      <c r="T3587" t="s">
        <v>8269</v>
      </c>
      <c r="U3587" t="str">
        <f t="shared" ref="U3587:U3650" si="395">LEFT(T3587,5)</f>
        <v>theat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20">
        <f t="shared" ref="E3588:E3651" si="396">D3588/1000</f>
        <v>7.5</v>
      </c>
      <c r="F3588" s="6" t="str">
        <f t="shared" si="391"/>
        <v>Cat 3</v>
      </c>
      <c r="G3588" s="8">
        <v>8207</v>
      </c>
      <c r="H3588" t="s">
        <v>8218</v>
      </c>
      <c r="I3588" t="s">
        <v>8223</v>
      </c>
      <c r="J3588" t="s">
        <v>8245</v>
      </c>
      <c r="K3588">
        <v>1474649070</v>
      </c>
      <c r="L3588" s="12">
        <f t="shared" si="392"/>
        <v>42636.697569444441</v>
      </c>
      <c r="M3588">
        <v>1469465070</v>
      </c>
      <c r="N3588" s="12">
        <f t="shared" si="393"/>
        <v>42576.697569444441</v>
      </c>
      <c r="O3588" s="16">
        <f t="shared" si="394"/>
        <v>7</v>
      </c>
      <c r="P3588" s="16">
        <f t="shared" ref="P3588:P3651" si="397">YEAR(N3588)</f>
        <v>2016</v>
      </c>
      <c r="Q3588" t="b">
        <v>0</v>
      </c>
      <c r="R3588">
        <v>54</v>
      </c>
      <c r="S3588" t="b">
        <v>1</v>
      </c>
      <c r="T3588" t="s">
        <v>8269</v>
      </c>
      <c r="U3588" t="str">
        <f t="shared" si="395"/>
        <v>theat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20">
        <f t="shared" si="396"/>
        <v>0.5</v>
      </c>
      <c r="F3589" s="6" t="str">
        <f t="shared" ref="F3589:F3652" si="398">IF(E3589&lt;1,"Cat 1",IF(E3589&lt;5,"Cat 2",IF(E3589&lt;10,"Cat 3",IF(E3589&lt;15,"Cat 4",IF(E3589&lt;20,"Cat 5",IF(E3589&lt;25,"Cat 6",IF(E3589&lt;30,"Cat 7",IF(E3589&lt;35,"Cat 8",IF(E3589&lt;40,"Cat 9",IF(E3589&lt;45,"Cat 10",IF(E3589&lt;50,"Cat 11","Cat 12")))))))))))</f>
        <v>Cat 1</v>
      </c>
      <c r="G3589" s="8">
        <v>633</v>
      </c>
      <c r="H3589" t="s">
        <v>8218</v>
      </c>
      <c r="I3589" t="s">
        <v>8224</v>
      </c>
      <c r="J3589" t="s">
        <v>8246</v>
      </c>
      <c r="K3589">
        <v>1467054000</v>
      </c>
      <c r="L3589" s="12">
        <f t="shared" si="392"/>
        <v>42548.791666666672</v>
      </c>
      <c r="M3589">
        <v>1463144254</v>
      </c>
      <c r="N3589" s="12">
        <f t="shared" si="393"/>
        <v>42503.539976851855</v>
      </c>
      <c r="O3589" s="16">
        <f t="shared" si="394"/>
        <v>5</v>
      </c>
      <c r="P3589" s="16">
        <f t="shared" si="397"/>
        <v>2016</v>
      </c>
      <c r="Q3589" t="b">
        <v>0</v>
      </c>
      <c r="R3589">
        <v>28</v>
      </c>
      <c r="S3589" t="b">
        <v>1</v>
      </c>
      <c r="T3589" t="s">
        <v>8269</v>
      </c>
      <c r="U3589" t="str">
        <f t="shared" si="395"/>
        <v>theat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20">
        <f t="shared" si="396"/>
        <v>0.2</v>
      </c>
      <c r="F3590" s="6" t="str">
        <f t="shared" si="398"/>
        <v>Cat 1</v>
      </c>
      <c r="G3590" s="8">
        <v>201</v>
      </c>
      <c r="H3590" t="s">
        <v>8218</v>
      </c>
      <c r="I3590" t="s">
        <v>8224</v>
      </c>
      <c r="J3590" t="s">
        <v>8246</v>
      </c>
      <c r="K3590">
        <v>1430348400</v>
      </c>
      <c r="L3590" s="12">
        <f t="shared" si="392"/>
        <v>42123.958333333328</v>
      </c>
      <c r="M3590">
        <v>1428436410</v>
      </c>
      <c r="N3590" s="12">
        <f t="shared" si="393"/>
        <v>42101.828819444447</v>
      </c>
      <c r="O3590" s="16">
        <f t="shared" si="394"/>
        <v>4</v>
      </c>
      <c r="P3590" s="16">
        <f t="shared" si="397"/>
        <v>2015</v>
      </c>
      <c r="Q3590" t="b">
        <v>0</v>
      </c>
      <c r="R3590">
        <v>11</v>
      </c>
      <c r="S3590" t="b">
        <v>1</v>
      </c>
      <c r="T3590" t="s">
        <v>8269</v>
      </c>
      <c r="U3590" t="str">
        <f t="shared" si="395"/>
        <v>theat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20">
        <f t="shared" si="396"/>
        <v>4</v>
      </c>
      <c r="F3591" s="6" t="str">
        <f t="shared" si="398"/>
        <v>Cat 2</v>
      </c>
      <c r="G3591" s="8">
        <v>5100</v>
      </c>
      <c r="H3591" t="s">
        <v>8218</v>
      </c>
      <c r="I3591" t="s">
        <v>8223</v>
      </c>
      <c r="J3591" t="s">
        <v>8245</v>
      </c>
      <c r="K3591">
        <v>1432654347</v>
      </c>
      <c r="L3591" s="12">
        <f t="shared" si="392"/>
        <v>42150.647534722222</v>
      </c>
      <c r="M3591">
        <v>1430494347</v>
      </c>
      <c r="N3591" s="12">
        <f t="shared" si="393"/>
        <v>42125.647534722222</v>
      </c>
      <c r="O3591" s="16">
        <f t="shared" si="394"/>
        <v>5</v>
      </c>
      <c r="P3591" s="16">
        <f t="shared" si="397"/>
        <v>2015</v>
      </c>
      <c r="Q3591" t="b">
        <v>0</v>
      </c>
      <c r="R3591">
        <v>62</v>
      </c>
      <c r="S3591" t="b">
        <v>1</v>
      </c>
      <c r="T3591" t="s">
        <v>8269</v>
      </c>
      <c r="U3591" t="str">
        <f t="shared" si="395"/>
        <v>theat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20">
        <f t="shared" si="396"/>
        <v>5</v>
      </c>
      <c r="F3592" s="6" t="str">
        <f t="shared" si="398"/>
        <v>Cat 3</v>
      </c>
      <c r="G3592" s="8">
        <v>5003</v>
      </c>
      <c r="H3592" t="s">
        <v>8218</v>
      </c>
      <c r="I3592" t="s">
        <v>8224</v>
      </c>
      <c r="J3592" t="s">
        <v>8246</v>
      </c>
      <c r="K3592">
        <v>1413792034</v>
      </c>
      <c r="L3592" s="12">
        <f t="shared" si="392"/>
        <v>41932.333726851852</v>
      </c>
      <c r="M3592">
        <v>1411200034</v>
      </c>
      <c r="N3592" s="12">
        <f t="shared" si="393"/>
        <v>41902.333726851852</v>
      </c>
      <c r="O3592" s="16">
        <f t="shared" si="394"/>
        <v>9</v>
      </c>
      <c r="P3592" s="16">
        <f t="shared" si="397"/>
        <v>2014</v>
      </c>
      <c r="Q3592" t="b">
        <v>0</v>
      </c>
      <c r="R3592">
        <v>73</v>
      </c>
      <c r="S3592" t="b">
        <v>1</v>
      </c>
      <c r="T3592" t="s">
        <v>8269</v>
      </c>
      <c r="U3592" t="str">
        <f t="shared" si="395"/>
        <v>theat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20">
        <f t="shared" si="396"/>
        <v>0.7</v>
      </c>
      <c r="F3593" s="6" t="str">
        <f t="shared" si="398"/>
        <v>Cat 1</v>
      </c>
      <c r="G3593" s="8">
        <v>1225</v>
      </c>
      <c r="H3593" t="s">
        <v>8218</v>
      </c>
      <c r="I3593" t="s">
        <v>8223</v>
      </c>
      <c r="J3593" t="s">
        <v>8245</v>
      </c>
      <c r="K3593">
        <v>1422075540</v>
      </c>
      <c r="L3593" s="12">
        <f t="shared" si="392"/>
        <v>42028.207638888889</v>
      </c>
      <c r="M3593">
        <v>1419979544</v>
      </c>
      <c r="N3593" s="12">
        <f t="shared" si="393"/>
        <v>42003.948425925926</v>
      </c>
      <c r="O3593" s="16">
        <f t="shared" si="394"/>
        <v>12</v>
      </c>
      <c r="P3593" s="16">
        <f t="shared" si="397"/>
        <v>2014</v>
      </c>
      <c r="Q3593" t="b">
        <v>0</v>
      </c>
      <c r="R3593">
        <v>18</v>
      </c>
      <c r="S3593" t="b">
        <v>1</v>
      </c>
      <c r="T3593" t="s">
        <v>8269</v>
      </c>
      <c r="U3593" t="str">
        <f t="shared" si="395"/>
        <v>theat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20">
        <f t="shared" si="396"/>
        <v>2</v>
      </c>
      <c r="F3594" s="6" t="str">
        <f t="shared" si="398"/>
        <v>Cat 2</v>
      </c>
      <c r="G3594" s="8">
        <v>2545</v>
      </c>
      <c r="H3594" t="s">
        <v>8218</v>
      </c>
      <c r="I3594" t="s">
        <v>8223</v>
      </c>
      <c r="J3594" t="s">
        <v>8245</v>
      </c>
      <c r="K3594">
        <v>1423630740</v>
      </c>
      <c r="L3594" s="12">
        <f t="shared" si="392"/>
        <v>42046.207638888889</v>
      </c>
      <c r="M3594">
        <v>1418673307</v>
      </c>
      <c r="N3594" s="12">
        <f t="shared" si="393"/>
        <v>41988.829942129625</v>
      </c>
      <c r="O3594" s="16">
        <f t="shared" si="394"/>
        <v>12</v>
      </c>
      <c r="P3594" s="16">
        <f t="shared" si="397"/>
        <v>2014</v>
      </c>
      <c r="Q3594" t="b">
        <v>0</v>
      </c>
      <c r="R3594">
        <v>35</v>
      </c>
      <c r="S3594" t="b">
        <v>1</v>
      </c>
      <c r="T3594" t="s">
        <v>8269</v>
      </c>
      <c r="U3594" t="str">
        <f t="shared" si="395"/>
        <v>theat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20">
        <f t="shared" si="396"/>
        <v>3</v>
      </c>
      <c r="F3595" s="6" t="str">
        <f t="shared" si="398"/>
        <v>Cat 2</v>
      </c>
      <c r="G3595" s="8">
        <v>3319</v>
      </c>
      <c r="H3595" t="s">
        <v>8218</v>
      </c>
      <c r="I3595" t="s">
        <v>8223</v>
      </c>
      <c r="J3595" t="s">
        <v>8245</v>
      </c>
      <c r="K3595">
        <v>1420489560</v>
      </c>
      <c r="L3595" s="12">
        <f t="shared" si="392"/>
        <v>42009.851388888885</v>
      </c>
      <c r="M3595">
        <v>1417469639</v>
      </c>
      <c r="N3595" s="12">
        <f t="shared" si="393"/>
        <v>41974.898599537039</v>
      </c>
      <c r="O3595" s="16">
        <f t="shared" si="394"/>
        <v>12</v>
      </c>
      <c r="P3595" s="16">
        <f t="shared" si="397"/>
        <v>2014</v>
      </c>
      <c r="Q3595" t="b">
        <v>0</v>
      </c>
      <c r="R3595">
        <v>43</v>
      </c>
      <c r="S3595" t="b">
        <v>1</v>
      </c>
      <c r="T3595" t="s">
        <v>8269</v>
      </c>
      <c r="U3595" t="str">
        <f t="shared" si="395"/>
        <v>theat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20">
        <f t="shared" si="396"/>
        <v>1.6</v>
      </c>
      <c r="F3596" s="6" t="str">
        <f t="shared" si="398"/>
        <v>Cat 2</v>
      </c>
      <c r="G3596" s="8">
        <v>2015</v>
      </c>
      <c r="H3596" t="s">
        <v>8218</v>
      </c>
      <c r="I3596" t="s">
        <v>8223</v>
      </c>
      <c r="J3596" t="s">
        <v>8245</v>
      </c>
      <c r="K3596">
        <v>1472952982</v>
      </c>
      <c r="L3596" s="12">
        <f t="shared" si="392"/>
        <v>42617.066921296297</v>
      </c>
      <c r="M3596">
        <v>1470792982</v>
      </c>
      <c r="N3596" s="12">
        <f t="shared" si="393"/>
        <v>42592.066921296297</v>
      </c>
      <c r="O3596" s="16">
        <f t="shared" si="394"/>
        <v>8</v>
      </c>
      <c r="P3596" s="16">
        <f t="shared" si="397"/>
        <v>2016</v>
      </c>
      <c r="Q3596" t="b">
        <v>0</v>
      </c>
      <c r="R3596">
        <v>36</v>
      </c>
      <c r="S3596" t="b">
        <v>1</v>
      </c>
      <c r="T3596" t="s">
        <v>8269</v>
      </c>
      <c r="U3596" t="str">
        <f t="shared" si="395"/>
        <v>theat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20">
        <f t="shared" si="396"/>
        <v>2.6</v>
      </c>
      <c r="F3597" s="6" t="str">
        <f t="shared" si="398"/>
        <v>Cat 2</v>
      </c>
      <c r="G3597" s="8">
        <v>3081</v>
      </c>
      <c r="H3597" t="s">
        <v>8218</v>
      </c>
      <c r="I3597" t="s">
        <v>8223</v>
      </c>
      <c r="J3597" t="s">
        <v>8245</v>
      </c>
      <c r="K3597">
        <v>1426229940</v>
      </c>
      <c r="L3597" s="12">
        <f t="shared" si="392"/>
        <v>42076.290972222225</v>
      </c>
      <c r="M3597">
        <v>1423959123</v>
      </c>
      <c r="N3597" s="12">
        <f t="shared" si="393"/>
        <v>42050.008368055554</v>
      </c>
      <c r="O3597" s="16">
        <f t="shared" si="394"/>
        <v>2</v>
      </c>
      <c r="P3597" s="16">
        <f t="shared" si="397"/>
        <v>2015</v>
      </c>
      <c r="Q3597" t="b">
        <v>0</v>
      </c>
      <c r="R3597">
        <v>62</v>
      </c>
      <c r="S3597" t="b">
        <v>1</v>
      </c>
      <c r="T3597" t="s">
        <v>8269</v>
      </c>
      <c r="U3597" t="str">
        <f t="shared" si="395"/>
        <v>theat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20">
        <f t="shared" si="396"/>
        <v>1.1000000000000001</v>
      </c>
      <c r="F3598" s="6" t="str">
        <f t="shared" si="398"/>
        <v>Cat 2</v>
      </c>
      <c r="G3598" s="8">
        <v>1185</v>
      </c>
      <c r="H3598" t="s">
        <v>8218</v>
      </c>
      <c r="I3598" t="s">
        <v>8228</v>
      </c>
      <c r="J3598" t="s">
        <v>8250</v>
      </c>
      <c r="K3598">
        <v>1409072982</v>
      </c>
      <c r="L3598" s="12">
        <f t="shared" si="392"/>
        <v>41877.715069444443</v>
      </c>
      <c r="M3598">
        <v>1407258582</v>
      </c>
      <c r="N3598" s="12">
        <f t="shared" si="393"/>
        <v>41856.715069444443</v>
      </c>
      <c r="O3598" s="16">
        <f t="shared" si="394"/>
        <v>8</v>
      </c>
      <c r="P3598" s="16">
        <f t="shared" si="397"/>
        <v>2014</v>
      </c>
      <c r="Q3598" t="b">
        <v>0</v>
      </c>
      <c r="R3598">
        <v>15</v>
      </c>
      <c r="S3598" t="b">
        <v>1</v>
      </c>
      <c r="T3598" t="s">
        <v>8269</v>
      </c>
      <c r="U3598" t="str">
        <f t="shared" si="395"/>
        <v>theat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20">
        <f t="shared" si="396"/>
        <v>2.5</v>
      </c>
      <c r="F3599" s="6" t="str">
        <f t="shared" si="398"/>
        <v>Cat 2</v>
      </c>
      <c r="G3599" s="8">
        <v>2565</v>
      </c>
      <c r="H3599" t="s">
        <v>8218</v>
      </c>
      <c r="I3599" t="s">
        <v>8223</v>
      </c>
      <c r="J3599" t="s">
        <v>8245</v>
      </c>
      <c r="K3599">
        <v>1456984740</v>
      </c>
      <c r="L3599" s="12">
        <f t="shared" si="392"/>
        <v>42432.249305555553</v>
      </c>
      <c r="M3599">
        <v>1455717790</v>
      </c>
      <c r="N3599" s="12">
        <f t="shared" si="393"/>
        <v>42417.585532407407</v>
      </c>
      <c r="O3599" s="16">
        <f t="shared" si="394"/>
        <v>2</v>
      </c>
      <c r="P3599" s="16">
        <f t="shared" si="397"/>
        <v>2016</v>
      </c>
      <c r="Q3599" t="b">
        <v>0</v>
      </c>
      <c r="R3599">
        <v>33</v>
      </c>
      <c r="S3599" t="b">
        <v>1</v>
      </c>
      <c r="T3599" t="s">
        <v>8269</v>
      </c>
      <c r="U3599" t="str">
        <f t="shared" si="395"/>
        <v>theat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20">
        <f t="shared" si="396"/>
        <v>1</v>
      </c>
      <c r="F3600" s="6" t="str">
        <f t="shared" si="398"/>
        <v>Cat 2</v>
      </c>
      <c r="G3600" s="8">
        <v>1101</v>
      </c>
      <c r="H3600" t="s">
        <v>8218</v>
      </c>
      <c r="I3600" t="s">
        <v>8223</v>
      </c>
      <c r="J3600" t="s">
        <v>8245</v>
      </c>
      <c r="K3600">
        <v>1409720340</v>
      </c>
      <c r="L3600" s="12">
        <f t="shared" si="392"/>
        <v>41885.207638888889</v>
      </c>
      <c r="M3600">
        <v>1408129822</v>
      </c>
      <c r="N3600" s="12">
        <f t="shared" si="393"/>
        <v>41866.79886574074</v>
      </c>
      <c r="O3600" s="16">
        <f t="shared" si="394"/>
        <v>8</v>
      </c>
      <c r="P3600" s="16">
        <f t="shared" si="397"/>
        <v>2014</v>
      </c>
      <c r="Q3600" t="b">
        <v>0</v>
      </c>
      <c r="R3600">
        <v>27</v>
      </c>
      <c r="S3600" t="b">
        <v>1</v>
      </c>
      <c r="T3600" t="s">
        <v>8269</v>
      </c>
      <c r="U3600" t="str">
        <f t="shared" si="395"/>
        <v>theat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20">
        <f t="shared" si="396"/>
        <v>0.5</v>
      </c>
      <c r="F3601" s="6" t="str">
        <f t="shared" si="398"/>
        <v>Cat 1</v>
      </c>
      <c r="G3601" s="8">
        <v>1010</v>
      </c>
      <c r="H3601" t="s">
        <v>8218</v>
      </c>
      <c r="I3601" t="s">
        <v>8223</v>
      </c>
      <c r="J3601" t="s">
        <v>8245</v>
      </c>
      <c r="K3601">
        <v>1440892800</v>
      </c>
      <c r="L3601" s="12">
        <f t="shared" si="392"/>
        <v>42246</v>
      </c>
      <c r="M3601">
        <v>1438715077</v>
      </c>
      <c r="N3601" s="12">
        <f t="shared" si="393"/>
        <v>42220.79487268519</v>
      </c>
      <c r="O3601" s="16">
        <f t="shared" si="394"/>
        <v>8</v>
      </c>
      <c r="P3601" s="16">
        <f t="shared" si="397"/>
        <v>2015</v>
      </c>
      <c r="Q3601" t="b">
        <v>0</v>
      </c>
      <c r="R3601">
        <v>17</v>
      </c>
      <c r="S3601" t="b">
        <v>1</v>
      </c>
      <c r="T3601" t="s">
        <v>8269</v>
      </c>
      <c r="U3601" t="str">
        <f t="shared" si="395"/>
        <v>theat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20">
        <f t="shared" si="396"/>
        <v>0.01</v>
      </c>
      <c r="F3602" s="6" t="str">
        <f t="shared" si="398"/>
        <v>Cat 1</v>
      </c>
      <c r="G3602" s="8">
        <v>13</v>
      </c>
      <c r="H3602" t="s">
        <v>8218</v>
      </c>
      <c r="I3602" t="s">
        <v>8223</v>
      </c>
      <c r="J3602" t="s">
        <v>8245</v>
      </c>
      <c r="K3602">
        <v>1476390164</v>
      </c>
      <c r="L3602" s="12">
        <f t="shared" si="392"/>
        <v>42656.849120370374</v>
      </c>
      <c r="M3602">
        <v>1473970964</v>
      </c>
      <c r="N3602" s="12">
        <f t="shared" si="393"/>
        <v>42628.849120370374</v>
      </c>
      <c r="O3602" s="16">
        <f t="shared" si="394"/>
        <v>9</v>
      </c>
      <c r="P3602" s="16">
        <f t="shared" si="397"/>
        <v>2016</v>
      </c>
      <c r="Q3602" t="b">
        <v>0</v>
      </c>
      <c r="R3602">
        <v>4</v>
      </c>
      <c r="S3602" t="b">
        <v>1</v>
      </c>
      <c r="T3602" t="s">
        <v>8269</v>
      </c>
      <c r="U3602" t="str">
        <f t="shared" si="395"/>
        <v>theat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20">
        <f t="shared" si="396"/>
        <v>2</v>
      </c>
      <c r="F3603" s="6" t="str">
        <f t="shared" si="398"/>
        <v>Cat 2</v>
      </c>
      <c r="G3603" s="8">
        <v>2087</v>
      </c>
      <c r="H3603" t="s">
        <v>8218</v>
      </c>
      <c r="I3603" t="s">
        <v>8224</v>
      </c>
      <c r="J3603" t="s">
        <v>8246</v>
      </c>
      <c r="K3603">
        <v>1421452682</v>
      </c>
      <c r="L3603" s="12">
        <f t="shared" si="392"/>
        <v>42020.99863425926</v>
      </c>
      <c r="M3603">
        <v>1418860682</v>
      </c>
      <c r="N3603" s="12">
        <f t="shared" si="393"/>
        <v>41990.99863425926</v>
      </c>
      <c r="O3603" s="16">
        <f t="shared" si="394"/>
        <v>12</v>
      </c>
      <c r="P3603" s="16">
        <f t="shared" si="397"/>
        <v>2014</v>
      </c>
      <c r="Q3603" t="b">
        <v>0</v>
      </c>
      <c r="R3603">
        <v>53</v>
      </c>
      <c r="S3603" t="b">
        <v>1</v>
      </c>
      <c r="T3603" t="s">
        <v>8269</v>
      </c>
      <c r="U3603" t="str">
        <f t="shared" si="395"/>
        <v>theat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20">
        <f t="shared" si="396"/>
        <v>4</v>
      </c>
      <c r="F3604" s="6" t="str">
        <f t="shared" si="398"/>
        <v>Cat 2</v>
      </c>
      <c r="G3604" s="8">
        <v>4002</v>
      </c>
      <c r="H3604" t="s">
        <v>8218</v>
      </c>
      <c r="I3604" t="s">
        <v>8223</v>
      </c>
      <c r="J3604" t="s">
        <v>8245</v>
      </c>
      <c r="K3604">
        <v>1463520479</v>
      </c>
      <c r="L3604" s="12">
        <f t="shared" si="392"/>
        <v>42507.894432870366</v>
      </c>
      <c r="M3604">
        <v>1458336479</v>
      </c>
      <c r="N3604" s="12">
        <f t="shared" si="393"/>
        <v>42447.894432870366</v>
      </c>
      <c r="O3604" s="16">
        <f t="shared" si="394"/>
        <v>3</v>
      </c>
      <c r="P3604" s="16">
        <f t="shared" si="397"/>
        <v>2016</v>
      </c>
      <c r="Q3604" t="b">
        <v>0</v>
      </c>
      <c r="R3604">
        <v>49</v>
      </c>
      <c r="S3604" t="b">
        <v>1</v>
      </c>
      <c r="T3604" t="s">
        <v>8269</v>
      </c>
      <c r="U3604" t="str">
        <f t="shared" si="395"/>
        <v>theat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20">
        <f t="shared" si="396"/>
        <v>1.5</v>
      </c>
      <c r="F3605" s="6" t="str">
        <f t="shared" si="398"/>
        <v>Cat 2</v>
      </c>
      <c r="G3605" s="8">
        <v>2560</v>
      </c>
      <c r="H3605" t="s">
        <v>8218</v>
      </c>
      <c r="I3605" t="s">
        <v>8223</v>
      </c>
      <c r="J3605" t="s">
        <v>8245</v>
      </c>
      <c r="K3605">
        <v>1446759880</v>
      </c>
      <c r="L3605" s="12">
        <f t="shared" si="392"/>
        <v>42313.906018518523</v>
      </c>
      <c r="M3605">
        <v>1444164280</v>
      </c>
      <c r="N3605" s="12">
        <f t="shared" si="393"/>
        <v>42283.864351851851</v>
      </c>
      <c r="O3605" s="16">
        <f t="shared" si="394"/>
        <v>10</v>
      </c>
      <c r="P3605" s="16">
        <f t="shared" si="397"/>
        <v>2015</v>
      </c>
      <c r="Q3605" t="b">
        <v>0</v>
      </c>
      <c r="R3605">
        <v>57</v>
      </c>
      <c r="S3605" t="b">
        <v>1</v>
      </c>
      <c r="T3605" t="s">
        <v>8269</v>
      </c>
      <c r="U3605" t="str">
        <f t="shared" si="395"/>
        <v>theat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20">
        <f t="shared" si="396"/>
        <v>3</v>
      </c>
      <c r="F3606" s="6" t="str">
        <f t="shared" si="398"/>
        <v>Cat 2</v>
      </c>
      <c r="G3606" s="8">
        <v>3385</v>
      </c>
      <c r="H3606" t="s">
        <v>8218</v>
      </c>
      <c r="I3606" t="s">
        <v>8223</v>
      </c>
      <c r="J3606" t="s">
        <v>8245</v>
      </c>
      <c r="K3606">
        <v>1461913140</v>
      </c>
      <c r="L3606" s="12">
        <f t="shared" si="392"/>
        <v>42489.290972222225</v>
      </c>
      <c r="M3606">
        <v>1461370956</v>
      </c>
      <c r="N3606" s="12">
        <f t="shared" si="393"/>
        <v>42483.015694444446</v>
      </c>
      <c r="O3606" s="16">
        <f t="shared" si="394"/>
        <v>4</v>
      </c>
      <c r="P3606" s="16">
        <f t="shared" si="397"/>
        <v>2016</v>
      </c>
      <c r="Q3606" t="b">
        <v>0</v>
      </c>
      <c r="R3606">
        <v>69</v>
      </c>
      <c r="S3606" t="b">
        <v>1</v>
      </c>
      <c r="T3606" t="s">
        <v>8269</v>
      </c>
      <c r="U3606" t="str">
        <f t="shared" si="395"/>
        <v>theat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20">
        <f t="shared" si="396"/>
        <v>0.25</v>
      </c>
      <c r="F3607" s="6" t="str">
        <f t="shared" si="398"/>
        <v>Cat 1</v>
      </c>
      <c r="G3607" s="8">
        <v>460</v>
      </c>
      <c r="H3607" t="s">
        <v>8218</v>
      </c>
      <c r="I3607" t="s">
        <v>8224</v>
      </c>
      <c r="J3607" t="s">
        <v>8246</v>
      </c>
      <c r="K3607">
        <v>1455390126</v>
      </c>
      <c r="L3607" s="12">
        <f t="shared" si="392"/>
        <v>42413.793124999997</v>
      </c>
      <c r="M3607">
        <v>1452798126</v>
      </c>
      <c r="N3607" s="12">
        <f t="shared" si="393"/>
        <v>42383.793124999997</v>
      </c>
      <c r="O3607" s="16">
        <f t="shared" si="394"/>
        <v>1</v>
      </c>
      <c r="P3607" s="16">
        <f t="shared" si="397"/>
        <v>2016</v>
      </c>
      <c r="Q3607" t="b">
        <v>0</v>
      </c>
      <c r="R3607">
        <v>15</v>
      </c>
      <c r="S3607" t="b">
        <v>1</v>
      </c>
      <c r="T3607" t="s">
        <v>8269</v>
      </c>
      <c r="U3607" t="str">
        <f t="shared" si="395"/>
        <v>theat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20">
        <f t="shared" si="396"/>
        <v>3</v>
      </c>
      <c r="F3608" s="6" t="str">
        <f t="shared" si="398"/>
        <v>Cat 2</v>
      </c>
      <c r="G3608" s="8">
        <v>3908</v>
      </c>
      <c r="H3608" t="s">
        <v>8218</v>
      </c>
      <c r="I3608" t="s">
        <v>8224</v>
      </c>
      <c r="J3608" t="s">
        <v>8246</v>
      </c>
      <c r="K3608">
        <v>1471185057</v>
      </c>
      <c r="L3608" s="12">
        <f t="shared" si="392"/>
        <v>42596.604826388888</v>
      </c>
      <c r="M3608">
        <v>1468593057</v>
      </c>
      <c r="N3608" s="12">
        <f t="shared" si="393"/>
        <v>42566.604826388888</v>
      </c>
      <c r="O3608" s="16">
        <f t="shared" si="394"/>
        <v>7</v>
      </c>
      <c r="P3608" s="16">
        <f t="shared" si="397"/>
        <v>2016</v>
      </c>
      <c r="Q3608" t="b">
        <v>0</v>
      </c>
      <c r="R3608">
        <v>64</v>
      </c>
      <c r="S3608" t="b">
        <v>1</v>
      </c>
      <c r="T3608" t="s">
        <v>8269</v>
      </c>
      <c r="U3608" t="str">
        <f t="shared" si="395"/>
        <v>theat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20">
        <f t="shared" si="396"/>
        <v>0.55000000000000004</v>
      </c>
      <c r="F3609" s="6" t="str">
        <f t="shared" si="398"/>
        <v>Cat 1</v>
      </c>
      <c r="G3609" s="8">
        <v>580</v>
      </c>
      <c r="H3609" t="s">
        <v>8218</v>
      </c>
      <c r="I3609" t="s">
        <v>8224</v>
      </c>
      <c r="J3609" t="s">
        <v>8246</v>
      </c>
      <c r="K3609">
        <v>1450137600</v>
      </c>
      <c r="L3609" s="12">
        <f t="shared" si="392"/>
        <v>42353</v>
      </c>
      <c r="M3609">
        <v>1448924882</v>
      </c>
      <c r="N3609" s="12">
        <f t="shared" si="393"/>
        <v>42338.963912037041</v>
      </c>
      <c r="O3609" s="16">
        <f t="shared" si="394"/>
        <v>11</v>
      </c>
      <c r="P3609" s="16">
        <f t="shared" si="397"/>
        <v>2015</v>
      </c>
      <c r="Q3609" t="b">
        <v>0</v>
      </c>
      <c r="R3609">
        <v>20</v>
      </c>
      <c r="S3609" t="b">
        <v>1</v>
      </c>
      <c r="T3609" t="s">
        <v>8269</v>
      </c>
      <c r="U3609" t="str">
        <f t="shared" si="395"/>
        <v>theat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20">
        <f t="shared" si="396"/>
        <v>0.8</v>
      </c>
      <c r="F3610" s="6" t="str">
        <f t="shared" si="398"/>
        <v>Cat 1</v>
      </c>
      <c r="G3610" s="8">
        <v>800</v>
      </c>
      <c r="H3610" t="s">
        <v>8218</v>
      </c>
      <c r="I3610" t="s">
        <v>8224</v>
      </c>
      <c r="J3610" t="s">
        <v>8246</v>
      </c>
      <c r="K3610">
        <v>1466172000</v>
      </c>
      <c r="L3610" s="12">
        <f t="shared" si="392"/>
        <v>42538.583333333328</v>
      </c>
      <c r="M3610">
        <v>1463418090</v>
      </c>
      <c r="N3610" s="12">
        <f t="shared" si="393"/>
        <v>42506.709375000006</v>
      </c>
      <c r="O3610" s="16">
        <f t="shared" si="394"/>
        <v>5</v>
      </c>
      <c r="P3610" s="16">
        <f t="shared" si="397"/>
        <v>2016</v>
      </c>
      <c r="Q3610" t="b">
        <v>0</v>
      </c>
      <c r="R3610">
        <v>27</v>
      </c>
      <c r="S3610" t="b">
        <v>1</v>
      </c>
      <c r="T3610" t="s">
        <v>8269</v>
      </c>
      <c r="U3610" t="str">
        <f t="shared" si="395"/>
        <v>theat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20">
        <f t="shared" si="396"/>
        <v>1.96</v>
      </c>
      <c r="F3611" s="6" t="str">
        <f t="shared" si="398"/>
        <v>Cat 2</v>
      </c>
      <c r="G3611" s="8">
        <v>3005</v>
      </c>
      <c r="H3611" t="s">
        <v>8218</v>
      </c>
      <c r="I3611" t="s">
        <v>8224</v>
      </c>
      <c r="J3611" t="s">
        <v>8246</v>
      </c>
      <c r="K3611">
        <v>1459378085</v>
      </c>
      <c r="L3611" s="12">
        <f t="shared" si="392"/>
        <v>42459.950057870374</v>
      </c>
      <c r="M3611">
        <v>1456789685</v>
      </c>
      <c r="N3611" s="12">
        <f t="shared" si="393"/>
        <v>42429.991724537031</v>
      </c>
      <c r="O3611" s="16">
        <f t="shared" si="394"/>
        <v>2</v>
      </c>
      <c r="P3611" s="16">
        <f t="shared" si="397"/>
        <v>2016</v>
      </c>
      <c r="Q3611" t="b">
        <v>0</v>
      </c>
      <c r="R3611">
        <v>21</v>
      </c>
      <c r="S3611" t="b">
        <v>1</v>
      </c>
      <c r="T3611" t="s">
        <v>8269</v>
      </c>
      <c r="U3611" t="str">
        <f t="shared" si="395"/>
        <v>theat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20">
        <f t="shared" si="396"/>
        <v>1</v>
      </c>
      <c r="F3612" s="6" t="str">
        <f t="shared" si="398"/>
        <v>Cat 2</v>
      </c>
      <c r="G3612" s="8">
        <v>1623</v>
      </c>
      <c r="H3612" t="s">
        <v>8218</v>
      </c>
      <c r="I3612" t="s">
        <v>8224</v>
      </c>
      <c r="J3612" t="s">
        <v>8246</v>
      </c>
      <c r="K3612">
        <v>1439806936</v>
      </c>
      <c r="L3612" s="12">
        <f t="shared" si="392"/>
        <v>42233.432129629626</v>
      </c>
      <c r="M3612">
        <v>1437214936</v>
      </c>
      <c r="N3612" s="12">
        <f t="shared" si="393"/>
        <v>42203.432129629626</v>
      </c>
      <c r="O3612" s="16">
        <f t="shared" si="394"/>
        <v>7</v>
      </c>
      <c r="P3612" s="16">
        <f t="shared" si="397"/>
        <v>2015</v>
      </c>
      <c r="Q3612" t="b">
        <v>0</v>
      </c>
      <c r="R3612">
        <v>31</v>
      </c>
      <c r="S3612" t="b">
        <v>1</v>
      </c>
      <c r="T3612" t="s">
        <v>8269</v>
      </c>
      <c r="U3612" t="str">
        <f t="shared" si="395"/>
        <v>theat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20">
        <f t="shared" si="396"/>
        <v>2.5</v>
      </c>
      <c r="F3613" s="6" t="str">
        <f t="shared" si="398"/>
        <v>Cat 2</v>
      </c>
      <c r="G3613" s="8">
        <v>3400</v>
      </c>
      <c r="H3613" t="s">
        <v>8218</v>
      </c>
      <c r="I3613" t="s">
        <v>8224</v>
      </c>
      <c r="J3613" t="s">
        <v>8246</v>
      </c>
      <c r="K3613">
        <v>1428483201</v>
      </c>
      <c r="L3613" s="12">
        <f t="shared" si="392"/>
        <v>42102.370381944449</v>
      </c>
      <c r="M3613">
        <v>1425891201</v>
      </c>
      <c r="N3613" s="12">
        <f t="shared" si="393"/>
        <v>42072.370381944449</v>
      </c>
      <c r="O3613" s="16">
        <f t="shared" si="394"/>
        <v>3</v>
      </c>
      <c r="P3613" s="16">
        <f t="shared" si="397"/>
        <v>2015</v>
      </c>
      <c r="Q3613" t="b">
        <v>0</v>
      </c>
      <c r="R3613">
        <v>51</v>
      </c>
      <c r="S3613" t="b">
        <v>1</v>
      </c>
      <c r="T3613" t="s">
        <v>8269</v>
      </c>
      <c r="U3613" t="str">
        <f t="shared" si="395"/>
        <v>theat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20">
        <f t="shared" si="396"/>
        <v>5</v>
      </c>
      <c r="F3614" s="6" t="str">
        <f t="shared" si="398"/>
        <v>Cat 3</v>
      </c>
      <c r="G3614" s="8">
        <v>7220</v>
      </c>
      <c r="H3614" t="s">
        <v>8218</v>
      </c>
      <c r="I3614" t="s">
        <v>8228</v>
      </c>
      <c r="J3614" t="s">
        <v>8250</v>
      </c>
      <c r="K3614">
        <v>1402334811</v>
      </c>
      <c r="L3614" s="12">
        <f t="shared" si="392"/>
        <v>41799.726979166669</v>
      </c>
      <c r="M3614">
        <v>1401470811</v>
      </c>
      <c r="N3614" s="12">
        <f t="shared" si="393"/>
        <v>41789.726979166669</v>
      </c>
      <c r="O3614" s="16">
        <f t="shared" si="394"/>
        <v>5</v>
      </c>
      <c r="P3614" s="16">
        <f t="shared" si="397"/>
        <v>2014</v>
      </c>
      <c r="Q3614" t="b">
        <v>0</v>
      </c>
      <c r="R3614">
        <v>57</v>
      </c>
      <c r="S3614" t="b">
        <v>1</v>
      </c>
      <c r="T3614" t="s">
        <v>8269</v>
      </c>
      <c r="U3614" t="str">
        <f t="shared" si="395"/>
        <v>theat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20">
        <f t="shared" si="396"/>
        <v>1.25</v>
      </c>
      <c r="F3615" s="6" t="str">
        <f t="shared" si="398"/>
        <v>Cat 2</v>
      </c>
      <c r="G3615" s="8">
        <v>1250</v>
      </c>
      <c r="H3615" t="s">
        <v>8218</v>
      </c>
      <c r="I3615" t="s">
        <v>8223</v>
      </c>
      <c r="J3615" t="s">
        <v>8245</v>
      </c>
      <c r="K3615">
        <v>1403964574</v>
      </c>
      <c r="L3615" s="12">
        <f t="shared" si="392"/>
        <v>41818.58997685185</v>
      </c>
      <c r="M3615">
        <v>1401372574</v>
      </c>
      <c r="N3615" s="12">
        <f t="shared" si="393"/>
        <v>41788.58997685185</v>
      </c>
      <c r="O3615" s="16">
        <f t="shared" si="394"/>
        <v>5</v>
      </c>
      <c r="P3615" s="16">
        <f t="shared" si="397"/>
        <v>2014</v>
      </c>
      <c r="Q3615" t="b">
        <v>0</v>
      </c>
      <c r="R3615">
        <v>20</v>
      </c>
      <c r="S3615" t="b">
        <v>1</v>
      </c>
      <c r="T3615" t="s">
        <v>8269</v>
      </c>
      <c r="U3615" t="str">
        <f t="shared" si="395"/>
        <v>theat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20">
        <f t="shared" si="396"/>
        <v>2.5</v>
      </c>
      <c r="F3616" s="6" t="str">
        <f t="shared" si="398"/>
        <v>Cat 2</v>
      </c>
      <c r="G3616" s="8">
        <v>2520</v>
      </c>
      <c r="H3616" t="s">
        <v>8218</v>
      </c>
      <c r="I3616" t="s">
        <v>8223</v>
      </c>
      <c r="J3616" t="s">
        <v>8245</v>
      </c>
      <c r="K3616">
        <v>1434675616</v>
      </c>
      <c r="L3616" s="12">
        <f t="shared" si="392"/>
        <v>42174.041851851856</v>
      </c>
      <c r="M3616">
        <v>1432083616</v>
      </c>
      <c r="N3616" s="12">
        <f t="shared" si="393"/>
        <v>42144.041851851856</v>
      </c>
      <c r="O3616" s="16">
        <f t="shared" si="394"/>
        <v>5</v>
      </c>
      <c r="P3616" s="16">
        <f t="shared" si="397"/>
        <v>2015</v>
      </c>
      <c r="Q3616" t="b">
        <v>0</v>
      </c>
      <c r="R3616">
        <v>71</v>
      </c>
      <c r="S3616" t="b">
        <v>1</v>
      </c>
      <c r="T3616" t="s">
        <v>8269</v>
      </c>
      <c r="U3616" t="str">
        <f t="shared" si="395"/>
        <v>theat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20">
        <f t="shared" si="396"/>
        <v>2.5</v>
      </c>
      <c r="F3617" s="6" t="str">
        <f t="shared" si="398"/>
        <v>Cat 2</v>
      </c>
      <c r="G3617" s="8">
        <v>2670</v>
      </c>
      <c r="H3617" t="s">
        <v>8218</v>
      </c>
      <c r="I3617" t="s">
        <v>8224</v>
      </c>
      <c r="J3617" t="s">
        <v>8246</v>
      </c>
      <c r="K3617">
        <v>1449756896</v>
      </c>
      <c r="L3617" s="12">
        <f t="shared" si="392"/>
        <v>42348.593703703707</v>
      </c>
      <c r="M3617">
        <v>1447164896</v>
      </c>
      <c r="N3617" s="12">
        <f t="shared" si="393"/>
        <v>42318.593703703707</v>
      </c>
      <c r="O3617" s="16">
        <f t="shared" si="394"/>
        <v>11</v>
      </c>
      <c r="P3617" s="16">
        <f t="shared" si="397"/>
        <v>2015</v>
      </c>
      <c r="Q3617" t="b">
        <v>0</v>
      </c>
      <c r="R3617">
        <v>72</v>
      </c>
      <c r="S3617" t="b">
        <v>1</v>
      </c>
      <c r="T3617" t="s">
        <v>8269</v>
      </c>
      <c r="U3617" t="str">
        <f t="shared" si="395"/>
        <v>theat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20">
        <f t="shared" si="396"/>
        <v>2.5</v>
      </c>
      <c r="F3618" s="6" t="str">
        <f t="shared" si="398"/>
        <v>Cat 2</v>
      </c>
      <c r="G3618" s="8">
        <v>3120</v>
      </c>
      <c r="H3618" t="s">
        <v>8218</v>
      </c>
      <c r="I3618" t="s">
        <v>8224</v>
      </c>
      <c r="J3618" t="s">
        <v>8246</v>
      </c>
      <c r="K3618">
        <v>1426801664</v>
      </c>
      <c r="L3618" s="12">
        <f t="shared" si="392"/>
        <v>42082.908148148148</v>
      </c>
      <c r="M3618">
        <v>1424213264</v>
      </c>
      <c r="N3618" s="12">
        <f t="shared" si="393"/>
        <v>42052.949814814812</v>
      </c>
      <c r="O3618" s="16">
        <f t="shared" si="394"/>
        <v>2</v>
      </c>
      <c r="P3618" s="16">
        <f t="shared" si="397"/>
        <v>2015</v>
      </c>
      <c r="Q3618" t="b">
        <v>0</v>
      </c>
      <c r="R3618">
        <v>45</v>
      </c>
      <c r="S3618" t="b">
        <v>1</v>
      </c>
      <c r="T3618" t="s">
        <v>8269</v>
      </c>
      <c r="U3618" t="str">
        <f t="shared" si="395"/>
        <v>theat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20">
        <f t="shared" si="396"/>
        <v>0.74</v>
      </c>
      <c r="F3619" s="6" t="str">
        <f t="shared" si="398"/>
        <v>Cat 1</v>
      </c>
      <c r="G3619" s="8">
        <v>880</v>
      </c>
      <c r="H3619" t="s">
        <v>8218</v>
      </c>
      <c r="I3619" t="s">
        <v>8224</v>
      </c>
      <c r="J3619" t="s">
        <v>8246</v>
      </c>
      <c r="K3619">
        <v>1488240000</v>
      </c>
      <c r="L3619" s="12">
        <f t="shared" si="392"/>
        <v>42794</v>
      </c>
      <c r="M3619">
        <v>1486996729</v>
      </c>
      <c r="N3619" s="12">
        <f t="shared" si="393"/>
        <v>42779.610289351855</v>
      </c>
      <c r="O3619" s="16">
        <f t="shared" si="394"/>
        <v>2</v>
      </c>
      <c r="P3619" s="16">
        <f t="shared" si="397"/>
        <v>2017</v>
      </c>
      <c r="Q3619" t="b">
        <v>0</v>
      </c>
      <c r="R3619">
        <v>51</v>
      </c>
      <c r="S3619" t="b">
        <v>1</v>
      </c>
      <c r="T3619" t="s">
        <v>8269</v>
      </c>
      <c r="U3619" t="str">
        <f t="shared" si="395"/>
        <v>theat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20">
        <f t="shared" si="396"/>
        <v>2</v>
      </c>
      <c r="F3620" s="6" t="str">
        <f t="shared" si="398"/>
        <v>Cat 2</v>
      </c>
      <c r="G3620" s="8">
        <v>2020</v>
      </c>
      <c r="H3620" t="s">
        <v>8218</v>
      </c>
      <c r="I3620" t="s">
        <v>8224</v>
      </c>
      <c r="J3620" t="s">
        <v>8246</v>
      </c>
      <c r="K3620">
        <v>1433343850</v>
      </c>
      <c r="L3620" s="12">
        <f t="shared" si="392"/>
        <v>42158.627893518518</v>
      </c>
      <c r="M3620">
        <v>1430751850</v>
      </c>
      <c r="N3620" s="12">
        <f t="shared" si="393"/>
        <v>42128.627893518518</v>
      </c>
      <c r="O3620" s="16">
        <f t="shared" si="394"/>
        <v>5</v>
      </c>
      <c r="P3620" s="16">
        <f t="shared" si="397"/>
        <v>2015</v>
      </c>
      <c r="Q3620" t="b">
        <v>0</v>
      </c>
      <c r="R3620">
        <v>56</v>
      </c>
      <c r="S3620" t="b">
        <v>1</v>
      </c>
      <c r="T3620" t="s">
        <v>8269</v>
      </c>
      <c r="U3620" t="str">
        <f t="shared" si="395"/>
        <v>theat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20">
        <f t="shared" si="396"/>
        <v>1</v>
      </c>
      <c r="F3621" s="6" t="str">
        <f t="shared" si="398"/>
        <v>Cat 2</v>
      </c>
      <c r="G3621" s="8">
        <v>1130</v>
      </c>
      <c r="H3621" t="s">
        <v>8218</v>
      </c>
      <c r="I3621" t="s">
        <v>8223</v>
      </c>
      <c r="J3621" t="s">
        <v>8245</v>
      </c>
      <c r="K3621">
        <v>1479592800</v>
      </c>
      <c r="L3621" s="12">
        <f t="shared" si="392"/>
        <v>42693.916666666672</v>
      </c>
      <c r="M3621">
        <v>1476760226</v>
      </c>
      <c r="N3621" s="12">
        <f t="shared" si="393"/>
        <v>42661.132245370376</v>
      </c>
      <c r="O3621" s="16">
        <f t="shared" si="394"/>
        <v>10</v>
      </c>
      <c r="P3621" s="16">
        <f t="shared" si="397"/>
        <v>2016</v>
      </c>
      <c r="Q3621" t="b">
        <v>0</v>
      </c>
      <c r="R3621">
        <v>17</v>
      </c>
      <c r="S3621" t="b">
        <v>1</v>
      </c>
      <c r="T3621" t="s">
        <v>8269</v>
      </c>
      <c r="U3621" t="str">
        <f t="shared" si="395"/>
        <v>theat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20">
        <f t="shared" si="396"/>
        <v>10.5</v>
      </c>
      <c r="F3622" s="6" t="str">
        <f t="shared" si="398"/>
        <v>Cat 4</v>
      </c>
      <c r="G3622" s="8">
        <v>11045</v>
      </c>
      <c r="H3622" t="s">
        <v>8218</v>
      </c>
      <c r="I3622" t="s">
        <v>8223</v>
      </c>
      <c r="J3622" t="s">
        <v>8245</v>
      </c>
      <c r="K3622">
        <v>1425528000</v>
      </c>
      <c r="L3622" s="12">
        <f t="shared" si="392"/>
        <v>42068.166666666672</v>
      </c>
      <c r="M3622">
        <v>1422916261</v>
      </c>
      <c r="N3622" s="12">
        <f t="shared" si="393"/>
        <v>42037.938206018516</v>
      </c>
      <c r="O3622" s="16">
        <f t="shared" si="394"/>
        <v>2</v>
      </c>
      <c r="P3622" s="16">
        <f t="shared" si="397"/>
        <v>2015</v>
      </c>
      <c r="Q3622" t="b">
        <v>0</v>
      </c>
      <c r="R3622">
        <v>197</v>
      </c>
      <c r="S3622" t="b">
        <v>1</v>
      </c>
      <c r="T3622" t="s">
        <v>8269</v>
      </c>
      <c r="U3622" t="str">
        <f t="shared" si="395"/>
        <v>theat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20">
        <f t="shared" si="396"/>
        <v>3</v>
      </c>
      <c r="F3623" s="6" t="str">
        <f t="shared" si="398"/>
        <v>Cat 2</v>
      </c>
      <c r="G3623" s="8">
        <v>3292</v>
      </c>
      <c r="H3623" t="s">
        <v>8218</v>
      </c>
      <c r="I3623" t="s">
        <v>8223</v>
      </c>
      <c r="J3623" t="s">
        <v>8245</v>
      </c>
      <c r="K3623">
        <v>1475269200</v>
      </c>
      <c r="L3623" s="12">
        <f t="shared" si="392"/>
        <v>42643.875</v>
      </c>
      <c r="M3623">
        <v>1473200844</v>
      </c>
      <c r="N3623" s="12">
        <f t="shared" si="393"/>
        <v>42619.935694444444</v>
      </c>
      <c r="O3623" s="16">
        <f t="shared" si="394"/>
        <v>9</v>
      </c>
      <c r="P3623" s="16">
        <f t="shared" si="397"/>
        <v>2016</v>
      </c>
      <c r="Q3623" t="b">
        <v>0</v>
      </c>
      <c r="R3623">
        <v>70</v>
      </c>
      <c r="S3623" t="b">
        <v>1</v>
      </c>
      <c r="T3623" t="s">
        <v>8269</v>
      </c>
      <c r="U3623" t="str">
        <f t="shared" si="395"/>
        <v>theat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20">
        <f t="shared" si="396"/>
        <v>1</v>
      </c>
      <c r="F3624" s="6" t="str">
        <f t="shared" si="398"/>
        <v>Cat 2</v>
      </c>
      <c r="G3624" s="8">
        <v>1000.99</v>
      </c>
      <c r="H3624" t="s">
        <v>8218</v>
      </c>
      <c r="I3624" t="s">
        <v>8223</v>
      </c>
      <c r="J3624" t="s">
        <v>8245</v>
      </c>
      <c r="K3624">
        <v>1411874580</v>
      </c>
      <c r="L3624" s="12">
        <f t="shared" si="392"/>
        <v>41910.140972222223</v>
      </c>
      <c r="M3624">
        <v>1409030371</v>
      </c>
      <c r="N3624" s="12">
        <f t="shared" si="393"/>
        <v>41877.221886574072</v>
      </c>
      <c r="O3624" s="16">
        <f t="shared" si="394"/>
        <v>8</v>
      </c>
      <c r="P3624" s="16">
        <f t="shared" si="397"/>
        <v>2014</v>
      </c>
      <c r="Q3624" t="b">
        <v>0</v>
      </c>
      <c r="R3624">
        <v>21</v>
      </c>
      <c r="S3624" t="b">
        <v>1</v>
      </c>
      <c r="T3624" t="s">
        <v>8269</v>
      </c>
      <c r="U3624" t="str">
        <f t="shared" si="395"/>
        <v>theat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20">
        <f t="shared" si="396"/>
        <v>2.5</v>
      </c>
      <c r="F3625" s="6" t="str">
        <f t="shared" si="398"/>
        <v>Cat 2</v>
      </c>
      <c r="G3625" s="8">
        <v>3000</v>
      </c>
      <c r="H3625" t="s">
        <v>8218</v>
      </c>
      <c r="I3625" t="s">
        <v>8223</v>
      </c>
      <c r="J3625" t="s">
        <v>8245</v>
      </c>
      <c r="K3625">
        <v>1406358000</v>
      </c>
      <c r="L3625" s="12">
        <f t="shared" si="392"/>
        <v>41846.291666666664</v>
      </c>
      <c r="M3625">
        <v>1404841270</v>
      </c>
      <c r="N3625" s="12">
        <f t="shared" si="393"/>
        <v>41828.736921296295</v>
      </c>
      <c r="O3625" s="16">
        <f t="shared" si="394"/>
        <v>7</v>
      </c>
      <c r="P3625" s="16">
        <f t="shared" si="397"/>
        <v>2014</v>
      </c>
      <c r="Q3625" t="b">
        <v>0</v>
      </c>
      <c r="R3625">
        <v>34</v>
      </c>
      <c r="S3625" t="b">
        <v>1</v>
      </c>
      <c r="T3625" t="s">
        <v>8269</v>
      </c>
      <c r="U3625" t="str">
        <f t="shared" si="395"/>
        <v>theat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20">
        <f t="shared" si="396"/>
        <v>3</v>
      </c>
      <c r="F3626" s="6" t="str">
        <f t="shared" si="398"/>
        <v>Cat 2</v>
      </c>
      <c r="G3626" s="8">
        <v>3148</v>
      </c>
      <c r="H3626" t="s">
        <v>8218</v>
      </c>
      <c r="I3626" t="s">
        <v>8223</v>
      </c>
      <c r="J3626" t="s">
        <v>8245</v>
      </c>
      <c r="K3626">
        <v>1471977290</v>
      </c>
      <c r="L3626" s="12">
        <f t="shared" si="392"/>
        <v>42605.774189814809</v>
      </c>
      <c r="M3626">
        <v>1466793290</v>
      </c>
      <c r="N3626" s="12">
        <f t="shared" si="393"/>
        <v>42545.774189814809</v>
      </c>
      <c r="O3626" s="16">
        <f t="shared" si="394"/>
        <v>6</v>
      </c>
      <c r="P3626" s="16">
        <f t="shared" si="397"/>
        <v>2016</v>
      </c>
      <c r="Q3626" t="b">
        <v>0</v>
      </c>
      <c r="R3626">
        <v>39</v>
      </c>
      <c r="S3626" t="b">
        <v>1</v>
      </c>
      <c r="T3626" t="s">
        <v>8269</v>
      </c>
      <c r="U3626" t="str">
        <f t="shared" si="395"/>
        <v>theat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20">
        <f t="shared" si="396"/>
        <v>3</v>
      </c>
      <c r="F3627" s="6" t="str">
        <f t="shared" si="398"/>
        <v>Cat 2</v>
      </c>
      <c r="G3627" s="8">
        <v>3080</v>
      </c>
      <c r="H3627" t="s">
        <v>8218</v>
      </c>
      <c r="I3627" t="s">
        <v>8224</v>
      </c>
      <c r="J3627" t="s">
        <v>8246</v>
      </c>
      <c r="K3627">
        <v>1435851577</v>
      </c>
      <c r="L3627" s="12">
        <f t="shared" si="392"/>
        <v>42187.652511574073</v>
      </c>
      <c r="M3627">
        <v>1433259577</v>
      </c>
      <c r="N3627" s="12">
        <f t="shared" si="393"/>
        <v>42157.652511574073</v>
      </c>
      <c r="O3627" s="16">
        <f t="shared" si="394"/>
        <v>6</v>
      </c>
      <c r="P3627" s="16">
        <f t="shared" si="397"/>
        <v>2015</v>
      </c>
      <c r="Q3627" t="b">
        <v>0</v>
      </c>
      <c r="R3627">
        <v>78</v>
      </c>
      <c r="S3627" t="b">
        <v>1</v>
      </c>
      <c r="T3627" t="s">
        <v>8269</v>
      </c>
      <c r="U3627" t="str">
        <f t="shared" si="395"/>
        <v>theat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20">
        <f t="shared" si="396"/>
        <v>4</v>
      </c>
      <c r="F3628" s="6" t="str">
        <f t="shared" si="398"/>
        <v>Cat 2</v>
      </c>
      <c r="G3628" s="8">
        <v>4073</v>
      </c>
      <c r="H3628" t="s">
        <v>8218</v>
      </c>
      <c r="I3628" t="s">
        <v>8224</v>
      </c>
      <c r="J3628" t="s">
        <v>8246</v>
      </c>
      <c r="K3628">
        <v>1408204857</v>
      </c>
      <c r="L3628" s="12">
        <f t="shared" si="392"/>
        <v>41867.667326388888</v>
      </c>
      <c r="M3628">
        <v>1406390457</v>
      </c>
      <c r="N3628" s="12">
        <f t="shared" si="393"/>
        <v>41846.667326388888</v>
      </c>
      <c r="O3628" s="16">
        <f t="shared" si="394"/>
        <v>7</v>
      </c>
      <c r="P3628" s="16">
        <f t="shared" si="397"/>
        <v>2014</v>
      </c>
      <c r="Q3628" t="b">
        <v>0</v>
      </c>
      <c r="R3628">
        <v>48</v>
      </c>
      <c r="S3628" t="b">
        <v>1</v>
      </c>
      <c r="T3628" t="s">
        <v>8269</v>
      </c>
      <c r="U3628" t="str">
        <f t="shared" si="395"/>
        <v>theat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20">
        <f t="shared" si="396"/>
        <v>2</v>
      </c>
      <c r="F3629" s="6" t="str">
        <f t="shared" si="398"/>
        <v>Cat 2</v>
      </c>
      <c r="G3629" s="8">
        <v>2000</v>
      </c>
      <c r="H3629" t="s">
        <v>8218</v>
      </c>
      <c r="I3629" t="s">
        <v>8223</v>
      </c>
      <c r="J3629" t="s">
        <v>8245</v>
      </c>
      <c r="K3629">
        <v>1463803140</v>
      </c>
      <c r="L3629" s="12">
        <f t="shared" si="392"/>
        <v>42511.165972222225</v>
      </c>
      <c r="M3629">
        <v>1459446487</v>
      </c>
      <c r="N3629" s="12">
        <f t="shared" si="393"/>
        <v>42460.741747685184</v>
      </c>
      <c r="O3629" s="16">
        <f t="shared" si="394"/>
        <v>3</v>
      </c>
      <c r="P3629" s="16">
        <f t="shared" si="397"/>
        <v>2016</v>
      </c>
      <c r="Q3629" t="b">
        <v>0</v>
      </c>
      <c r="R3629">
        <v>29</v>
      </c>
      <c r="S3629" t="b">
        <v>1</v>
      </c>
      <c r="T3629" t="s">
        <v>8269</v>
      </c>
      <c r="U3629" t="str">
        <f t="shared" si="395"/>
        <v>theat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20">
        <f t="shared" si="396"/>
        <v>100</v>
      </c>
      <c r="F3630" s="6" t="str">
        <f t="shared" si="398"/>
        <v>Cat 12</v>
      </c>
      <c r="G3630" s="8">
        <v>0</v>
      </c>
      <c r="H3630" t="s">
        <v>8220</v>
      </c>
      <c r="I3630" t="s">
        <v>8223</v>
      </c>
      <c r="J3630" t="s">
        <v>8245</v>
      </c>
      <c r="K3630">
        <v>1450040396</v>
      </c>
      <c r="L3630" s="12">
        <f t="shared" si="392"/>
        <v>42351.874953703707</v>
      </c>
      <c r="M3630">
        <v>1444852796</v>
      </c>
      <c r="N3630" s="12">
        <f t="shared" si="393"/>
        <v>42291.833287037036</v>
      </c>
      <c r="O3630" s="16">
        <f t="shared" si="394"/>
        <v>10</v>
      </c>
      <c r="P3630" s="16">
        <f t="shared" si="397"/>
        <v>2015</v>
      </c>
      <c r="Q3630" t="b">
        <v>0</v>
      </c>
      <c r="R3630">
        <v>0</v>
      </c>
      <c r="S3630" t="b">
        <v>0</v>
      </c>
      <c r="T3630" t="s">
        <v>8303</v>
      </c>
      <c r="U3630" t="str">
        <f t="shared" si="395"/>
        <v>theat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20">
        <f t="shared" si="396"/>
        <v>1000</v>
      </c>
      <c r="F3631" s="6" t="str">
        <f t="shared" si="398"/>
        <v>Cat 12</v>
      </c>
      <c r="G3631" s="8">
        <v>2</v>
      </c>
      <c r="H3631" t="s">
        <v>8220</v>
      </c>
      <c r="I3631" t="s">
        <v>8223</v>
      </c>
      <c r="J3631" t="s">
        <v>8245</v>
      </c>
      <c r="K3631">
        <v>1462467600</v>
      </c>
      <c r="L3631" s="12">
        <f t="shared" si="392"/>
        <v>42495.708333333328</v>
      </c>
      <c r="M3631">
        <v>1457403364</v>
      </c>
      <c r="N3631" s="12">
        <f t="shared" si="393"/>
        <v>42437.094490740739</v>
      </c>
      <c r="O3631" s="16">
        <f t="shared" si="394"/>
        <v>3</v>
      </c>
      <c r="P3631" s="16">
        <f t="shared" si="397"/>
        <v>2016</v>
      </c>
      <c r="Q3631" t="b">
        <v>0</v>
      </c>
      <c r="R3631">
        <v>2</v>
      </c>
      <c r="S3631" t="b">
        <v>0</v>
      </c>
      <c r="T3631" t="s">
        <v>8303</v>
      </c>
      <c r="U3631" t="str">
        <f t="shared" si="395"/>
        <v>theat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20">
        <f t="shared" si="396"/>
        <v>3</v>
      </c>
      <c r="F3632" s="6" t="str">
        <f t="shared" si="398"/>
        <v>Cat 2</v>
      </c>
      <c r="G3632" s="8"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12">
        <f t="shared" si="392"/>
        <v>41972.888773148152</v>
      </c>
      <c r="M3632">
        <v>1414700390</v>
      </c>
      <c r="N3632" s="12">
        <f t="shared" si="393"/>
        <v>41942.84710648148</v>
      </c>
      <c r="O3632" s="16">
        <f t="shared" si="394"/>
        <v>10</v>
      </c>
      <c r="P3632" s="16">
        <f t="shared" si="397"/>
        <v>2014</v>
      </c>
      <c r="Q3632" t="b">
        <v>0</v>
      </c>
      <c r="R3632">
        <v>1</v>
      </c>
      <c r="S3632" t="b">
        <v>0</v>
      </c>
      <c r="T3632" t="s">
        <v>8303</v>
      </c>
      <c r="U3632" t="str">
        <f t="shared" si="395"/>
        <v>theat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20">
        <f t="shared" si="396"/>
        <v>17.100000000000001</v>
      </c>
      <c r="F3633" s="6" t="str">
        <f t="shared" si="398"/>
        <v>Cat 5</v>
      </c>
      <c r="G3633" s="8">
        <v>8725</v>
      </c>
      <c r="H3633" t="s">
        <v>8220</v>
      </c>
      <c r="I3633" t="s">
        <v>8223</v>
      </c>
      <c r="J3633" t="s">
        <v>8245</v>
      </c>
      <c r="K3633">
        <v>1411444740</v>
      </c>
      <c r="L3633" s="12">
        <f t="shared" si="392"/>
        <v>41905.165972222225</v>
      </c>
      <c r="M3633">
        <v>1409335497</v>
      </c>
      <c r="N3633" s="12">
        <f t="shared" si="393"/>
        <v>41880.753437499996</v>
      </c>
      <c r="O3633" s="16">
        <f t="shared" si="394"/>
        <v>8</v>
      </c>
      <c r="P3633" s="16">
        <f t="shared" si="397"/>
        <v>2014</v>
      </c>
      <c r="Q3633" t="b">
        <v>0</v>
      </c>
      <c r="R3633">
        <v>59</v>
      </c>
      <c r="S3633" t="b">
        <v>0</v>
      </c>
      <c r="T3633" t="s">
        <v>8303</v>
      </c>
      <c r="U3633" t="str">
        <f t="shared" si="395"/>
        <v>theat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20">
        <f t="shared" si="396"/>
        <v>0.5</v>
      </c>
      <c r="F3634" s="6" t="str">
        <f t="shared" si="398"/>
        <v>Cat 1</v>
      </c>
      <c r="G3634" s="8"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12">
        <f t="shared" si="392"/>
        <v>41966.936909722222</v>
      </c>
      <c r="M3634">
        <v>1415053749</v>
      </c>
      <c r="N3634" s="12">
        <f t="shared" si="393"/>
        <v>41946.936909722222</v>
      </c>
      <c r="O3634" s="16">
        <f t="shared" si="394"/>
        <v>11</v>
      </c>
      <c r="P3634" s="16">
        <f t="shared" si="397"/>
        <v>2014</v>
      </c>
      <c r="Q3634" t="b">
        <v>0</v>
      </c>
      <c r="R3634">
        <v>1</v>
      </c>
      <c r="S3634" t="b">
        <v>0</v>
      </c>
      <c r="T3634" t="s">
        <v>8303</v>
      </c>
      <c r="U3634" t="str">
        <f t="shared" si="395"/>
        <v>theat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20">
        <f t="shared" si="396"/>
        <v>5</v>
      </c>
      <c r="F3635" s="6" t="str">
        <f t="shared" si="398"/>
        <v>Cat 3</v>
      </c>
      <c r="G3635" s="8">
        <v>1762</v>
      </c>
      <c r="H3635" t="s">
        <v>8220</v>
      </c>
      <c r="I3635" t="s">
        <v>8223</v>
      </c>
      <c r="J3635" t="s">
        <v>8245</v>
      </c>
      <c r="K3635">
        <v>1479517200</v>
      </c>
      <c r="L3635" s="12">
        <f t="shared" si="392"/>
        <v>42693.041666666672</v>
      </c>
      <c r="M3635">
        <v>1475765867</v>
      </c>
      <c r="N3635" s="12">
        <f t="shared" si="393"/>
        <v>42649.623460648145</v>
      </c>
      <c r="O3635" s="16">
        <f t="shared" si="394"/>
        <v>10</v>
      </c>
      <c r="P3635" s="16">
        <f t="shared" si="397"/>
        <v>2016</v>
      </c>
      <c r="Q3635" t="b">
        <v>0</v>
      </c>
      <c r="R3635">
        <v>31</v>
      </c>
      <c r="S3635" t="b">
        <v>0</v>
      </c>
      <c r="T3635" t="s">
        <v>8303</v>
      </c>
      <c r="U3635" t="str">
        <f t="shared" si="395"/>
        <v>theat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20">
        <f t="shared" si="396"/>
        <v>75</v>
      </c>
      <c r="F3636" s="6" t="str">
        <f t="shared" si="398"/>
        <v>Cat 12</v>
      </c>
      <c r="G3636" s="8">
        <v>3185</v>
      </c>
      <c r="H3636" t="s">
        <v>8220</v>
      </c>
      <c r="I3636" t="s">
        <v>8228</v>
      </c>
      <c r="J3636" t="s">
        <v>8250</v>
      </c>
      <c r="K3636">
        <v>1484366340</v>
      </c>
      <c r="L3636" s="12">
        <f t="shared" si="392"/>
        <v>42749.165972222225</v>
      </c>
      <c r="M3636">
        <v>1480219174</v>
      </c>
      <c r="N3636" s="12">
        <f t="shared" si="393"/>
        <v>42701.166365740741</v>
      </c>
      <c r="O3636" s="16">
        <f t="shared" si="394"/>
        <v>11</v>
      </c>
      <c r="P3636" s="16">
        <f t="shared" si="397"/>
        <v>2016</v>
      </c>
      <c r="Q3636" t="b">
        <v>0</v>
      </c>
      <c r="R3636">
        <v>18</v>
      </c>
      <c r="S3636" t="b">
        <v>0</v>
      </c>
      <c r="T3636" t="s">
        <v>8303</v>
      </c>
      <c r="U3636" t="str">
        <f t="shared" si="395"/>
        <v>theat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20">
        <f t="shared" si="396"/>
        <v>3.5</v>
      </c>
      <c r="F3637" s="6" t="str">
        <f t="shared" si="398"/>
        <v>Cat 2</v>
      </c>
      <c r="G3637" s="8">
        <v>1276</v>
      </c>
      <c r="H3637" t="s">
        <v>8220</v>
      </c>
      <c r="I3637" t="s">
        <v>8223</v>
      </c>
      <c r="J3637" t="s">
        <v>8245</v>
      </c>
      <c r="K3637">
        <v>1461186676</v>
      </c>
      <c r="L3637" s="12">
        <f t="shared" si="392"/>
        <v>42480.88282407407</v>
      </c>
      <c r="M3637">
        <v>1458594676</v>
      </c>
      <c r="N3637" s="12">
        <f t="shared" si="393"/>
        <v>42450.88282407407</v>
      </c>
      <c r="O3637" s="16">
        <f t="shared" si="394"/>
        <v>3</v>
      </c>
      <c r="P3637" s="16">
        <f t="shared" si="397"/>
        <v>2016</v>
      </c>
      <c r="Q3637" t="b">
        <v>0</v>
      </c>
      <c r="R3637">
        <v>10</v>
      </c>
      <c r="S3637" t="b">
        <v>0</v>
      </c>
      <c r="T3637" t="s">
        <v>8303</v>
      </c>
      <c r="U3637" t="str">
        <f t="shared" si="395"/>
        <v>theat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20">
        <f t="shared" si="396"/>
        <v>150</v>
      </c>
      <c r="F3638" s="6" t="str">
        <f t="shared" si="398"/>
        <v>Cat 12</v>
      </c>
      <c r="G3638" s="8">
        <v>0</v>
      </c>
      <c r="H3638" t="s">
        <v>8220</v>
      </c>
      <c r="I3638" t="s">
        <v>8223</v>
      </c>
      <c r="J3638" t="s">
        <v>8245</v>
      </c>
      <c r="K3638">
        <v>1442248829</v>
      </c>
      <c r="L3638" s="12">
        <f t="shared" si="392"/>
        <v>42261.694780092599</v>
      </c>
      <c r="M3638">
        <v>1439224829</v>
      </c>
      <c r="N3638" s="12">
        <f t="shared" si="393"/>
        <v>42226.694780092599</v>
      </c>
      <c r="O3638" s="16">
        <f t="shared" si="394"/>
        <v>8</v>
      </c>
      <c r="P3638" s="16">
        <f t="shared" si="397"/>
        <v>2015</v>
      </c>
      <c r="Q3638" t="b">
        <v>0</v>
      </c>
      <c r="R3638">
        <v>0</v>
      </c>
      <c r="S3638" t="b">
        <v>0</v>
      </c>
      <c r="T3638" t="s">
        <v>8303</v>
      </c>
      <c r="U3638" t="str">
        <f t="shared" si="395"/>
        <v>theat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20">
        <f t="shared" si="396"/>
        <v>3</v>
      </c>
      <c r="F3639" s="6" t="str">
        <f t="shared" si="398"/>
        <v>Cat 2</v>
      </c>
      <c r="G3639" s="8">
        <v>926</v>
      </c>
      <c r="H3639" t="s">
        <v>8220</v>
      </c>
      <c r="I3639" t="s">
        <v>8223</v>
      </c>
      <c r="J3639" t="s">
        <v>8245</v>
      </c>
      <c r="K3639">
        <v>1420130935</v>
      </c>
      <c r="L3639" s="12">
        <f t="shared" si="392"/>
        <v>42005.700636574074</v>
      </c>
      <c r="M3639">
        <v>1417538935</v>
      </c>
      <c r="N3639" s="12">
        <f t="shared" si="393"/>
        <v>41975.700636574074</v>
      </c>
      <c r="O3639" s="16">
        <f t="shared" si="394"/>
        <v>12</v>
      </c>
      <c r="P3639" s="16">
        <f t="shared" si="397"/>
        <v>2014</v>
      </c>
      <c r="Q3639" t="b">
        <v>0</v>
      </c>
      <c r="R3639">
        <v>14</v>
      </c>
      <c r="S3639" t="b">
        <v>0</v>
      </c>
      <c r="T3639" t="s">
        <v>8303</v>
      </c>
      <c r="U3639" t="str">
        <f t="shared" si="395"/>
        <v>theat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20">
        <f t="shared" si="396"/>
        <v>3.3</v>
      </c>
      <c r="F3640" s="6" t="str">
        <f t="shared" si="398"/>
        <v>Cat 2</v>
      </c>
      <c r="G3640" s="8">
        <v>216</v>
      </c>
      <c r="H3640" t="s">
        <v>8220</v>
      </c>
      <c r="I3640" t="s">
        <v>8228</v>
      </c>
      <c r="J3640" t="s">
        <v>8250</v>
      </c>
      <c r="K3640">
        <v>1429456132</v>
      </c>
      <c r="L3640" s="12">
        <f t="shared" si="392"/>
        <v>42113.631157407406</v>
      </c>
      <c r="M3640">
        <v>1424275732</v>
      </c>
      <c r="N3640" s="12">
        <f t="shared" si="393"/>
        <v>42053.672824074078</v>
      </c>
      <c r="O3640" s="16">
        <f t="shared" si="394"/>
        <v>2</v>
      </c>
      <c r="P3640" s="16">
        <f t="shared" si="397"/>
        <v>2015</v>
      </c>
      <c r="Q3640" t="b">
        <v>0</v>
      </c>
      <c r="R3640">
        <v>2</v>
      </c>
      <c r="S3640" t="b">
        <v>0</v>
      </c>
      <c r="T3640" t="s">
        <v>8303</v>
      </c>
      <c r="U3640" t="str">
        <f t="shared" si="395"/>
        <v>theat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20">
        <f t="shared" si="396"/>
        <v>25</v>
      </c>
      <c r="F3641" s="6" t="str">
        <f t="shared" si="398"/>
        <v>Cat 7</v>
      </c>
      <c r="G3641" s="8"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12">
        <f t="shared" si="392"/>
        <v>42650.632638888885</v>
      </c>
      <c r="M3641">
        <v>1470672906</v>
      </c>
      <c r="N3641" s="12">
        <f t="shared" si="393"/>
        <v>42590.677152777775</v>
      </c>
      <c r="O3641" s="16">
        <f t="shared" si="394"/>
        <v>8</v>
      </c>
      <c r="P3641" s="16">
        <f t="shared" si="397"/>
        <v>2016</v>
      </c>
      <c r="Q3641" t="b">
        <v>0</v>
      </c>
      <c r="R3641">
        <v>1</v>
      </c>
      <c r="S3641" t="b">
        <v>0</v>
      </c>
      <c r="T3641" t="s">
        <v>8303</v>
      </c>
      <c r="U3641" t="str">
        <f t="shared" si="395"/>
        <v>theat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20">
        <f t="shared" si="396"/>
        <v>1</v>
      </c>
      <c r="F3642" s="6" t="str">
        <f t="shared" si="398"/>
        <v>Cat 2</v>
      </c>
      <c r="G3642" s="8">
        <v>55</v>
      </c>
      <c r="H3642" t="s">
        <v>8220</v>
      </c>
      <c r="I3642" t="s">
        <v>8223</v>
      </c>
      <c r="J3642" t="s">
        <v>8245</v>
      </c>
      <c r="K3642">
        <v>1431283530</v>
      </c>
      <c r="L3642" s="12">
        <f t="shared" si="392"/>
        <v>42134.781597222223</v>
      </c>
      <c r="M3642">
        <v>1428691530</v>
      </c>
      <c r="N3642" s="12">
        <f t="shared" si="393"/>
        <v>42104.781597222223</v>
      </c>
      <c r="O3642" s="16">
        <f t="shared" si="394"/>
        <v>4</v>
      </c>
      <c r="P3642" s="16">
        <f t="shared" si="397"/>
        <v>2015</v>
      </c>
      <c r="Q3642" t="b">
        <v>0</v>
      </c>
      <c r="R3642">
        <v>3</v>
      </c>
      <c r="S3642" t="b">
        <v>0</v>
      </c>
      <c r="T3642" t="s">
        <v>8303</v>
      </c>
      <c r="U3642" t="str">
        <f t="shared" si="395"/>
        <v>theat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20">
        <f t="shared" si="396"/>
        <v>3</v>
      </c>
      <c r="F3643" s="6" t="str">
        <f t="shared" si="398"/>
        <v>Cat 2</v>
      </c>
      <c r="G3643" s="8">
        <v>0</v>
      </c>
      <c r="H3643" t="s">
        <v>8220</v>
      </c>
      <c r="I3643" t="s">
        <v>8223</v>
      </c>
      <c r="J3643" t="s">
        <v>8245</v>
      </c>
      <c r="K3643">
        <v>1412485200</v>
      </c>
      <c r="L3643" s="12">
        <f t="shared" si="392"/>
        <v>41917.208333333336</v>
      </c>
      <c r="M3643">
        <v>1410966179</v>
      </c>
      <c r="N3643" s="12">
        <f t="shared" si="393"/>
        <v>41899.627071759263</v>
      </c>
      <c r="O3643" s="16">
        <f t="shared" si="394"/>
        <v>9</v>
      </c>
      <c r="P3643" s="16">
        <f t="shared" si="397"/>
        <v>2014</v>
      </c>
      <c r="Q3643" t="b">
        <v>0</v>
      </c>
      <c r="R3643">
        <v>0</v>
      </c>
      <c r="S3643" t="b">
        <v>0</v>
      </c>
      <c r="T3643" t="s">
        <v>8303</v>
      </c>
      <c r="U3643" t="str">
        <f t="shared" si="395"/>
        <v>theat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20">
        <f t="shared" si="396"/>
        <v>0.7</v>
      </c>
      <c r="F3644" s="6" t="str">
        <f t="shared" si="398"/>
        <v>Cat 1</v>
      </c>
      <c r="G3644" s="8">
        <v>15</v>
      </c>
      <c r="H3644" t="s">
        <v>8220</v>
      </c>
      <c r="I3644" t="s">
        <v>8235</v>
      </c>
      <c r="J3644" t="s">
        <v>8248</v>
      </c>
      <c r="K3644">
        <v>1448902800</v>
      </c>
      <c r="L3644" s="12">
        <f t="shared" si="392"/>
        <v>42338.708333333328</v>
      </c>
      <c r="M3644">
        <v>1445369727</v>
      </c>
      <c r="N3644" s="12">
        <f t="shared" si="393"/>
        <v>42297.816284722227</v>
      </c>
      <c r="O3644" s="16">
        <f t="shared" si="394"/>
        <v>10</v>
      </c>
      <c r="P3644" s="16">
        <f t="shared" si="397"/>
        <v>2015</v>
      </c>
      <c r="Q3644" t="b">
        <v>0</v>
      </c>
      <c r="R3644">
        <v>2</v>
      </c>
      <c r="S3644" t="b">
        <v>0</v>
      </c>
      <c r="T3644" t="s">
        <v>8303</v>
      </c>
      <c r="U3644" t="str">
        <f t="shared" si="395"/>
        <v>theat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20">
        <f t="shared" si="396"/>
        <v>25</v>
      </c>
      <c r="F3645" s="6" t="str">
        <f t="shared" si="398"/>
        <v>Cat 7</v>
      </c>
      <c r="G3645" s="8">
        <v>0</v>
      </c>
      <c r="H3645" t="s">
        <v>8220</v>
      </c>
      <c r="I3645" t="s">
        <v>8223</v>
      </c>
      <c r="J3645" t="s">
        <v>8245</v>
      </c>
      <c r="K3645">
        <v>1447734439</v>
      </c>
      <c r="L3645" s="12">
        <f t="shared" si="392"/>
        <v>42325.185636574075</v>
      </c>
      <c r="M3645">
        <v>1444274839</v>
      </c>
      <c r="N3645" s="12">
        <f t="shared" si="393"/>
        <v>42285.143969907411</v>
      </c>
      <c r="O3645" s="16">
        <f t="shared" si="394"/>
        <v>10</v>
      </c>
      <c r="P3645" s="16">
        <f t="shared" si="397"/>
        <v>2015</v>
      </c>
      <c r="Q3645" t="b">
        <v>0</v>
      </c>
      <c r="R3645">
        <v>0</v>
      </c>
      <c r="S3645" t="b">
        <v>0</v>
      </c>
      <c r="T3645" t="s">
        <v>8303</v>
      </c>
      <c r="U3645" t="str">
        <f t="shared" si="395"/>
        <v>theat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20">
        <f t="shared" si="396"/>
        <v>5</v>
      </c>
      <c r="F3646" s="6" t="str">
        <f t="shared" si="398"/>
        <v>Cat 3</v>
      </c>
      <c r="G3646" s="8">
        <v>821</v>
      </c>
      <c r="H3646" t="s">
        <v>8220</v>
      </c>
      <c r="I3646" t="s">
        <v>8223</v>
      </c>
      <c r="J3646" t="s">
        <v>8245</v>
      </c>
      <c r="K3646">
        <v>1457413140</v>
      </c>
      <c r="L3646" s="12">
        <f t="shared" si="392"/>
        <v>42437.207638888889</v>
      </c>
      <c r="M3646">
        <v>1454996887</v>
      </c>
      <c r="N3646" s="12">
        <f t="shared" si="393"/>
        <v>42409.241747685184</v>
      </c>
      <c r="O3646" s="16">
        <f t="shared" si="394"/>
        <v>2</v>
      </c>
      <c r="P3646" s="16">
        <f t="shared" si="397"/>
        <v>2016</v>
      </c>
      <c r="Q3646" t="b">
        <v>0</v>
      </c>
      <c r="R3646">
        <v>12</v>
      </c>
      <c r="S3646" t="b">
        <v>0</v>
      </c>
      <c r="T3646" t="s">
        <v>8303</v>
      </c>
      <c r="U3646" t="str">
        <f t="shared" si="395"/>
        <v>theat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20">
        <f t="shared" si="396"/>
        <v>1</v>
      </c>
      <c r="F3647" s="6" t="str">
        <f t="shared" si="398"/>
        <v>Cat 2</v>
      </c>
      <c r="G3647" s="8"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12">
        <f t="shared" si="392"/>
        <v>42696.012013888889</v>
      </c>
      <c r="M3647">
        <v>1477178238</v>
      </c>
      <c r="N3647" s="12">
        <f t="shared" si="393"/>
        <v>42665.970347222217</v>
      </c>
      <c r="O3647" s="16">
        <f t="shared" si="394"/>
        <v>10</v>
      </c>
      <c r="P3647" s="16">
        <f t="shared" si="397"/>
        <v>2016</v>
      </c>
      <c r="Q3647" t="b">
        <v>0</v>
      </c>
      <c r="R3647">
        <v>1</v>
      </c>
      <c r="S3647" t="b">
        <v>0</v>
      </c>
      <c r="T3647" t="s">
        <v>8303</v>
      </c>
      <c r="U3647" t="str">
        <f t="shared" si="395"/>
        <v>theat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20">
        <f t="shared" si="396"/>
        <v>10</v>
      </c>
      <c r="F3648" s="6" t="str">
        <f t="shared" si="398"/>
        <v>Cat 4</v>
      </c>
      <c r="G3648" s="8">
        <v>481</v>
      </c>
      <c r="H3648" t="s">
        <v>8220</v>
      </c>
      <c r="I3648" t="s">
        <v>8223</v>
      </c>
      <c r="J3648" t="s">
        <v>8245</v>
      </c>
      <c r="K3648">
        <v>1434497400</v>
      </c>
      <c r="L3648" s="12">
        <f t="shared" si="392"/>
        <v>42171.979166666672</v>
      </c>
      <c r="M3648">
        <v>1431770802</v>
      </c>
      <c r="N3648" s="12">
        <f t="shared" si="393"/>
        <v>42140.421319444446</v>
      </c>
      <c r="O3648" s="16">
        <f t="shared" si="394"/>
        <v>5</v>
      </c>
      <c r="P3648" s="16">
        <f t="shared" si="397"/>
        <v>2015</v>
      </c>
      <c r="Q3648" t="b">
        <v>0</v>
      </c>
      <c r="R3648">
        <v>8</v>
      </c>
      <c r="S3648" t="b">
        <v>0</v>
      </c>
      <c r="T3648" t="s">
        <v>8303</v>
      </c>
      <c r="U3648" t="str">
        <f t="shared" si="395"/>
        <v>theat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20">
        <f t="shared" si="396"/>
        <v>0.5</v>
      </c>
      <c r="F3649" s="6" t="str">
        <f t="shared" si="398"/>
        <v>Cat 1</v>
      </c>
      <c r="G3649" s="8">
        <v>30</v>
      </c>
      <c r="H3649" t="s">
        <v>8220</v>
      </c>
      <c r="I3649" t="s">
        <v>8224</v>
      </c>
      <c r="J3649" t="s">
        <v>8246</v>
      </c>
      <c r="K3649">
        <v>1475258327</v>
      </c>
      <c r="L3649" s="12">
        <f t="shared" si="392"/>
        <v>42643.749155092592</v>
      </c>
      <c r="M3649">
        <v>1471370327</v>
      </c>
      <c r="N3649" s="12">
        <f t="shared" si="393"/>
        <v>42598.749155092592</v>
      </c>
      <c r="O3649" s="16">
        <f t="shared" si="394"/>
        <v>8</v>
      </c>
      <c r="P3649" s="16">
        <f t="shared" si="397"/>
        <v>2016</v>
      </c>
      <c r="Q3649" t="b">
        <v>0</v>
      </c>
      <c r="R3649">
        <v>2</v>
      </c>
      <c r="S3649" t="b">
        <v>0</v>
      </c>
      <c r="T3649" t="s">
        <v>8303</v>
      </c>
      <c r="U3649" t="str">
        <f t="shared" si="395"/>
        <v>theat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20">
        <f t="shared" si="396"/>
        <v>40</v>
      </c>
      <c r="F3650" s="6" t="str">
        <f t="shared" si="398"/>
        <v>Cat 10</v>
      </c>
      <c r="G3650" s="8">
        <v>40153</v>
      </c>
      <c r="H3650" t="s">
        <v>8218</v>
      </c>
      <c r="I3650" t="s">
        <v>8223</v>
      </c>
      <c r="J3650" t="s">
        <v>8245</v>
      </c>
      <c r="K3650">
        <v>1412492445</v>
      </c>
      <c r="L3650" s="12">
        <f t="shared" si="392"/>
        <v>41917.292187500003</v>
      </c>
      <c r="M3650">
        <v>1409900445</v>
      </c>
      <c r="N3650" s="12">
        <f t="shared" si="393"/>
        <v>41887.292187500003</v>
      </c>
      <c r="O3650" s="16">
        <f t="shared" si="394"/>
        <v>9</v>
      </c>
      <c r="P3650" s="16">
        <f t="shared" si="397"/>
        <v>2014</v>
      </c>
      <c r="Q3650" t="b">
        <v>0</v>
      </c>
      <c r="R3650">
        <v>73</v>
      </c>
      <c r="S3650" t="b">
        <v>1</v>
      </c>
      <c r="T3650" t="s">
        <v>8269</v>
      </c>
      <c r="U3650" t="str">
        <f t="shared" si="395"/>
        <v>theat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20">
        <f t="shared" si="396"/>
        <v>0.75</v>
      </c>
      <c r="F3651" s="6" t="str">
        <f t="shared" si="398"/>
        <v>Cat 1</v>
      </c>
      <c r="G3651" s="8">
        <v>780</v>
      </c>
      <c r="H3651" t="s">
        <v>8218</v>
      </c>
      <c r="I3651" t="s">
        <v>8228</v>
      </c>
      <c r="J3651" t="s">
        <v>8250</v>
      </c>
      <c r="K3651">
        <v>1402938394</v>
      </c>
      <c r="L3651" s="12">
        <f t="shared" ref="L3651:L3714" si="399">(((K3651/60)/60)/24)+DATE(1970,1,1)</f>
        <v>41806.712893518517</v>
      </c>
      <c r="M3651">
        <v>1400691994</v>
      </c>
      <c r="N3651" s="12">
        <f t="shared" ref="N3651:N3714" si="400">(((M3651/60)/60)/24)+DATE(1970,1,1)</f>
        <v>41780.712893518517</v>
      </c>
      <c r="O3651" s="16">
        <f t="shared" ref="O3651:O3714" si="401">MONTH(N3651)</f>
        <v>5</v>
      </c>
      <c r="P3651" s="16">
        <f t="shared" si="397"/>
        <v>2014</v>
      </c>
      <c r="Q3651" t="b">
        <v>0</v>
      </c>
      <c r="R3651">
        <v>8</v>
      </c>
      <c r="S3651" t="b">
        <v>1</v>
      </c>
      <c r="T3651" t="s">
        <v>8269</v>
      </c>
      <c r="U3651" t="str">
        <f t="shared" ref="U3651:U3714" si="402">LEFT(T3651,5)</f>
        <v>theat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20">
        <f t="shared" ref="E3652:E3715" si="403">D3652/1000</f>
        <v>0.5</v>
      </c>
      <c r="F3652" s="6" t="str">
        <f t="shared" si="398"/>
        <v>Cat 1</v>
      </c>
      <c r="G3652" s="8">
        <v>500</v>
      </c>
      <c r="H3652" t="s">
        <v>8218</v>
      </c>
      <c r="I3652" t="s">
        <v>8224</v>
      </c>
      <c r="J3652" t="s">
        <v>8246</v>
      </c>
      <c r="K3652">
        <v>1454412584</v>
      </c>
      <c r="L3652" s="12">
        <f t="shared" si="399"/>
        <v>42402.478981481487</v>
      </c>
      <c r="M3652">
        <v>1452598184</v>
      </c>
      <c r="N3652" s="12">
        <f t="shared" si="400"/>
        <v>42381.478981481487</v>
      </c>
      <c r="O3652" s="16">
        <f t="shared" si="401"/>
        <v>1</v>
      </c>
      <c r="P3652" s="16">
        <f t="shared" ref="P3652:P3715" si="404">YEAR(N3652)</f>
        <v>2016</v>
      </c>
      <c r="Q3652" t="b">
        <v>0</v>
      </c>
      <c r="R3652">
        <v>17</v>
      </c>
      <c r="S3652" t="b">
        <v>1</v>
      </c>
      <c r="T3652" t="s">
        <v>8269</v>
      </c>
      <c r="U3652" t="str">
        <f t="shared" si="402"/>
        <v>theat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20">
        <f t="shared" si="403"/>
        <v>0.5</v>
      </c>
      <c r="F3653" s="6" t="str">
        <f t="shared" ref="F3653:F3716" si="405">IF(E3653&lt;1,"Cat 1",IF(E3653&lt;5,"Cat 2",IF(E3653&lt;10,"Cat 3",IF(E3653&lt;15,"Cat 4",IF(E3653&lt;20,"Cat 5",IF(E3653&lt;25,"Cat 6",IF(E3653&lt;30,"Cat 7",IF(E3653&lt;35,"Cat 8",IF(E3653&lt;40,"Cat 9",IF(E3653&lt;45,"Cat 10",IF(E3653&lt;50,"Cat 11","Cat 12")))))))))))</f>
        <v>Cat 1</v>
      </c>
      <c r="G3653" s="8">
        <v>520</v>
      </c>
      <c r="H3653" t="s">
        <v>8218</v>
      </c>
      <c r="I3653" t="s">
        <v>8223</v>
      </c>
      <c r="J3653" t="s">
        <v>8245</v>
      </c>
      <c r="K3653">
        <v>1407686340</v>
      </c>
      <c r="L3653" s="12">
        <f t="shared" si="399"/>
        <v>41861.665972222225</v>
      </c>
      <c r="M3653">
        <v>1404833442</v>
      </c>
      <c r="N3653" s="12">
        <f t="shared" si="400"/>
        <v>41828.646319444444</v>
      </c>
      <c r="O3653" s="16">
        <f t="shared" si="401"/>
        <v>7</v>
      </c>
      <c r="P3653" s="16">
        <f t="shared" si="404"/>
        <v>2014</v>
      </c>
      <c r="Q3653" t="b">
        <v>0</v>
      </c>
      <c r="R3653">
        <v>9</v>
      </c>
      <c r="S3653" t="b">
        <v>1</v>
      </c>
      <c r="T3653" t="s">
        <v>8269</v>
      </c>
      <c r="U3653" t="str">
        <f t="shared" si="402"/>
        <v>theat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20">
        <f t="shared" si="403"/>
        <v>0.3</v>
      </c>
      <c r="F3654" s="6" t="str">
        <f t="shared" si="405"/>
        <v>Cat 1</v>
      </c>
      <c r="G3654" s="8">
        <v>752</v>
      </c>
      <c r="H3654" t="s">
        <v>8218</v>
      </c>
      <c r="I3654" t="s">
        <v>8228</v>
      </c>
      <c r="J3654" t="s">
        <v>8250</v>
      </c>
      <c r="K3654">
        <v>1472097540</v>
      </c>
      <c r="L3654" s="12">
        <f t="shared" si="399"/>
        <v>42607.165972222225</v>
      </c>
      <c r="M3654">
        <v>1471188502</v>
      </c>
      <c r="N3654" s="12">
        <f t="shared" si="400"/>
        <v>42596.644699074073</v>
      </c>
      <c r="O3654" s="16">
        <f t="shared" si="401"/>
        <v>8</v>
      </c>
      <c r="P3654" s="16">
        <f t="shared" si="404"/>
        <v>2016</v>
      </c>
      <c r="Q3654" t="b">
        <v>0</v>
      </c>
      <c r="R3654">
        <v>17</v>
      </c>
      <c r="S3654" t="b">
        <v>1</v>
      </c>
      <c r="T3654" t="s">
        <v>8269</v>
      </c>
      <c r="U3654" t="str">
        <f t="shared" si="402"/>
        <v>theat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20">
        <f t="shared" si="403"/>
        <v>2</v>
      </c>
      <c r="F3655" s="6" t="str">
        <f t="shared" si="405"/>
        <v>Cat 2</v>
      </c>
      <c r="G3655" s="8">
        <v>2010</v>
      </c>
      <c r="H3655" t="s">
        <v>8218</v>
      </c>
      <c r="I3655" t="s">
        <v>8224</v>
      </c>
      <c r="J3655" t="s">
        <v>8246</v>
      </c>
      <c r="K3655">
        <v>1438764207</v>
      </c>
      <c r="L3655" s="12">
        <f t="shared" si="399"/>
        <v>42221.363506944443</v>
      </c>
      <c r="M3655">
        <v>1436172207</v>
      </c>
      <c r="N3655" s="12">
        <f t="shared" si="400"/>
        <v>42191.363506944443</v>
      </c>
      <c r="O3655" s="16">
        <f t="shared" si="401"/>
        <v>7</v>
      </c>
      <c r="P3655" s="16">
        <f t="shared" si="404"/>
        <v>2015</v>
      </c>
      <c r="Q3655" t="b">
        <v>0</v>
      </c>
      <c r="R3655">
        <v>33</v>
      </c>
      <c r="S3655" t="b">
        <v>1</v>
      </c>
      <c r="T3655" t="s">
        <v>8269</v>
      </c>
      <c r="U3655" t="str">
        <f t="shared" si="402"/>
        <v>theat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20">
        <f t="shared" si="403"/>
        <v>1.5</v>
      </c>
      <c r="F3656" s="6" t="str">
        <f t="shared" si="405"/>
        <v>Cat 2</v>
      </c>
      <c r="G3656" s="8">
        <v>2616</v>
      </c>
      <c r="H3656" t="s">
        <v>8218</v>
      </c>
      <c r="I3656" t="s">
        <v>8224</v>
      </c>
      <c r="J3656" t="s">
        <v>8246</v>
      </c>
      <c r="K3656">
        <v>1459702800</v>
      </c>
      <c r="L3656" s="12">
        <f t="shared" si="399"/>
        <v>42463.708333333328</v>
      </c>
      <c r="M3656">
        <v>1457690386</v>
      </c>
      <c r="N3656" s="12">
        <f t="shared" si="400"/>
        <v>42440.416504629626</v>
      </c>
      <c r="O3656" s="16">
        <f t="shared" si="401"/>
        <v>3</v>
      </c>
      <c r="P3656" s="16">
        <f t="shared" si="404"/>
        <v>2016</v>
      </c>
      <c r="Q3656" t="b">
        <v>0</v>
      </c>
      <c r="R3656">
        <v>38</v>
      </c>
      <c r="S3656" t="b">
        <v>1</v>
      </c>
      <c r="T3656" t="s">
        <v>8269</v>
      </c>
      <c r="U3656" t="str">
        <f t="shared" si="402"/>
        <v>theat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20">
        <f t="shared" si="403"/>
        <v>5</v>
      </c>
      <c r="F3657" s="6" t="str">
        <f t="shared" si="405"/>
        <v>Cat 3</v>
      </c>
      <c r="G3657" s="8">
        <v>5813</v>
      </c>
      <c r="H3657" t="s">
        <v>8218</v>
      </c>
      <c r="I3657" t="s">
        <v>8223</v>
      </c>
      <c r="J3657" t="s">
        <v>8245</v>
      </c>
      <c r="K3657">
        <v>1437202740</v>
      </c>
      <c r="L3657" s="12">
        <f t="shared" si="399"/>
        <v>42203.290972222225</v>
      </c>
      <c r="M3657">
        <v>1434654998</v>
      </c>
      <c r="N3657" s="12">
        <f t="shared" si="400"/>
        <v>42173.803217592591</v>
      </c>
      <c r="O3657" s="16">
        <f t="shared" si="401"/>
        <v>6</v>
      </c>
      <c r="P3657" s="16">
        <f t="shared" si="404"/>
        <v>2015</v>
      </c>
      <c r="Q3657" t="b">
        <v>0</v>
      </c>
      <c r="R3657">
        <v>79</v>
      </c>
      <c r="S3657" t="b">
        <v>1</v>
      </c>
      <c r="T3657" t="s">
        <v>8269</v>
      </c>
      <c r="U3657" t="str">
        <f t="shared" si="402"/>
        <v>theat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20">
        <f t="shared" si="403"/>
        <v>5</v>
      </c>
      <c r="F3658" s="6" t="str">
        <f t="shared" si="405"/>
        <v>Cat 3</v>
      </c>
      <c r="G3658" s="8">
        <v>5291</v>
      </c>
      <c r="H3658" t="s">
        <v>8218</v>
      </c>
      <c r="I3658" t="s">
        <v>8239</v>
      </c>
      <c r="J3658" t="s">
        <v>8256</v>
      </c>
      <c r="K3658">
        <v>1485989940</v>
      </c>
      <c r="L3658" s="12">
        <f t="shared" si="399"/>
        <v>42767.957638888889</v>
      </c>
      <c r="M3658">
        <v>1483393836</v>
      </c>
      <c r="N3658" s="12">
        <f t="shared" si="400"/>
        <v>42737.910138888896</v>
      </c>
      <c r="O3658" s="16">
        <f t="shared" si="401"/>
        <v>1</v>
      </c>
      <c r="P3658" s="16">
        <f t="shared" si="404"/>
        <v>2017</v>
      </c>
      <c r="Q3658" t="b">
        <v>0</v>
      </c>
      <c r="R3658">
        <v>46</v>
      </c>
      <c r="S3658" t="b">
        <v>1</v>
      </c>
      <c r="T3658" t="s">
        <v>8269</v>
      </c>
      <c r="U3658" t="str">
        <f t="shared" si="402"/>
        <v>theat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20">
        <f t="shared" si="403"/>
        <v>2</v>
      </c>
      <c r="F3659" s="6" t="str">
        <f t="shared" si="405"/>
        <v>Cat 2</v>
      </c>
      <c r="G3659" s="8">
        <v>2215</v>
      </c>
      <c r="H3659" t="s">
        <v>8218</v>
      </c>
      <c r="I3659" t="s">
        <v>8231</v>
      </c>
      <c r="J3659" t="s">
        <v>8252</v>
      </c>
      <c r="K3659">
        <v>1464817320</v>
      </c>
      <c r="L3659" s="12">
        <f t="shared" si="399"/>
        <v>42522.904166666667</v>
      </c>
      <c r="M3659">
        <v>1462806419</v>
      </c>
      <c r="N3659" s="12">
        <f t="shared" si="400"/>
        <v>42499.629849537043</v>
      </c>
      <c r="O3659" s="16">
        <f t="shared" si="401"/>
        <v>5</v>
      </c>
      <c r="P3659" s="16">
        <f t="shared" si="404"/>
        <v>2016</v>
      </c>
      <c r="Q3659" t="b">
        <v>0</v>
      </c>
      <c r="R3659">
        <v>20</v>
      </c>
      <c r="S3659" t="b">
        <v>1</v>
      </c>
      <c r="T3659" t="s">
        <v>8269</v>
      </c>
      <c r="U3659" t="str">
        <f t="shared" si="402"/>
        <v>theat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20">
        <f t="shared" si="403"/>
        <v>1.5</v>
      </c>
      <c r="F3660" s="6" t="str">
        <f t="shared" si="405"/>
        <v>Cat 2</v>
      </c>
      <c r="G3660" s="8">
        <v>1510</v>
      </c>
      <c r="H3660" t="s">
        <v>8218</v>
      </c>
      <c r="I3660" t="s">
        <v>8223</v>
      </c>
      <c r="J3660" t="s">
        <v>8245</v>
      </c>
      <c r="K3660">
        <v>1404273540</v>
      </c>
      <c r="L3660" s="12">
        <f t="shared" si="399"/>
        <v>41822.165972222225</v>
      </c>
      <c r="M3660">
        <v>1400272580</v>
      </c>
      <c r="N3660" s="12">
        <f t="shared" si="400"/>
        <v>41775.858564814815</v>
      </c>
      <c r="O3660" s="16">
        <f t="shared" si="401"/>
        <v>5</v>
      </c>
      <c r="P3660" s="16">
        <f t="shared" si="404"/>
        <v>2014</v>
      </c>
      <c r="Q3660" t="b">
        <v>0</v>
      </c>
      <c r="R3660">
        <v>20</v>
      </c>
      <c r="S3660" t="b">
        <v>1</v>
      </c>
      <c r="T3660" t="s">
        <v>8269</v>
      </c>
      <c r="U3660" t="str">
        <f t="shared" si="402"/>
        <v>theat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20">
        <f t="shared" si="403"/>
        <v>3</v>
      </c>
      <c r="F3661" s="6" t="str">
        <f t="shared" si="405"/>
        <v>Cat 2</v>
      </c>
      <c r="G3661" s="8">
        <v>3061</v>
      </c>
      <c r="H3661" t="s">
        <v>8218</v>
      </c>
      <c r="I3661" t="s">
        <v>8223</v>
      </c>
      <c r="J3661" t="s">
        <v>8245</v>
      </c>
      <c r="K3661">
        <v>1426775940</v>
      </c>
      <c r="L3661" s="12">
        <f t="shared" si="399"/>
        <v>42082.610416666663</v>
      </c>
      <c r="M3661">
        <v>1424414350</v>
      </c>
      <c r="N3661" s="12">
        <f t="shared" si="400"/>
        <v>42055.277199074073</v>
      </c>
      <c r="O3661" s="16">
        <f t="shared" si="401"/>
        <v>2</v>
      </c>
      <c r="P3661" s="16">
        <f t="shared" si="404"/>
        <v>2015</v>
      </c>
      <c r="Q3661" t="b">
        <v>0</v>
      </c>
      <c r="R3661">
        <v>13</v>
      </c>
      <c r="S3661" t="b">
        <v>1</v>
      </c>
      <c r="T3661" t="s">
        <v>8269</v>
      </c>
      <c r="U3661" t="str">
        <f t="shared" si="402"/>
        <v>theat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20">
        <f t="shared" si="403"/>
        <v>0.25</v>
      </c>
      <c r="F3662" s="6" t="str">
        <f t="shared" si="405"/>
        <v>Cat 1</v>
      </c>
      <c r="G3662" s="8">
        <v>250</v>
      </c>
      <c r="H3662" t="s">
        <v>8218</v>
      </c>
      <c r="I3662" t="s">
        <v>8224</v>
      </c>
      <c r="J3662" t="s">
        <v>8246</v>
      </c>
      <c r="K3662">
        <v>1419368925</v>
      </c>
      <c r="L3662" s="12">
        <f t="shared" si="399"/>
        <v>41996.881076388891</v>
      </c>
      <c r="M3662">
        <v>1417208925</v>
      </c>
      <c r="N3662" s="12">
        <f t="shared" si="400"/>
        <v>41971.881076388891</v>
      </c>
      <c r="O3662" s="16">
        <f t="shared" si="401"/>
        <v>11</v>
      </c>
      <c r="P3662" s="16">
        <f t="shared" si="404"/>
        <v>2014</v>
      </c>
      <c r="Q3662" t="b">
        <v>0</v>
      </c>
      <c r="R3662">
        <v>22</v>
      </c>
      <c r="S3662" t="b">
        <v>1</v>
      </c>
      <c r="T3662" t="s">
        <v>8269</v>
      </c>
      <c r="U3662" t="str">
        <f t="shared" si="402"/>
        <v>theat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20">
        <f t="shared" si="403"/>
        <v>3</v>
      </c>
      <c r="F3663" s="6" t="str">
        <f t="shared" si="405"/>
        <v>Cat 2</v>
      </c>
      <c r="G3663" s="8">
        <v>3330</v>
      </c>
      <c r="H3663" t="s">
        <v>8218</v>
      </c>
      <c r="I3663" t="s">
        <v>8223</v>
      </c>
      <c r="J3663" t="s">
        <v>8245</v>
      </c>
      <c r="K3663">
        <v>1460260800</v>
      </c>
      <c r="L3663" s="12">
        <f t="shared" si="399"/>
        <v>42470.166666666672</v>
      </c>
      <c r="M3663">
        <v>1458336672</v>
      </c>
      <c r="N3663" s="12">
        <f t="shared" si="400"/>
        <v>42447.896666666667</v>
      </c>
      <c r="O3663" s="16">
        <f t="shared" si="401"/>
        <v>3</v>
      </c>
      <c r="P3663" s="16">
        <f t="shared" si="404"/>
        <v>2016</v>
      </c>
      <c r="Q3663" t="b">
        <v>0</v>
      </c>
      <c r="R3663">
        <v>36</v>
      </c>
      <c r="S3663" t="b">
        <v>1</v>
      </c>
      <c r="T3663" t="s">
        <v>8269</v>
      </c>
      <c r="U3663" t="str">
        <f t="shared" si="402"/>
        <v>theat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20">
        <f t="shared" si="403"/>
        <v>8</v>
      </c>
      <c r="F3664" s="6" t="str">
        <f t="shared" si="405"/>
        <v>Cat 3</v>
      </c>
      <c r="G3664" s="8">
        <v>8114</v>
      </c>
      <c r="H3664" t="s">
        <v>8218</v>
      </c>
      <c r="I3664" t="s">
        <v>8228</v>
      </c>
      <c r="J3664" t="s">
        <v>8250</v>
      </c>
      <c r="K3664">
        <v>1427775414</v>
      </c>
      <c r="L3664" s="12">
        <f t="shared" si="399"/>
        <v>42094.178402777776</v>
      </c>
      <c r="M3664">
        <v>1425187014</v>
      </c>
      <c r="N3664" s="12">
        <f t="shared" si="400"/>
        <v>42064.220069444447</v>
      </c>
      <c r="O3664" s="16">
        <f t="shared" si="401"/>
        <v>3</v>
      </c>
      <c r="P3664" s="16">
        <f t="shared" si="404"/>
        <v>2015</v>
      </c>
      <c r="Q3664" t="b">
        <v>0</v>
      </c>
      <c r="R3664">
        <v>40</v>
      </c>
      <c r="S3664" t="b">
        <v>1</v>
      </c>
      <c r="T3664" t="s">
        <v>8269</v>
      </c>
      <c r="U3664" t="str">
        <f t="shared" si="402"/>
        <v>theat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20">
        <f t="shared" si="403"/>
        <v>0.22500000000000001</v>
      </c>
      <c r="F3665" s="6" t="str">
        <f t="shared" si="405"/>
        <v>Cat 1</v>
      </c>
      <c r="G3665" s="8">
        <v>234</v>
      </c>
      <c r="H3665" t="s">
        <v>8218</v>
      </c>
      <c r="I3665" t="s">
        <v>8224</v>
      </c>
      <c r="J3665" t="s">
        <v>8246</v>
      </c>
      <c r="K3665">
        <v>1482321030</v>
      </c>
      <c r="L3665" s="12">
        <f t="shared" si="399"/>
        <v>42725.493402777778</v>
      </c>
      <c r="M3665">
        <v>1477133430</v>
      </c>
      <c r="N3665" s="12">
        <f t="shared" si="400"/>
        <v>42665.451736111107</v>
      </c>
      <c r="O3665" s="16">
        <f t="shared" si="401"/>
        <v>10</v>
      </c>
      <c r="P3665" s="16">
        <f t="shared" si="404"/>
        <v>2016</v>
      </c>
      <c r="Q3665" t="b">
        <v>0</v>
      </c>
      <c r="R3665">
        <v>9</v>
      </c>
      <c r="S3665" t="b">
        <v>1</v>
      </c>
      <c r="T3665" t="s">
        <v>8269</v>
      </c>
      <c r="U3665" t="str">
        <f t="shared" si="402"/>
        <v>theat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20">
        <f t="shared" si="403"/>
        <v>0.8</v>
      </c>
      <c r="F3666" s="6" t="str">
        <f t="shared" si="405"/>
        <v>Cat 1</v>
      </c>
      <c r="G3666" s="8">
        <v>875</v>
      </c>
      <c r="H3666" t="s">
        <v>8218</v>
      </c>
      <c r="I3666" t="s">
        <v>8223</v>
      </c>
      <c r="J3666" t="s">
        <v>8245</v>
      </c>
      <c r="K3666">
        <v>1466056689</v>
      </c>
      <c r="L3666" s="12">
        <f t="shared" si="399"/>
        <v>42537.248715277776</v>
      </c>
      <c r="M3666">
        <v>1464847089</v>
      </c>
      <c r="N3666" s="12">
        <f t="shared" si="400"/>
        <v>42523.248715277776</v>
      </c>
      <c r="O3666" s="16">
        <f t="shared" si="401"/>
        <v>6</v>
      </c>
      <c r="P3666" s="16">
        <f t="shared" si="404"/>
        <v>2016</v>
      </c>
      <c r="Q3666" t="b">
        <v>0</v>
      </c>
      <c r="R3666">
        <v>19</v>
      </c>
      <c r="S3666" t="b">
        <v>1</v>
      </c>
      <c r="T3666" t="s">
        <v>8269</v>
      </c>
      <c r="U3666" t="str">
        <f t="shared" si="402"/>
        <v>theat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20">
        <f t="shared" si="403"/>
        <v>0.62</v>
      </c>
      <c r="F3667" s="6" t="str">
        <f t="shared" si="405"/>
        <v>Cat 1</v>
      </c>
      <c r="G3667" s="8">
        <v>714</v>
      </c>
      <c r="H3667" t="s">
        <v>8218</v>
      </c>
      <c r="I3667" t="s">
        <v>8229</v>
      </c>
      <c r="J3667" t="s">
        <v>8248</v>
      </c>
      <c r="K3667">
        <v>1446062040</v>
      </c>
      <c r="L3667" s="12">
        <f t="shared" si="399"/>
        <v>42305.829166666663</v>
      </c>
      <c r="M3667">
        <v>1445109822</v>
      </c>
      <c r="N3667" s="12">
        <f t="shared" si="400"/>
        <v>42294.808124999996</v>
      </c>
      <c r="O3667" s="16">
        <f t="shared" si="401"/>
        <v>10</v>
      </c>
      <c r="P3667" s="16">
        <f t="shared" si="404"/>
        <v>2015</v>
      </c>
      <c r="Q3667" t="b">
        <v>0</v>
      </c>
      <c r="R3667">
        <v>14</v>
      </c>
      <c r="S3667" t="b">
        <v>1</v>
      </c>
      <c r="T3667" t="s">
        <v>8269</v>
      </c>
      <c r="U3667" t="str">
        <f t="shared" si="402"/>
        <v>theat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20">
        <f t="shared" si="403"/>
        <v>1.2</v>
      </c>
      <c r="F3668" s="6" t="str">
        <f t="shared" si="405"/>
        <v>Cat 2</v>
      </c>
      <c r="G3668" s="8">
        <v>1200</v>
      </c>
      <c r="H3668" t="s">
        <v>8218</v>
      </c>
      <c r="I3668" t="s">
        <v>8223</v>
      </c>
      <c r="J3668" t="s">
        <v>8245</v>
      </c>
      <c r="K3668">
        <v>1406185200</v>
      </c>
      <c r="L3668" s="12">
        <f t="shared" si="399"/>
        <v>41844.291666666664</v>
      </c>
      <c r="M3668">
        <v>1404337382</v>
      </c>
      <c r="N3668" s="12">
        <f t="shared" si="400"/>
        <v>41822.90488425926</v>
      </c>
      <c r="O3668" s="16">
        <f t="shared" si="401"/>
        <v>7</v>
      </c>
      <c r="P3668" s="16">
        <f t="shared" si="404"/>
        <v>2014</v>
      </c>
      <c r="Q3668" t="b">
        <v>0</v>
      </c>
      <c r="R3668">
        <v>38</v>
      </c>
      <c r="S3668" t="b">
        <v>1</v>
      </c>
      <c r="T3668" t="s">
        <v>8269</v>
      </c>
      <c r="U3668" t="str">
        <f t="shared" si="402"/>
        <v>theat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20">
        <f t="shared" si="403"/>
        <v>3</v>
      </c>
      <c r="F3669" s="6" t="str">
        <f t="shared" si="405"/>
        <v>Cat 2</v>
      </c>
      <c r="G3669" s="8">
        <v>3095.11</v>
      </c>
      <c r="H3669" t="s">
        <v>8218</v>
      </c>
      <c r="I3669" t="s">
        <v>8224</v>
      </c>
      <c r="J3669" t="s">
        <v>8246</v>
      </c>
      <c r="K3669">
        <v>1437261419</v>
      </c>
      <c r="L3669" s="12">
        <f t="shared" si="399"/>
        <v>42203.970127314817</v>
      </c>
      <c r="M3669">
        <v>1434669419</v>
      </c>
      <c r="N3669" s="12">
        <f t="shared" si="400"/>
        <v>42173.970127314817</v>
      </c>
      <c r="O3669" s="16">
        <f t="shared" si="401"/>
        <v>6</v>
      </c>
      <c r="P3669" s="16">
        <f t="shared" si="404"/>
        <v>2015</v>
      </c>
      <c r="Q3669" t="b">
        <v>0</v>
      </c>
      <c r="R3669">
        <v>58</v>
      </c>
      <c r="S3669" t="b">
        <v>1</v>
      </c>
      <c r="T3669" t="s">
        <v>8269</v>
      </c>
      <c r="U3669" t="str">
        <f t="shared" si="402"/>
        <v>theat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20">
        <f t="shared" si="403"/>
        <v>1</v>
      </c>
      <c r="F3670" s="6" t="str">
        <f t="shared" si="405"/>
        <v>Cat 2</v>
      </c>
      <c r="G3670" s="8">
        <v>1035</v>
      </c>
      <c r="H3670" t="s">
        <v>8218</v>
      </c>
      <c r="I3670" t="s">
        <v>8223</v>
      </c>
      <c r="J3670" t="s">
        <v>8245</v>
      </c>
      <c r="K3670">
        <v>1437676380</v>
      </c>
      <c r="L3670" s="12">
        <f t="shared" si="399"/>
        <v>42208.772916666669</v>
      </c>
      <c r="M3670">
        <v>1435670452</v>
      </c>
      <c r="N3670" s="12">
        <f t="shared" si="400"/>
        <v>42185.556157407409</v>
      </c>
      <c r="O3670" s="16">
        <f t="shared" si="401"/>
        <v>6</v>
      </c>
      <c r="P3670" s="16">
        <f t="shared" si="404"/>
        <v>2015</v>
      </c>
      <c r="Q3670" t="b">
        <v>0</v>
      </c>
      <c r="R3670">
        <v>28</v>
      </c>
      <c r="S3670" t="b">
        <v>1</v>
      </c>
      <c r="T3670" t="s">
        <v>8269</v>
      </c>
      <c r="U3670" t="str">
        <f t="shared" si="402"/>
        <v>theat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20">
        <f t="shared" si="403"/>
        <v>1</v>
      </c>
      <c r="F3671" s="6" t="str">
        <f t="shared" si="405"/>
        <v>Cat 2</v>
      </c>
      <c r="G3671" s="8">
        <v>1382</v>
      </c>
      <c r="H3671" t="s">
        <v>8218</v>
      </c>
      <c r="I3671" t="s">
        <v>8224</v>
      </c>
      <c r="J3671" t="s">
        <v>8246</v>
      </c>
      <c r="K3671">
        <v>1434039137</v>
      </c>
      <c r="L3671" s="12">
        <f t="shared" si="399"/>
        <v>42166.675196759257</v>
      </c>
      <c r="M3671">
        <v>1431447137</v>
      </c>
      <c r="N3671" s="12">
        <f t="shared" si="400"/>
        <v>42136.675196759257</v>
      </c>
      <c r="O3671" s="16">
        <f t="shared" si="401"/>
        <v>5</v>
      </c>
      <c r="P3671" s="16">
        <f t="shared" si="404"/>
        <v>2015</v>
      </c>
      <c r="Q3671" t="b">
        <v>0</v>
      </c>
      <c r="R3671">
        <v>17</v>
      </c>
      <c r="S3671" t="b">
        <v>1</v>
      </c>
      <c r="T3671" t="s">
        <v>8269</v>
      </c>
      <c r="U3671" t="str">
        <f t="shared" si="402"/>
        <v>theat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20">
        <f t="shared" si="403"/>
        <v>0.22</v>
      </c>
      <c r="F3672" s="6" t="str">
        <f t="shared" si="405"/>
        <v>Cat 1</v>
      </c>
      <c r="G3672" s="8">
        <v>241</v>
      </c>
      <c r="H3672" t="s">
        <v>8218</v>
      </c>
      <c r="I3672" t="s">
        <v>8224</v>
      </c>
      <c r="J3672" t="s">
        <v>8246</v>
      </c>
      <c r="K3672">
        <v>1433113200</v>
      </c>
      <c r="L3672" s="12">
        <f t="shared" si="399"/>
        <v>42155.958333333328</v>
      </c>
      <c r="M3672">
        <v>1431951611</v>
      </c>
      <c r="N3672" s="12">
        <f t="shared" si="400"/>
        <v>42142.514016203699</v>
      </c>
      <c r="O3672" s="16">
        <f t="shared" si="401"/>
        <v>5</v>
      </c>
      <c r="P3672" s="16">
        <f t="shared" si="404"/>
        <v>2015</v>
      </c>
      <c r="Q3672" t="b">
        <v>0</v>
      </c>
      <c r="R3672">
        <v>12</v>
      </c>
      <c r="S3672" t="b">
        <v>1</v>
      </c>
      <c r="T3672" t="s">
        <v>8269</v>
      </c>
      <c r="U3672" t="str">
        <f t="shared" si="402"/>
        <v>theat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20">
        <f t="shared" si="403"/>
        <v>3.5</v>
      </c>
      <c r="F3673" s="6" t="str">
        <f t="shared" si="405"/>
        <v>Cat 2</v>
      </c>
      <c r="G3673" s="8">
        <v>3530</v>
      </c>
      <c r="H3673" t="s">
        <v>8218</v>
      </c>
      <c r="I3673" t="s">
        <v>8223</v>
      </c>
      <c r="J3673" t="s">
        <v>8245</v>
      </c>
      <c r="K3673">
        <v>1405915140</v>
      </c>
      <c r="L3673" s="12">
        <f t="shared" si="399"/>
        <v>41841.165972222225</v>
      </c>
      <c r="M3673">
        <v>1404140667</v>
      </c>
      <c r="N3673" s="12">
        <f t="shared" si="400"/>
        <v>41820.62809027778</v>
      </c>
      <c r="O3673" s="16">
        <f t="shared" si="401"/>
        <v>6</v>
      </c>
      <c r="P3673" s="16">
        <f t="shared" si="404"/>
        <v>2014</v>
      </c>
      <c r="Q3673" t="b">
        <v>0</v>
      </c>
      <c r="R3673">
        <v>40</v>
      </c>
      <c r="S3673" t="b">
        <v>1</v>
      </c>
      <c r="T3673" t="s">
        <v>8269</v>
      </c>
      <c r="U3673" t="str">
        <f t="shared" si="402"/>
        <v>theat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20">
        <f t="shared" si="403"/>
        <v>3</v>
      </c>
      <c r="F3674" s="6" t="str">
        <f t="shared" si="405"/>
        <v>Cat 2</v>
      </c>
      <c r="G3674" s="8">
        <v>3046</v>
      </c>
      <c r="H3674" t="s">
        <v>8218</v>
      </c>
      <c r="I3674" t="s">
        <v>8224</v>
      </c>
      <c r="J3674" t="s">
        <v>8246</v>
      </c>
      <c r="K3674">
        <v>1411771384</v>
      </c>
      <c r="L3674" s="12">
        <f t="shared" si="399"/>
        <v>41908.946574074071</v>
      </c>
      <c r="M3674">
        <v>1409179384</v>
      </c>
      <c r="N3674" s="12">
        <f t="shared" si="400"/>
        <v>41878.946574074071</v>
      </c>
      <c r="O3674" s="16">
        <f t="shared" si="401"/>
        <v>8</v>
      </c>
      <c r="P3674" s="16">
        <f t="shared" si="404"/>
        <v>2014</v>
      </c>
      <c r="Q3674" t="b">
        <v>0</v>
      </c>
      <c r="R3674">
        <v>57</v>
      </c>
      <c r="S3674" t="b">
        <v>1</v>
      </c>
      <c r="T3674" t="s">
        <v>8269</v>
      </c>
      <c r="U3674" t="str">
        <f t="shared" si="402"/>
        <v>theat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20">
        <f t="shared" si="403"/>
        <v>4</v>
      </c>
      <c r="F3675" s="6" t="str">
        <f t="shared" si="405"/>
        <v>Cat 2</v>
      </c>
      <c r="G3675" s="8">
        <v>4545</v>
      </c>
      <c r="H3675" t="s">
        <v>8218</v>
      </c>
      <c r="I3675" t="s">
        <v>8224</v>
      </c>
      <c r="J3675" t="s">
        <v>8246</v>
      </c>
      <c r="K3675">
        <v>1415191920</v>
      </c>
      <c r="L3675" s="12">
        <f t="shared" si="399"/>
        <v>41948.536111111112</v>
      </c>
      <c r="M3675">
        <v>1412233497</v>
      </c>
      <c r="N3675" s="12">
        <f t="shared" si="400"/>
        <v>41914.295104166667</v>
      </c>
      <c r="O3675" s="16">
        <f t="shared" si="401"/>
        <v>10</v>
      </c>
      <c r="P3675" s="16">
        <f t="shared" si="404"/>
        <v>2014</v>
      </c>
      <c r="Q3675" t="b">
        <v>0</v>
      </c>
      <c r="R3675">
        <v>114</v>
      </c>
      <c r="S3675" t="b">
        <v>1</v>
      </c>
      <c r="T3675" t="s">
        <v>8269</v>
      </c>
      <c r="U3675" t="str">
        <f t="shared" si="402"/>
        <v>theat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20">
        <f t="shared" si="403"/>
        <v>4.5</v>
      </c>
      <c r="F3676" s="6" t="str">
        <f t="shared" si="405"/>
        <v>Cat 2</v>
      </c>
      <c r="G3676" s="8">
        <v>4500</v>
      </c>
      <c r="H3676" t="s">
        <v>8218</v>
      </c>
      <c r="I3676" t="s">
        <v>8235</v>
      </c>
      <c r="J3676" t="s">
        <v>8248</v>
      </c>
      <c r="K3676">
        <v>1472936229</v>
      </c>
      <c r="L3676" s="12">
        <f t="shared" si="399"/>
        <v>42616.873020833329</v>
      </c>
      <c r="M3676">
        <v>1467752229</v>
      </c>
      <c r="N3676" s="12">
        <f t="shared" si="400"/>
        <v>42556.873020833329</v>
      </c>
      <c r="O3676" s="16">
        <f t="shared" si="401"/>
        <v>7</v>
      </c>
      <c r="P3676" s="16">
        <f t="shared" si="404"/>
        <v>2016</v>
      </c>
      <c r="Q3676" t="b">
        <v>0</v>
      </c>
      <c r="R3676">
        <v>31</v>
      </c>
      <c r="S3676" t="b">
        <v>1</v>
      </c>
      <c r="T3676" t="s">
        <v>8269</v>
      </c>
      <c r="U3676" t="str">
        <f t="shared" si="402"/>
        <v>theat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20">
        <f t="shared" si="403"/>
        <v>0.05</v>
      </c>
      <c r="F3677" s="6" t="str">
        <f t="shared" si="405"/>
        <v>Cat 1</v>
      </c>
      <c r="G3677" s="8">
        <v>70</v>
      </c>
      <c r="H3677" t="s">
        <v>8218</v>
      </c>
      <c r="I3677" t="s">
        <v>8224</v>
      </c>
      <c r="J3677" t="s">
        <v>8246</v>
      </c>
      <c r="K3677">
        <v>1463353200</v>
      </c>
      <c r="L3677" s="12">
        <f t="shared" si="399"/>
        <v>42505.958333333328</v>
      </c>
      <c r="M3677">
        <v>1462285182</v>
      </c>
      <c r="N3677" s="12">
        <f t="shared" si="400"/>
        <v>42493.597013888888</v>
      </c>
      <c r="O3677" s="16">
        <f t="shared" si="401"/>
        <v>5</v>
      </c>
      <c r="P3677" s="16">
        <f t="shared" si="404"/>
        <v>2016</v>
      </c>
      <c r="Q3677" t="b">
        <v>0</v>
      </c>
      <c r="R3677">
        <v>3</v>
      </c>
      <c r="S3677" t="b">
        <v>1</v>
      </c>
      <c r="T3677" t="s">
        <v>8269</v>
      </c>
      <c r="U3677" t="str">
        <f t="shared" si="402"/>
        <v>theat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20">
        <f t="shared" si="403"/>
        <v>0.8</v>
      </c>
      <c r="F3678" s="6" t="str">
        <f t="shared" si="405"/>
        <v>Cat 1</v>
      </c>
      <c r="G3678" s="8">
        <v>1030</v>
      </c>
      <c r="H3678" t="s">
        <v>8218</v>
      </c>
      <c r="I3678" t="s">
        <v>8223</v>
      </c>
      <c r="J3678" t="s">
        <v>8245</v>
      </c>
      <c r="K3678">
        <v>1410550484</v>
      </c>
      <c r="L3678" s="12">
        <f t="shared" si="399"/>
        <v>41894.815787037034</v>
      </c>
      <c r="M3678">
        <v>1408995284</v>
      </c>
      <c r="N3678" s="12">
        <f t="shared" si="400"/>
        <v>41876.815787037034</v>
      </c>
      <c r="O3678" s="16">
        <f t="shared" si="401"/>
        <v>8</v>
      </c>
      <c r="P3678" s="16">
        <f t="shared" si="404"/>
        <v>2014</v>
      </c>
      <c r="Q3678" t="b">
        <v>0</v>
      </c>
      <c r="R3678">
        <v>16</v>
      </c>
      <c r="S3678" t="b">
        <v>1</v>
      </c>
      <c r="T3678" t="s">
        <v>8269</v>
      </c>
      <c r="U3678" t="str">
        <f t="shared" si="402"/>
        <v>theat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20">
        <f t="shared" si="403"/>
        <v>12</v>
      </c>
      <c r="F3679" s="6" t="str">
        <f t="shared" si="405"/>
        <v>Cat 4</v>
      </c>
      <c r="G3679" s="8">
        <v>12348.5</v>
      </c>
      <c r="H3679" t="s">
        <v>8218</v>
      </c>
      <c r="I3679" t="s">
        <v>8223</v>
      </c>
      <c r="J3679" t="s">
        <v>8245</v>
      </c>
      <c r="K3679">
        <v>1404359940</v>
      </c>
      <c r="L3679" s="12">
        <f t="shared" si="399"/>
        <v>41823.165972222225</v>
      </c>
      <c r="M3679">
        <v>1402580818</v>
      </c>
      <c r="N3679" s="12">
        <f t="shared" si="400"/>
        <v>41802.574282407404</v>
      </c>
      <c r="O3679" s="16">
        <f t="shared" si="401"/>
        <v>6</v>
      </c>
      <c r="P3679" s="16">
        <f t="shared" si="404"/>
        <v>2014</v>
      </c>
      <c r="Q3679" t="b">
        <v>0</v>
      </c>
      <c r="R3679">
        <v>199</v>
      </c>
      <c r="S3679" t="b">
        <v>1</v>
      </c>
      <c r="T3679" t="s">
        <v>8269</v>
      </c>
      <c r="U3679" t="str">
        <f t="shared" si="402"/>
        <v>theat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20">
        <f t="shared" si="403"/>
        <v>2</v>
      </c>
      <c r="F3680" s="6" t="str">
        <f t="shared" si="405"/>
        <v>Cat 2</v>
      </c>
      <c r="G3680" s="8">
        <v>2050</v>
      </c>
      <c r="H3680" t="s">
        <v>8218</v>
      </c>
      <c r="I3680" t="s">
        <v>8224</v>
      </c>
      <c r="J3680" t="s">
        <v>8246</v>
      </c>
      <c r="K3680">
        <v>1433076298</v>
      </c>
      <c r="L3680" s="12">
        <f t="shared" si="399"/>
        <v>42155.531226851846</v>
      </c>
      <c r="M3680">
        <v>1430052298</v>
      </c>
      <c r="N3680" s="12">
        <f t="shared" si="400"/>
        <v>42120.531226851846</v>
      </c>
      <c r="O3680" s="16">
        <f t="shared" si="401"/>
        <v>4</v>
      </c>
      <c r="P3680" s="16">
        <f t="shared" si="404"/>
        <v>2015</v>
      </c>
      <c r="Q3680" t="b">
        <v>0</v>
      </c>
      <c r="R3680">
        <v>31</v>
      </c>
      <c r="S3680" t="b">
        <v>1</v>
      </c>
      <c r="T3680" t="s">
        <v>8269</v>
      </c>
      <c r="U3680" t="str">
        <f t="shared" si="402"/>
        <v>theat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20">
        <f t="shared" si="403"/>
        <v>2</v>
      </c>
      <c r="F3681" s="6" t="str">
        <f t="shared" si="405"/>
        <v>Cat 2</v>
      </c>
      <c r="G3681" s="8">
        <v>2202</v>
      </c>
      <c r="H3681" t="s">
        <v>8218</v>
      </c>
      <c r="I3681" t="s">
        <v>8223</v>
      </c>
      <c r="J3681" t="s">
        <v>8245</v>
      </c>
      <c r="K3681">
        <v>1404190740</v>
      </c>
      <c r="L3681" s="12">
        <f t="shared" si="399"/>
        <v>41821.207638888889</v>
      </c>
      <c r="M3681">
        <v>1401214581</v>
      </c>
      <c r="N3681" s="12">
        <f t="shared" si="400"/>
        <v>41786.761354166665</v>
      </c>
      <c r="O3681" s="16">
        <f t="shared" si="401"/>
        <v>5</v>
      </c>
      <c r="P3681" s="16">
        <f t="shared" si="404"/>
        <v>2014</v>
      </c>
      <c r="Q3681" t="b">
        <v>0</v>
      </c>
      <c r="R3681">
        <v>30</v>
      </c>
      <c r="S3681" t="b">
        <v>1</v>
      </c>
      <c r="T3681" t="s">
        <v>8269</v>
      </c>
      <c r="U3681" t="str">
        <f t="shared" si="402"/>
        <v>theat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20">
        <f t="shared" si="403"/>
        <v>3</v>
      </c>
      <c r="F3682" s="6" t="str">
        <f t="shared" si="405"/>
        <v>Cat 2</v>
      </c>
      <c r="G3682" s="8">
        <v>3383</v>
      </c>
      <c r="H3682" t="s">
        <v>8218</v>
      </c>
      <c r="I3682" t="s">
        <v>8223</v>
      </c>
      <c r="J3682" t="s">
        <v>8245</v>
      </c>
      <c r="K3682">
        <v>1475664834</v>
      </c>
      <c r="L3682" s="12">
        <f t="shared" si="399"/>
        <v>42648.454097222217</v>
      </c>
      <c r="M3682">
        <v>1473850434</v>
      </c>
      <c r="N3682" s="12">
        <f t="shared" si="400"/>
        <v>42627.454097222217</v>
      </c>
      <c r="O3682" s="16">
        <f t="shared" si="401"/>
        <v>9</v>
      </c>
      <c r="P3682" s="16">
        <f t="shared" si="404"/>
        <v>2016</v>
      </c>
      <c r="Q3682" t="b">
        <v>0</v>
      </c>
      <c r="R3682">
        <v>34</v>
      </c>
      <c r="S3682" t="b">
        <v>1</v>
      </c>
      <c r="T3682" t="s">
        <v>8269</v>
      </c>
      <c r="U3682" t="str">
        <f t="shared" si="402"/>
        <v>theat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20">
        <f t="shared" si="403"/>
        <v>1</v>
      </c>
      <c r="F3683" s="6" t="str">
        <f t="shared" si="405"/>
        <v>Cat 2</v>
      </c>
      <c r="G3683" s="8">
        <v>1119</v>
      </c>
      <c r="H3683" t="s">
        <v>8218</v>
      </c>
      <c r="I3683" t="s">
        <v>8223</v>
      </c>
      <c r="J3683" t="s">
        <v>8245</v>
      </c>
      <c r="K3683">
        <v>1452872290</v>
      </c>
      <c r="L3683" s="12">
        <f t="shared" si="399"/>
        <v>42384.651504629626</v>
      </c>
      <c r="M3683">
        <v>1452008290</v>
      </c>
      <c r="N3683" s="12">
        <f t="shared" si="400"/>
        <v>42374.651504629626</v>
      </c>
      <c r="O3683" s="16">
        <f t="shared" si="401"/>
        <v>1</v>
      </c>
      <c r="P3683" s="16">
        <f t="shared" si="404"/>
        <v>2016</v>
      </c>
      <c r="Q3683" t="b">
        <v>0</v>
      </c>
      <c r="R3683">
        <v>18</v>
      </c>
      <c r="S3683" t="b">
        <v>1</v>
      </c>
      <c r="T3683" t="s">
        <v>8269</v>
      </c>
      <c r="U3683" t="str">
        <f t="shared" si="402"/>
        <v>theat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20">
        <f t="shared" si="403"/>
        <v>3</v>
      </c>
      <c r="F3684" s="6" t="str">
        <f t="shared" si="405"/>
        <v>Cat 2</v>
      </c>
      <c r="G3684" s="8">
        <v>4176</v>
      </c>
      <c r="H3684" t="s">
        <v>8218</v>
      </c>
      <c r="I3684" t="s">
        <v>8223</v>
      </c>
      <c r="J3684" t="s">
        <v>8245</v>
      </c>
      <c r="K3684">
        <v>1402901940</v>
      </c>
      <c r="L3684" s="12">
        <f t="shared" si="399"/>
        <v>41806.290972222225</v>
      </c>
      <c r="M3684">
        <v>1399998418</v>
      </c>
      <c r="N3684" s="12">
        <f t="shared" si="400"/>
        <v>41772.685393518521</v>
      </c>
      <c r="O3684" s="16">
        <f t="shared" si="401"/>
        <v>5</v>
      </c>
      <c r="P3684" s="16">
        <f t="shared" si="404"/>
        <v>2014</v>
      </c>
      <c r="Q3684" t="b">
        <v>0</v>
      </c>
      <c r="R3684">
        <v>67</v>
      </c>
      <c r="S3684" t="b">
        <v>1</v>
      </c>
      <c r="T3684" t="s">
        <v>8269</v>
      </c>
      <c r="U3684" t="str">
        <f t="shared" si="402"/>
        <v>theat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20">
        <f t="shared" si="403"/>
        <v>3.5</v>
      </c>
      <c r="F3685" s="6" t="str">
        <f t="shared" si="405"/>
        <v>Cat 2</v>
      </c>
      <c r="G3685" s="8">
        <v>3880</v>
      </c>
      <c r="H3685" t="s">
        <v>8218</v>
      </c>
      <c r="I3685" t="s">
        <v>8223</v>
      </c>
      <c r="J3685" t="s">
        <v>8245</v>
      </c>
      <c r="K3685">
        <v>1476931696</v>
      </c>
      <c r="L3685" s="12">
        <f t="shared" si="399"/>
        <v>42663.116851851853</v>
      </c>
      <c r="M3685">
        <v>1474339696</v>
      </c>
      <c r="N3685" s="12">
        <f t="shared" si="400"/>
        <v>42633.116851851853</v>
      </c>
      <c r="O3685" s="16">
        <f t="shared" si="401"/>
        <v>9</v>
      </c>
      <c r="P3685" s="16">
        <f t="shared" si="404"/>
        <v>2016</v>
      </c>
      <c r="Q3685" t="b">
        <v>0</v>
      </c>
      <c r="R3685">
        <v>66</v>
      </c>
      <c r="S3685" t="b">
        <v>1</v>
      </c>
      <c r="T3685" t="s">
        <v>8269</v>
      </c>
      <c r="U3685" t="str">
        <f t="shared" si="402"/>
        <v>theat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20">
        <f t="shared" si="403"/>
        <v>0.75</v>
      </c>
      <c r="F3686" s="6" t="str">
        <f t="shared" si="405"/>
        <v>Cat 1</v>
      </c>
      <c r="G3686" s="8">
        <v>1043</v>
      </c>
      <c r="H3686" t="s">
        <v>8218</v>
      </c>
      <c r="I3686" t="s">
        <v>8223</v>
      </c>
      <c r="J3686" t="s">
        <v>8245</v>
      </c>
      <c r="K3686">
        <v>1441167586</v>
      </c>
      <c r="L3686" s="12">
        <f t="shared" si="399"/>
        <v>42249.180393518516</v>
      </c>
      <c r="M3686">
        <v>1438575586</v>
      </c>
      <c r="N3686" s="12">
        <f t="shared" si="400"/>
        <v>42219.180393518516</v>
      </c>
      <c r="O3686" s="16">
        <f t="shared" si="401"/>
        <v>8</v>
      </c>
      <c r="P3686" s="16">
        <f t="shared" si="404"/>
        <v>2015</v>
      </c>
      <c r="Q3686" t="b">
        <v>0</v>
      </c>
      <c r="R3686">
        <v>23</v>
      </c>
      <c r="S3686" t="b">
        <v>1</v>
      </c>
      <c r="T3686" t="s">
        <v>8269</v>
      </c>
      <c r="U3686" t="str">
        <f t="shared" si="402"/>
        <v>theat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20">
        <f t="shared" si="403"/>
        <v>5</v>
      </c>
      <c r="F3687" s="6" t="str">
        <f t="shared" si="405"/>
        <v>Cat 3</v>
      </c>
      <c r="G3687" s="8">
        <v>5285</v>
      </c>
      <c r="H3687" t="s">
        <v>8218</v>
      </c>
      <c r="I3687" t="s">
        <v>8223</v>
      </c>
      <c r="J3687" t="s">
        <v>8245</v>
      </c>
      <c r="K3687">
        <v>1400533200</v>
      </c>
      <c r="L3687" s="12">
        <f t="shared" si="399"/>
        <v>41778.875</v>
      </c>
      <c r="M3687">
        <v>1398348859</v>
      </c>
      <c r="N3687" s="12">
        <f t="shared" si="400"/>
        <v>41753.593275462961</v>
      </c>
      <c r="O3687" s="16">
        <f t="shared" si="401"/>
        <v>4</v>
      </c>
      <c r="P3687" s="16">
        <f t="shared" si="404"/>
        <v>2014</v>
      </c>
      <c r="Q3687" t="b">
        <v>0</v>
      </c>
      <c r="R3687">
        <v>126</v>
      </c>
      <c r="S3687" t="b">
        <v>1</v>
      </c>
      <c r="T3687" t="s">
        <v>8269</v>
      </c>
      <c r="U3687" t="str">
        <f t="shared" si="402"/>
        <v>theat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20">
        <f t="shared" si="403"/>
        <v>0.35</v>
      </c>
      <c r="F3688" s="6" t="str">
        <f t="shared" si="405"/>
        <v>Cat 1</v>
      </c>
      <c r="G3688" s="8">
        <v>355</v>
      </c>
      <c r="H3688" t="s">
        <v>8218</v>
      </c>
      <c r="I3688" t="s">
        <v>8223</v>
      </c>
      <c r="J3688" t="s">
        <v>8245</v>
      </c>
      <c r="K3688">
        <v>1440820740</v>
      </c>
      <c r="L3688" s="12">
        <f t="shared" si="399"/>
        <v>42245.165972222225</v>
      </c>
      <c r="M3688">
        <v>1439567660</v>
      </c>
      <c r="N3688" s="12">
        <f t="shared" si="400"/>
        <v>42230.662731481483</v>
      </c>
      <c r="O3688" s="16">
        <f t="shared" si="401"/>
        <v>8</v>
      </c>
      <c r="P3688" s="16">
        <f t="shared" si="404"/>
        <v>2015</v>
      </c>
      <c r="Q3688" t="b">
        <v>0</v>
      </c>
      <c r="R3688">
        <v>6</v>
      </c>
      <c r="S3688" t="b">
        <v>1</v>
      </c>
      <c r="T3688" t="s">
        <v>8269</v>
      </c>
      <c r="U3688" t="str">
        <f t="shared" si="402"/>
        <v>theat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20">
        <f t="shared" si="403"/>
        <v>5</v>
      </c>
      <c r="F3689" s="6" t="str">
        <f t="shared" si="405"/>
        <v>Cat 3</v>
      </c>
      <c r="G3689" s="8">
        <v>5012.25</v>
      </c>
      <c r="H3689" t="s">
        <v>8218</v>
      </c>
      <c r="I3689" t="s">
        <v>8223</v>
      </c>
      <c r="J3689" t="s">
        <v>8245</v>
      </c>
      <c r="K3689">
        <v>1403846055</v>
      </c>
      <c r="L3689" s="12">
        <f t="shared" si="399"/>
        <v>41817.218229166669</v>
      </c>
      <c r="M3689">
        <v>1401254055</v>
      </c>
      <c r="N3689" s="12">
        <f t="shared" si="400"/>
        <v>41787.218229166669</v>
      </c>
      <c r="O3689" s="16">
        <f t="shared" si="401"/>
        <v>5</v>
      </c>
      <c r="P3689" s="16">
        <f t="shared" si="404"/>
        <v>2014</v>
      </c>
      <c r="Q3689" t="b">
        <v>0</v>
      </c>
      <c r="R3689">
        <v>25</v>
      </c>
      <c r="S3689" t="b">
        <v>1</v>
      </c>
      <c r="T3689" t="s">
        <v>8269</v>
      </c>
      <c r="U3689" t="str">
        <f t="shared" si="402"/>
        <v>theat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20">
        <f t="shared" si="403"/>
        <v>3</v>
      </c>
      <c r="F3690" s="6" t="str">
        <f t="shared" si="405"/>
        <v>Cat 2</v>
      </c>
      <c r="G3690" s="8">
        <v>3275</v>
      </c>
      <c r="H3690" t="s">
        <v>8218</v>
      </c>
      <c r="I3690" t="s">
        <v>8224</v>
      </c>
      <c r="J3690" t="s">
        <v>8246</v>
      </c>
      <c r="K3690">
        <v>1407524004</v>
      </c>
      <c r="L3690" s="12">
        <f t="shared" si="399"/>
        <v>41859.787083333329</v>
      </c>
      <c r="M3690">
        <v>1404932004</v>
      </c>
      <c r="N3690" s="12">
        <f t="shared" si="400"/>
        <v>41829.787083333329</v>
      </c>
      <c r="O3690" s="16">
        <f t="shared" si="401"/>
        <v>7</v>
      </c>
      <c r="P3690" s="16">
        <f t="shared" si="404"/>
        <v>2014</v>
      </c>
      <c r="Q3690" t="b">
        <v>0</v>
      </c>
      <c r="R3690">
        <v>39</v>
      </c>
      <c r="S3690" t="b">
        <v>1</v>
      </c>
      <c r="T3690" t="s">
        <v>8269</v>
      </c>
      <c r="U3690" t="str">
        <f t="shared" si="402"/>
        <v>theat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20">
        <f t="shared" si="403"/>
        <v>3</v>
      </c>
      <c r="F3691" s="6" t="str">
        <f t="shared" si="405"/>
        <v>Cat 2</v>
      </c>
      <c r="G3691" s="8">
        <v>3550</v>
      </c>
      <c r="H3691" t="s">
        <v>8218</v>
      </c>
      <c r="I3691" t="s">
        <v>8223</v>
      </c>
      <c r="J3691" t="s">
        <v>8245</v>
      </c>
      <c r="K3691">
        <v>1434925500</v>
      </c>
      <c r="L3691" s="12">
        <f t="shared" si="399"/>
        <v>42176.934027777781</v>
      </c>
      <c r="M3691">
        <v>1432410639</v>
      </c>
      <c r="N3691" s="12">
        <f t="shared" si="400"/>
        <v>42147.826840277776</v>
      </c>
      <c r="O3691" s="16">
        <f t="shared" si="401"/>
        <v>5</v>
      </c>
      <c r="P3691" s="16">
        <f t="shared" si="404"/>
        <v>2015</v>
      </c>
      <c r="Q3691" t="b">
        <v>0</v>
      </c>
      <c r="R3691">
        <v>62</v>
      </c>
      <c r="S3691" t="b">
        <v>1</v>
      </c>
      <c r="T3691" t="s">
        <v>8269</v>
      </c>
      <c r="U3691" t="str">
        <f t="shared" si="402"/>
        <v>theat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20">
        <f t="shared" si="403"/>
        <v>1.5</v>
      </c>
      <c r="F3692" s="6" t="str">
        <f t="shared" si="405"/>
        <v>Cat 2</v>
      </c>
      <c r="G3692" s="8">
        <v>1800</v>
      </c>
      <c r="H3692" t="s">
        <v>8218</v>
      </c>
      <c r="I3692" t="s">
        <v>8223</v>
      </c>
      <c r="J3692" t="s">
        <v>8245</v>
      </c>
      <c r="K3692">
        <v>1417101683</v>
      </c>
      <c r="L3692" s="12">
        <f t="shared" si="399"/>
        <v>41970.639849537038</v>
      </c>
      <c r="M3692">
        <v>1414506083</v>
      </c>
      <c r="N3692" s="12">
        <f t="shared" si="400"/>
        <v>41940.598182870373</v>
      </c>
      <c r="O3692" s="16">
        <f t="shared" si="401"/>
        <v>10</v>
      </c>
      <c r="P3692" s="16">
        <f t="shared" si="404"/>
        <v>2014</v>
      </c>
      <c r="Q3692" t="b">
        <v>0</v>
      </c>
      <c r="R3692">
        <v>31</v>
      </c>
      <c r="S3692" t="b">
        <v>1</v>
      </c>
      <c r="T3692" t="s">
        <v>8269</v>
      </c>
      <c r="U3692" t="str">
        <f t="shared" si="402"/>
        <v>theat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20">
        <f t="shared" si="403"/>
        <v>40</v>
      </c>
      <c r="F3693" s="6" t="str">
        <f t="shared" si="405"/>
        <v>Cat 10</v>
      </c>
      <c r="G3693" s="8">
        <v>51184</v>
      </c>
      <c r="H3693" t="s">
        <v>8218</v>
      </c>
      <c r="I3693" t="s">
        <v>8223</v>
      </c>
      <c r="J3693" t="s">
        <v>8245</v>
      </c>
      <c r="K3693">
        <v>1425272340</v>
      </c>
      <c r="L3693" s="12">
        <f t="shared" si="399"/>
        <v>42065.207638888889</v>
      </c>
      <c r="M3693">
        <v>1421426929</v>
      </c>
      <c r="N3693" s="12">
        <f t="shared" si="400"/>
        <v>42020.700567129628</v>
      </c>
      <c r="O3693" s="16">
        <f t="shared" si="401"/>
        <v>1</v>
      </c>
      <c r="P3693" s="16">
        <f t="shared" si="404"/>
        <v>2015</v>
      </c>
      <c r="Q3693" t="b">
        <v>0</v>
      </c>
      <c r="R3693">
        <v>274</v>
      </c>
      <c r="S3693" t="b">
        <v>1</v>
      </c>
      <c r="T3693" t="s">
        <v>8269</v>
      </c>
      <c r="U3693" t="str">
        <f t="shared" si="402"/>
        <v>theat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20">
        <f t="shared" si="403"/>
        <v>1</v>
      </c>
      <c r="F3694" s="6" t="str">
        <f t="shared" si="405"/>
        <v>Cat 2</v>
      </c>
      <c r="G3694" s="8">
        <v>1260</v>
      </c>
      <c r="H3694" t="s">
        <v>8218</v>
      </c>
      <c r="I3694" t="s">
        <v>8223</v>
      </c>
      <c r="J3694" t="s">
        <v>8245</v>
      </c>
      <c r="K3694">
        <v>1411084800</v>
      </c>
      <c r="L3694" s="12">
        <f t="shared" si="399"/>
        <v>41901</v>
      </c>
      <c r="M3694">
        <v>1410304179</v>
      </c>
      <c r="N3694" s="12">
        <f t="shared" si="400"/>
        <v>41891.96503472222</v>
      </c>
      <c r="O3694" s="16">
        <f t="shared" si="401"/>
        <v>9</v>
      </c>
      <c r="P3694" s="16">
        <f t="shared" si="404"/>
        <v>2014</v>
      </c>
      <c r="Q3694" t="b">
        <v>0</v>
      </c>
      <c r="R3694">
        <v>17</v>
      </c>
      <c r="S3694" t="b">
        <v>1</v>
      </c>
      <c r="T3694" t="s">
        <v>8269</v>
      </c>
      <c r="U3694" t="str">
        <f t="shared" si="402"/>
        <v>theat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20">
        <f t="shared" si="403"/>
        <v>0.33300000000000002</v>
      </c>
      <c r="F3695" s="6" t="str">
        <f t="shared" si="405"/>
        <v>Cat 1</v>
      </c>
      <c r="G3695" s="8">
        <v>430</v>
      </c>
      <c r="H3695" t="s">
        <v>8218</v>
      </c>
      <c r="I3695" t="s">
        <v>8224</v>
      </c>
      <c r="J3695" t="s">
        <v>8246</v>
      </c>
      <c r="K3695">
        <v>1448922600</v>
      </c>
      <c r="L3695" s="12">
        <f t="shared" si="399"/>
        <v>42338.9375</v>
      </c>
      <c r="M3695">
        <v>1446352529</v>
      </c>
      <c r="N3695" s="12">
        <f t="shared" si="400"/>
        <v>42309.191307870366</v>
      </c>
      <c r="O3695" s="16">
        <f t="shared" si="401"/>
        <v>11</v>
      </c>
      <c r="P3695" s="16">
        <f t="shared" si="404"/>
        <v>2015</v>
      </c>
      <c r="Q3695" t="b">
        <v>0</v>
      </c>
      <c r="R3695">
        <v>14</v>
      </c>
      <c r="S3695" t="b">
        <v>1</v>
      </c>
      <c r="T3695" t="s">
        <v>8269</v>
      </c>
      <c r="U3695" t="str">
        <f t="shared" si="402"/>
        <v>theat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20">
        <f t="shared" si="403"/>
        <v>3.5</v>
      </c>
      <c r="F3696" s="6" t="str">
        <f t="shared" si="405"/>
        <v>Cat 2</v>
      </c>
      <c r="G3696" s="8">
        <v>3760</v>
      </c>
      <c r="H3696" t="s">
        <v>8218</v>
      </c>
      <c r="I3696" t="s">
        <v>8223</v>
      </c>
      <c r="J3696" t="s">
        <v>8245</v>
      </c>
      <c r="K3696">
        <v>1465178400</v>
      </c>
      <c r="L3696" s="12">
        <f t="shared" si="399"/>
        <v>42527.083333333328</v>
      </c>
      <c r="M3696">
        <v>1461985967</v>
      </c>
      <c r="N3696" s="12">
        <f t="shared" si="400"/>
        <v>42490.133877314816</v>
      </c>
      <c r="O3696" s="16">
        <f t="shared" si="401"/>
        <v>4</v>
      </c>
      <c r="P3696" s="16">
        <f t="shared" si="404"/>
        <v>2016</v>
      </c>
      <c r="Q3696" t="b">
        <v>0</v>
      </c>
      <c r="R3696">
        <v>60</v>
      </c>
      <c r="S3696" t="b">
        <v>1</v>
      </c>
      <c r="T3696" t="s">
        <v>8269</v>
      </c>
      <c r="U3696" t="str">
        <f t="shared" si="402"/>
        <v>theat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20">
        <f t="shared" si="403"/>
        <v>4</v>
      </c>
      <c r="F3697" s="6" t="str">
        <f t="shared" si="405"/>
        <v>Cat 2</v>
      </c>
      <c r="G3697" s="8">
        <v>4005</v>
      </c>
      <c r="H3697" t="s">
        <v>8218</v>
      </c>
      <c r="I3697" t="s">
        <v>8223</v>
      </c>
      <c r="J3697" t="s">
        <v>8245</v>
      </c>
      <c r="K3697">
        <v>1421009610</v>
      </c>
      <c r="L3697" s="12">
        <f t="shared" si="399"/>
        <v>42015.870486111111</v>
      </c>
      <c r="M3697">
        <v>1419281610</v>
      </c>
      <c r="N3697" s="12">
        <f t="shared" si="400"/>
        <v>41995.870486111111</v>
      </c>
      <c r="O3697" s="16">
        <f t="shared" si="401"/>
        <v>12</v>
      </c>
      <c r="P3697" s="16">
        <f t="shared" si="404"/>
        <v>2014</v>
      </c>
      <c r="Q3697" t="b">
        <v>0</v>
      </c>
      <c r="R3697">
        <v>33</v>
      </c>
      <c r="S3697" t="b">
        <v>1</v>
      </c>
      <c r="T3697" t="s">
        <v>8269</v>
      </c>
      <c r="U3697" t="str">
        <f t="shared" si="402"/>
        <v>theat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20">
        <f t="shared" si="403"/>
        <v>2</v>
      </c>
      <c r="F3698" s="6" t="str">
        <f t="shared" si="405"/>
        <v>Cat 2</v>
      </c>
      <c r="G3698" s="8">
        <v>3100</v>
      </c>
      <c r="H3698" t="s">
        <v>8218</v>
      </c>
      <c r="I3698" t="s">
        <v>8224</v>
      </c>
      <c r="J3698" t="s">
        <v>8246</v>
      </c>
      <c r="K3698">
        <v>1423838916</v>
      </c>
      <c r="L3698" s="12">
        <f t="shared" si="399"/>
        <v>42048.617083333331</v>
      </c>
      <c r="M3698">
        <v>1418654916</v>
      </c>
      <c r="N3698" s="12">
        <f t="shared" si="400"/>
        <v>41988.617083333331</v>
      </c>
      <c r="O3698" s="16">
        <f t="shared" si="401"/>
        <v>12</v>
      </c>
      <c r="P3698" s="16">
        <f t="shared" si="404"/>
        <v>2014</v>
      </c>
      <c r="Q3698" t="b">
        <v>0</v>
      </c>
      <c r="R3698">
        <v>78</v>
      </c>
      <c r="S3698" t="b">
        <v>1</v>
      </c>
      <c r="T3698" t="s">
        <v>8269</v>
      </c>
      <c r="U3698" t="str">
        <f t="shared" si="402"/>
        <v>theat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20">
        <f t="shared" si="403"/>
        <v>2</v>
      </c>
      <c r="F3699" s="6" t="str">
        <f t="shared" si="405"/>
        <v>Cat 2</v>
      </c>
      <c r="G3699" s="8">
        <v>2160</v>
      </c>
      <c r="H3699" t="s">
        <v>8218</v>
      </c>
      <c r="I3699" t="s">
        <v>8224</v>
      </c>
      <c r="J3699" t="s">
        <v>8246</v>
      </c>
      <c r="K3699">
        <v>1462878648</v>
      </c>
      <c r="L3699" s="12">
        <f t="shared" si="399"/>
        <v>42500.465833333335</v>
      </c>
      <c r="M3699">
        <v>1461064248</v>
      </c>
      <c r="N3699" s="12">
        <f t="shared" si="400"/>
        <v>42479.465833333335</v>
      </c>
      <c r="O3699" s="16">
        <f t="shared" si="401"/>
        <v>4</v>
      </c>
      <c r="P3699" s="16">
        <f t="shared" si="404"/>
        <v>2016</v>
      </c>
      <c r="Q3699" t="b">
        <v>0</v>
      </c>
      <c r="R3699">
        <v>30</v>
      </c>
      <c r="S3699" t="b">
        <v>1</v>
      </c>
      <c r="T3699" t="s">
        <v>8269</v>
      </c>
      <c r="U3699" t="str">
        <f t="shared" si="402"/>
        <v>theat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20">
        <f t="shared" si="403"/>
        <v>5</v>
      </c>
      <c r="F3700" s="6" t="str">
        <f t="shared" si="405"/>
        <v>Cat 3</v>
      </c>
      <c r="G3700" s="8">
        <v>5526</v>
      </c>
      <c r="H3700" t="s">
        <v>8218</v>
      </c>
      <c r="I3700" t="s">
        <v>8223</v>
      </c>
      <c r="J3700" t="s">
        <v>8245</v>
      </c>
      <c r="K3700">
        <v>1456946487</v>
      </c>
      <c r="L3700" s="12">
        <f t="shared" si="399"/>
        <v>42431.806562500002</v>
      </c>
      <c r="M3700">
        <v>1454354487</v>
      </c>
      <c r="N3700" s="12">
        <f t="shared" si="400"/>
        <v>42401.806562500002</v>
      </c>
      <c r="O3700" s="16">
        <f t="shared" si="401"/>
        <v>2</v>
      </c>
      <c r="P3700" s="16">
        <f t="shared" si="404"/>
        <v>2016</v>
      </c>
      <c r="Q3700" t="b">
        <v>0</v>
      </c>
      <c r="R3700">
        <v>136</v>
      </c>
      <c r="S3700" t="b">
        <v>1</v>
      </c>
      <c r="T3700" t="s">
        <v>8269</v>
      </c>
      <c r="U3700" t="str">
        <f t="shared" si="402"/>
        <v>theat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20">
        <f t="shared" si="403"/>
        <v>2.5</v>
      </c>
      <c r="F3701" s="6" t="str">
        <f t="shared" si="405"/>
        <v>Cat 2</v>
      </c>
      <c r="G3701" s="8">
        <v>2520</v>
      </c>
      <c r="H3701" t="s">
        <v>8218</v>
      </c>
      <c r="I3701" t="s">
        <v>8223</v>
      </c>
      <c r="J3701" t="s">
        <v>8245</v>
      </c>
      <c r="K3701">
        <v>1413383216</v>
      </c>
      <c r="L3701" s="12">
        <f t="shared" si="399"/>
        <v>41927.602037037039</v>
      </c>
      <c r="M3701">
        <v>1410791216</v>
      </c>
      <c r="N3701" s="12">
        <f t="shared" si="400"/>
        <v>41897.602037037039</v>
      </c>
      <c r="O3701" s="16">
        <f t="shared" si="401"/>
        <v>9</v>
      </c>
      <c r="P3701" s="16">
        <f t="shared" si="404"/>
        <v>2014</v>
      </c>
      <c r="Q3701" t="b">
        <v>0</v>
      </c>
      <c r="R3701">
        <v>40</v>
      </c>
      <c r="S3701" t="b">
        <v>1</v>
      </c>
      <c r="T3701" t="s">
        <v>8269</v>
      </c>
      <c r="U3701" t="str">
        <f t="shared" si="402"/>
        <v>theat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20">
        <f t="shared" si="403"/>
        <v>0.5</v>
      </c>
      <c r="F3702" s="6" t="str">
        <f t="shared" si="405"/>
        <v>Cat 1</v>
      </c>
      <c r="G3702" s="8">
        <v>606</v>
      </c>
      <c r="H3702" t="s">
        <v>8218</v>
      </c>
      <c r="I3702" t="s">
        <v>8223</v>
      </c>
      <c r="J3702" t="s">
        <v>8245</v>
      </c>
      <c r="K3702">
        <v>1412092800</v>
      </c>
      <c r="L3702" s="12">
        <f t="shared" si="399"/>
        <v>41912.666666666664</v>
      </c>
      <c r="M3702">
        <v>1409493800</v>
      </c>
      <c r="N3702" s="12">
        <f t="shared" si="400"/>
        <v>41882.585648148146</v>
      </c>
      <c r="O3702" s="16">
        <f t="shared" si="401"/>
        <v>8</v>
      </c>
      <c r="P3702" s="16">
        <f t="shared" si="404"/>
        <v>2014</v>
      </c>
      <c r="Q3702" t="b">
        <v>0</v>
      </c>
      <c r="R3702">
        <v>18</v>
      </c>
      <c r="S3702" t="b">
        <v>1</v>
      </c>
      <c r="T3702" t="s">
        <v>8269</v>
      </c>
      <c r="U3702" t="str">
        <f t="shared" si="402"/>
        <v>theat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20">
        <f t="shared" si="403"/>
        <v>1.5</v>
      </c>
      <c r="F3703" s="6" t="str">
        <f t="shared" si="405"/>
        <v>Cat 2</v>
      </c>
      <c r="G3703" s="8">
        <v>1505</v>
      </c>
      <c r="H3703" t="s">
        <v>8218</v>
      </c>
      <c r="I3703" t="s">
        <v>8224</v>
      </c>
      <c r="J3703" t="s">
        <v>8246</v>
      </c>
      <c r="K3703">
        <v>1433422793</v>
      </c>
      <c r="L3703" s="12">
        <f t="shared" si="399"/>
        <v>42159.541585648149</v>
      </c>
      <c r="M3703">
        <v>1430830793</v>
      </c>
      <c r="N3703" s="12">
        <f t="shared" si="400"/>
        <v>42129.541585648149</v>
      </c>
      <c r="O3703" s="16">
        <f t="shared" si="401"/>
        <v>5</v>
      </c>
      <c r="P3703" s="16">
        <f t="shared" si="404"/>
        <v>2015</v>
      </c>
      <c r="Q3703" t="b">
        <v>0</v>
      </c>
      <c r="R3703">
        <v>39</v>
      </c>
      <c r="S3703" t="b">
        <v>1</v>
      </c>
      <c r="T3703" t="s">
        <v>8269</v>
      </c>
      <c r="U3703" t="str">
        <f t="shared" si="402"/>
        <v>theat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20">
        <f t="shared" si="403"/>
        <v>3</v>
      </c>
      <c r="F3704" s="6" t="str">
        <f t="shared" si="405"/>
        <v>Cat 2</v>
      </c>
      <c r="G3704" s="8">
        <v>3275</v>
      </c>
      <c r="H3704" t="s">
        <v>8218</v>
      </c>
      <c r="I3704" t="s">
        <v>8224</v>
      </c>
      <c r="J3704" t="s">
        <v>8246</v>
      </c>
      <c r="K3704">
        <v>1468191540</v>
      </c>
      <c r="L3704" s="12">
        <f t="shared" si="399"/>
        <v>42561.957638888889</v>
      </c>
      <c r="M3704">
        <v>1464958484</v>
      </c>
      <c r="N3704" s="12">
        <f t="shared" si="400"/>
        <v>42524.53800925926</v>
      </c>
      <c r="O3704" s="16">
        <f t="shared" si="401"/>
        <v>6</v>
      </c>
      <c r="P3704" s="16">
        <f t="shared" si="404"/>
        <v>2016</v>
      </c>
      <c r="Q3704" t="b">
        <v>0</v>
      </c>
      <c r="R3704">
        <v>21</v>
      </c>
      <c r="S3704" t="b">
        <v>1</v>
      </c>
      <c r="T3704" t="s">
        <v>8269</v>
      </c>
      <c r="U3704" t="str">
        <f t="shared" si="402"/>
        <v>theat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20">
        <f t="shared" si="403"/>
        <v>1.05</v>
      </c>
      <c r="F3705" s="6" t="str">
        <f t="shared" si="405"/>
        <v>Cat 2</v>
      </c>
      <c r="G3705" s="8">
        <v>1296</v>
      </c>
      <c r="H3705" t="s">
        <v>8218</v>
      </c>
      <c r="I3705" t="s">
        <v>8223</v>
      </c>
      <c r="J3705" t="s">
        <v>8245</v>
      </c>
      <c r="K3705">
        <v>1471071540</v>
      </c>
      <c r="L3705" s="12">
        <f t="shared" si="399"/>
        <v>42595.290972222225</v>
      </c>
      <c r="M3705">
        <v>1467720388</v>
      </c>
      <c r="N3705" s="12">
        <f t="shared" si="400"/>
        <v>42556.504490740743</v>
      </c>
      <c r="O3705" s="16">
        <f t="shared" si="401"/>
        <v>7</v>
      </c>
      <c r="P3705" s="16">
        <f t="shared" si="404"/>
        <v>2016</v>
      </c>
      <c r="Q3705" t="b">
        <v>0</v>
      </c>
      <c r="R3705">
        <v>30</v>
      </c>
      <c r="S3705" t="b">
        <v>1</v>
      </c>
      <c r="T3705" t="s">
        <v>8269</v>
      </c>
      <c r="U3705" t="str">
        <f t="shared" si="402"/>
        <v>theat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20">
        <f t="shared" si="403"/>
        <v>0.3</v>
      </c>
      <c r="F3706" s="6" t="str">
        <f t="shared" si="405"/>
        <v>Cat 1</v>
      </c>
      <c r="G3706" s="8">
        <v>409.01</v>
      </c>
      <c r="H3706" t="s">
        <v>8218</v>
      </c>
      <c r="I3706" t="s">
        <v>8224</v>
      </c>
      <c r="J3706" t="s">
        <v>8246</v>
      </c>
      <c r="K3706">
        <v>1464712394</v>
      </c>
      <c r="L3706" s="12">
        <f t="shared" si="399"/>
        <v>42521.689745370371</v>
      </c>
      <c r="M3706">
        <v>1459528394</v>
      </c>
      <c r="N3706" s="12">
        <f t="shared" si="400"/>
        <v>42461.689745370371</v>
      </c>
      <c r="O3706" s="16">
        <f t="shared" si="401"/>
        <v>4</v>
      </c>
      <c r="P3706" s="16">
        <f t="shared" si="404"/>
        <v>2016</v>
      </c>
      <c r="Q3706" t="b">
        <v>0</v>
      </c>
      <c r="R3706">
        <v>27</v>
      </c>
      <c r="S3706" t="b">
        <v>1</v>
      </c>
      <c r="T3706" t="s">
        <v>8269</v>
      </c>
      <c r="U3706" t="str">
        <f t="shared" si="402"/>
        <v>theat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20">
        <f t="shared" si="403"/>
        <v>2.827</v>
      </c>
      <c r="F3707" s="6" t="str">
        <f t="shared" si="405"/>
        <v>Cat 2</v>
      </c>
      <c r="G3707" s="8">
        <v>2925</v>
      </c>
      <c r="H3707" t="s">
        <v>8218</v>
      </c>
      <c r="I3707" t="s">
        <v>8223</v>
      </c>
      <c r="J3707" t="s">
        <v>8245</v>
      </c>
      <c r="K3707">
        <v>1403546400</v>
      </c>
      <c r="L3707" s="12">
        <f t="shared" si="399"/>
        <v>41813.75</v>
      </c>
      <c r="M3707">
        <v>1401714114</v>
      </c>
      <c r="N3707" s="12">
        <f t="shared" si="400"/>
        <v>41792.542986111112</v>
      </c>
      <c r="O3707" s="16">
        <f t="shared" si="401"/>
        <v>6</v>
      </c>
      <c r="P3707" s="16">
        <f t="shared" si="404"/>
        <v>2014</v>
      </c>
      <c r="Q3707" t="b">
        <v>0</v>
      </c>
      <c r="R3707">
        <v>35</v>
      </c>
      <c r="S3707" t="b">
        <v>1</v>
      </c>
      <c r="T3707" t="s">
        <v>8269</v>
      </c>
      <c r="U3707" t="str">
        <f t="shared" si="402"/>
        <v>theat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20">
        <f t="shared" si="403"/>
        <v>1.5</v>
      </c>
      <c r="F3708" s="6" t="str">
        <f t="shared" si="405"/>
        <v>Cat 2</v>
      </c>
      <c r="G3708" s="8">
        <v>1820</v>
      </c>
      <c r="H3708" t="s">
        <v>8218</v>
      </c>
      <c r="I3708" t="s">
        <v>8223</v>
      </c>
      <c r="J3708" t="s">
        <v>8245</v>
      </c>
      <c r="K3708">
        <v>1410558949</v>
      </c>
      <c r="L3708" s="12">
        <f t="shared" si="399"/>
        <v>41894.913761574076</v>
      </c>
      <c r="M3708">
        <v>1409262949</v>
      </c>
      <c r="N3708" s="12">
        <f t="shared" si="400"/>
        <v>41879.913761574076</v>
      </c>
      <c r="O3708" s="16">
        <f t="shared" si="401"/>
        <v>8</v>
      </c>
      <c r="P3708" s="16">
        <f t="shared" si="404"/>
        <v>2014</v>
      </c>
      <c r="Q3708" t="b">
        <v>0</v>
      </c>
      <c r="R3708">
        <v>13</v>
      </c>
      <c r="S3708" t="b">
        <v>1</v>
      </c>
      <c r="T3708" t="s">
        <v>8269</v>
      </c>
      <c r="U3708" t="str">
        <f t="shared" si="402"/>
        <v>theat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20">
        <f t="shared" si="403"/>
        <v>1</v>
      </c>
      <c r="F3709" s="6" t="str">
        <f t="shared" si="405"/>
        <v>Cat 2</v>
      </c>
      <c r="G3709" s="8">
        <v>1860</v>
      </c>
      <c r="H3709" t="s">
        <v>8218</v>
      </c>
      <c r="I3709" t="s">
        <v>8223</v>
      </c>
      <c r="J3709" t="s">
        <v>8245</v>
      </c>
      <c r="K3709">
        <v>1469165160</v>
      </c>
      <c r="L3709" s="12">
        <f t="shared" si="399"/>
        <v>42573.226388888885</v>
      </c>
      <c r="M3709">
        <v>1467335378</v>
      </c>
      <c r="N3709" s="12">
        <f t="shared" si="400"/>
        <v>42552.048356481479</v>
      </c>
      <c r="O3709" s="16">
        <f t="shared" si="401"/>
        <v>7</v>
      </c>
      <c r="P3709" s="16">
        <f t="shared" si="404"/>
        <v>2016</v>
      </c>
      <c r="Q3709" t="b">
        <v>0</v>
      </c>
      <c r="R3709">
        <v>23</v>
      </c>
      <c r="S3709" t="b">
        <v>1</v>
      </c>
      <c r="T3709" t="s">
        <v>8269</v>
      </c>
      <c r="U3709" t="str">
        <f t="shared" si="402"/>
        <v>theat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20">
        <f t="shared" si="403"/>
        <v>0.7</v>
      </c>
      <c r="F3710" s="6" t="str">
        <f t="shared" si="405"/>
        <v>Cat 1</v>
      </c>
      <c r="G3710" s="8">
        <v>2100</v>
      </c>
      <c r="H3710" t="s">
        <v>8218</v>
      </c>
      <c r="I3710" t="s">
        <v>8223</v>
      </c>
      <c r="J3710" t="s">
        <v>8245</v>
      </c>
      <c r="K3710">
        <v>1404444286</v>
      </c>
      <c r="L3710" s="12">
        <f t="shared" si="399"/>
        <v>41824.142199074071</v>
      </c>
      <c r="M3710">
        <v>1403234686</v>
      </c>
      <c r="N3710" s="12">
        <f t="shared" si="400"/>
        <v>41810.142199074071</v>
      </c>
      <c r="O3710" s="16">
        <f t="shared" si="401"/>
        <v>6</v>
      </c>
      <c r="P3710" s="16">
        <f t="shared" si="404"/>
        <v>2014</v>
      </c>
      <c r="Q3710" t="b">
        <v>0</v>
      </c>
      <c r="R3710">
        <v>39</v>
      </c>
      <c r="S3710" t="b">
        <v>1</v>
      </c>
      <c r="T3710" t="s">
        <v>8269</v>
      </c>
      <c r="U3710" t="str">
        <f t="shared" si="402"/>
        <v>theat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20">
        <f t="shared" si="403"/>
        <v>1</v>
      </c>
      <c r="F3711" s="6" t="str">
        <f t="shared" si="405"/>
        <v>Cat 2</v>
      </c>
      <c r="G3711" s="8">
        <v>1082.5</v>
      </c>
      <c r="H3711" t="s">
        <v>8218</v>
      </c>
      <c r="I3711" t="s">
        <v>8224</v>
      </c>
      <c r="J3711" t="s">
        <v>8246</v>
      </c>
      <c r="K3711">
        <v>1403715546</v>
      </c>
      <c r="L3711" s="12">
        <f t="shared" si="399"/>
        <v>41815.707708333335</v>
      </c>
      <c r="M3711">
        <v>1401123546</v>
      </c>
      <c r="N3711" s="12">
        <f t="shared" si="400"/>
        <v>41785.707708333335</v>
      </c>
      <c r="O3711" s="16">
        <f t="shared" si="401"/>
        <v>5</v>
      </c>
      <c r="P3711" s="16">
        <f t="shared" si="404"/>
        <v>2014</v>
      </c>
      <c r="Q3711" t="b">
        <v>0</v>
      </c>
      <c r="R3711">
        <v>35</v>
      </c>
      <c r="S3711" t="b">
        <v>1</v>
      </c>
      <c r="T3711" t="s">
        <v>8269</v>
      </c>
      <c r="U3711" t="str">
        <f t="shared" si="402"/>
        <v>theat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20">
        <f t="shared" si="403"/>
        <v>1.3</v>
      </c>
      <c r="F3712" s="6" t="str">
        <f t="shared" si="405"/>
        <v>Cat 2</v>
      </c>
      <c r="G3712" s="8">
        <v>1835</v>
      </c>
      <c r="H3712" t="s">
        <v>8218</v>
      </c>
      <c r="I3712" t="s">
        <v>8223</v>
      </c>
      <c r="J3712" t="s">
        <v>8245</v>
      </c>
      <c r="K3712">
        <v>1428068988</v>
      </c>
      <c r="L3712" s="12">
        <f t="shared" si="399"/>
        <v>42097.576249999998</v>
      </c>
      <c r="M3712">
        <v>1425908988</v>
      </c>
      <c r="N3712" s="12">
        <f t="shared" si="400"/>
        <v>42072.576249999998</v>
      </c>
      <c r="O3712" s="16">
        <f t="shared" si="401"/>
        <v>3</v>
      </c>
      <c r="P3712" s="16">
        <f t="shared" si="404"/>
        <v>2015</v>
      </c>
      <c r="Q3712" t="b">
        <v>0</v>
      </c>
      <c r="R3712">
        <v>27</v>
      </c>
      <c r="S3712" t="b">
        <v>1</v>
      </c>
      <c r="T3712" t="s">
        <v>8269</v>
      </c>
      <c r="U3712" t="str">
        <f t="shared" si="402"/>
        <v>theat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20">
        <f t="shared" si="403"/>
        <v>0.5</v>
      </c>
      <c r="F3713" s="6" t="str">
        <f t="shared" si="405"/>
        <v>Cat 1</v>
      </c>
      <c r="G3713" s="8">
        <v>570</v>
      </c>
      <c r="H3713" t="s">
        <v>8218</v>
      </c>
      <c r="I3713" t="s">
        <v>8223</v>
      </c>
      <c r="J3713" t="s">
        <v>8245</v>
      </c>
      <c r="K3713">
        <v>1402848000</v>
      </c>
      <c r="L3713" s="12">
        <f t="shared" si="399"/>
        <v>41805.666666666664</v>
      </c>
      <c r="M3713">
        <v>1400606573</v>
      </c>
      <c r="N3713" s="12">
        <f t="shared" si="400"/>
        <v>41779.724224537036</v>
      </c>
      <c r="O3713" s="16">
        <f t="shared" si="401"/>
        <v>5</v>
      </c>
      <c r="P3713" s="16">
        <f t="shared" si="404"/>
        <v>2014</v>
      </c>
      <c r="Q3713" t="b">
        <v>0</v>
      </c>
      <c r="R3713">
        <v>21</v>
      </c>
      <c r="S3713" t="b">
        <v>1</v>
      </c>
      <c r="T3713" t="s">
        <v>8269</v>
      </c>
      <c r="U3713" t="str">
        <f t="shared" si="402"/>
        <v>theat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20">
        <f t="shared" si="403"/>
        <v>7.5</v>
      </c>
      <c r="F3714" s="6" t="str">
        <f t="shared" si="405"/>
        <v>Cat 3</v>
      </c>
      <c r="G3714" s="8">
        <v>11530</v>
      </c>
      <c r="H3714" t="s">
        <v>8218</v>
      </c>
      <c r="I3714" t="s">
        <v>8223</v>
      </c>
      <c r="J3714" t="s">
        <v>8245</v>
      </c>
      <c r="K3714">
        <v>1433055540</v>
      </c>
      <c r="L3714" s="12">
        <f t="shared" si="399"/>
        <v>42155.290972222225</v>
      </c>
      <c r="M3714">
        <v>1431230867</v>
      </c>
      <c r="N3714" s="12">
        <f t="shared" si="400"/>
        <v>42134.172071759262</v>
      </c>
      <c r="O3714" s="16">
        <f t="shared" si="401"/>
        <v>5</v>
      </c>
      <c r="P3714" s="16">
        <f t="shared" si="404"/>
        <v>2015</v>
      </c>
      <c r="Q3714" t="b">
        <v>0</v>
      </c>
      <c r="R3714">
        <v>104</v>
      </c>
      <c r="S3714" t="b">
        <v>1</v>
      </c>
      <c r="T3714" t="s">
        <v>8269</v>
      </c>
      <c r="U3714" t="str">
        <f t="shared" si="402"/>
        <v>theat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20">
        <f t="shared" si="403"/>
        <v>2</v>
      </c>
      <c r="F3715" s="6" t="str">
        <f t="shared" si="405"/>
        <v>Cat 2</v>
      </c>
      <c r="G3715" s="8">
        <v>2030</v>
      </c>
      <c r="H3715" t="s">
        <v>8218</v>
      </c>
      <c r="I3715" t="s">
        <v>8223</v>
      </c>
      <c r="J3715" t="s">
        <v>8245</v>
      </c>
      <c r="K3715">
        <v>1465062166</v>
      </c>
      <c r="L3715" s="12">
        <f t="shared" ref="L3715:L3778" si="406">(((K3715/60)/60)/24)+DATE(1970,1,1)</f>
        <v>42525.738032407404</v>
      </c>
      <c r="M3715">
        <v>1463334166</v>
      </c>
      <c r="N3715" s="12">
        <f t="shared" ref="N3715:N3778" si="407">(((M3715/60)/60)/24)+DATE(1970,1,1)</f>
        <v>42505.738032407404</v>
      </c>
      <c r="O3715" s="16">
        <f t="shared" ref="O3715:O3778" si="408">MONTH(N3715)</f>
        <v>5</v>
      </c>
      <c r="P3715" s="16">
        <f t="shared" si="404"/>
        <v>2016</v>
      </c>
      <c r="Q3715" t="b">
        <v>0</v>
      </c>
      <c r="R3715">
        <v>19</v>
      </c>
      <c r="S3715" t="b">
        <v>1</v>
      </c>
      <c r="T3715" t="s">
        <v>8269</v>
      </c>
      <c r="U3715" t="str">
        <f t="shared" ref="U3715:U3778" si="409">LEFT(T3715,5)</f>
        <v>theat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20">
        <f t="shared" ref="E3716:E3779" si="410">D3716/1000</f>
        <v>10</v>
      </c>
      <c r="F3716" s="6" t="str">
        <f t="shared" si="405"/>
        <v>Cat 4</v>
      </c>
      <c r="G3716" s="8">
        <v>10235</v>
      </c>
      <c r="H3716" t="s">
        <v>8218</v>
      </c>
      <c r="I3716" t="s">
        <v>8223</v>
      </c>
      <c r="J3716" t="s">
        <v>8245</v>
      </c>
      <c r="K3716">
        <v>1432612740</v>
      </c>
      <c r="L3716" s="12">
        <f t="shared" si="406"/>
        <v>42150.165972222225</v>
      </c>
      <c r="M3716">
        <v>1429881667</v>
      </c>
      <c r="N3716" s="12">
        <f t="shared" si="407"/>
        <v>42118.556331018524</v>
      </c>
      <c r="O3716" s="16">
        <f t="shared" si="408"/>
        <v>4</v>
      </c>
      <c r="P3716" s="16">
        <f t="shared" ref="P3716:P3779" si="411">YEAR(N3716)</f>
        <v>2015</v>
      </c>
      <c r="Q3716" t="b">
        <v>0</v>
      </c>
      <c r="R3716">
        <v>97</v>
      </c>
      <c r="S3716" t="b">
        <v>1</v>
      </c>
      <c r="T3716" t="s">
        <v>8269</v>
      </c>
      <c r="U3716" t="str">
        <f t="shared" si="409"/>
        <v>theat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20">
        <f t="shared" si="410"/>
        <v>3.5</v>
      </c>
      <c r="F3717" s="6" t="str">
        <f t="shared" ref="F3717:F3780" si="412">IF(E3717&lt;1,"Cat 1",IF(E3717&lt;5,"Cat 2",IF(E3717&lt;10,"Cat 3",IF(E3717&lt;15,"Cat 4",IF(E3717&lt;20,"Cat 5",IF(E3717&lt;25,"Cat 6",IF(E3717&lt;30,"Cat 7",IF(E3717&lt;35,"Cat 8",IF(E3717&lt;40,"Cat 9",IF(E3717&lt;45,"Cat 10",IF(E3717&lt;50,"Cat 11","Cat 12")))))))))))</f>
        <v>Cat 2</v>
      </c>
      <c r="G3717" s="8">
        <v>3590</v>
      </c>
      <c r="H3717" t="s">
        <v>8218</v>
      </c>
      <c r="I3717" t="s">
        <v>8224</v>
      </c>
      <c r="J3717" t="s">
        <v>8246</v>
      </c>
      <c r="K3717">
        <v>1427806320</v>
      </c>
      <c r="L3717" s="12">
        <f t="shared" si="406"/>
        <v>42094.536111111112</v>
      </c>
      <c r="M3717">
        <v>1422834819</v>
      </c>
      <c r="N3717" s="12">
        <f t="shared" si="407"/>
        <v>42036.995590277773</v>
      </c>
      <c r="O3717" s="16">
        <f t="shared" si="408"/>
        <v>2</v>
      </c>
      <c r="P3717" s="16">
        <f t="shared" si="411"/>
        <v>2015</v>
      </c>
      <c r="Q3717" t="b">
        <v>0</v>
      </c>
      <c r="R3717">
        <v>27</v>
      </c>
      <c r="S3717" t="b">
        <v>1</v>
      </c>
      <c r="T3717" t="s">
        <v>8269</v>
      </c>
      <c r="U3717" t="str">
        <f t="shared" si="409"/>
        <v>theat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20">
        <f t="shared" si="410"/>
        <v>0.8</v>
      </c>
      <c r="F3718" s="6" t="str">
        <f t="shared" si="412"/>
        <v>Cat 1</v>
      </c>
      <c r="G3718" s="8">
        <v>1246</v>
      </c>
      <c r="H3718" t="s">
        <v>8218</v>
      </c>
      <c r="I3718" t="s">
        <v>8223</v>
      </c>
      <c r="J3718" t="s">
        <v>8245</v>
      </c>
      <c r="K3718">
        <v>1453411109</v>
      </c>
      <c r="L3718" s="12">
        <f t="shared" si="406"/>
        <v>42390.887835648144</v>
      </c>
      <c r="M3718">
        <v>1450819109</v>
      </c>
      <c r="N3718" s="12">
        <f t="shared" si="407"/>
        <v>42360.887835648144</v>
      </c>
      <c r="O3718" s="16">
        <f t="shared" si="408"/>
        <v>12</v>
      </c>
      <c r="P3718" s="16">
        <f t="shared" si="411"/>
        <v>2015</v>
      </c>
      <c r="Q3718" t="b">
        <v>0</v>
      </c>
      <c r="R3718">
        <v>24</v>
      </c>
      <c r="S3718" t="b">
        <v>1</v>
      </c>
      <c r="T3718" t="s">
        <v>8269</v>
      </c>
      <c r="U3718" t="str">
        <f t="shared" si="409"/>
        <v>theat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20">
        <f t="shared" si="410"/>
        <v>4</v>
      </c>
      <c r="F3719" s="6" t="str">
        <f t="shared" si="412"/>
        <v>Cat 2</v>
      </c>
      <c r="G3719" s="8">
        <v>4030</v>
      </c>
      <c r="H3719" t="s">
        <v>8218</v>
      </c>
      <c r="I3719" t="s">
        <v>8224</v>
      </c>
      <c r="J3719" t="s">
        <v>8246</v>
      </c>
      <c r="K3719">
        <v>1431204449</v>
      </c>
      <c r="L3719" s="12">
        <f t="shared" si="406"/>
        <v>42133.866307870368</v>
      </c>
      <c r="M3719">
        <v>1428526049</v>
      </c>
      <c r="N3719" s="12">
        <f t="shared" si="407"/>
        <v>42102.866307870368</v>
      </c>
      <c r="O3719" s="16">
        <f t="shared" si="408"/>
        <v>4</v>
      </c>
      <c r="P3719" s="16">
        <f t="shared" si="411"/>
        <v>2015</v>
      </c>
      <c r="Q3719" t="b">
        <v>0</v>
      </c>
      <c r="R3719">
        <v>13</v>
      </c>
      <c r="S3719" t="b">
        <v>1</v>
      </c>
      <c r="T3719" t="s">
        <v>8269</v>
      </c>
      <c r="U3719" t="str">
        <f t="shared" si="409"/>
        <v>theat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20">
        <f t="shared" si="410"/>
        <v>0.5</v>
      </c>
      <c r="F3720" s="6" t="str">
        <f t="shared" si="412"/>
        <v>Cat 1</v>
      </c>
      <c r="G3720" s="8">
        <v>1197</v>
      </c>
      <c r="H3720" t="s">
        <v>8218</v>
      </c>
      <c r="I3720" t="s">
        <v>8224</v>
      </c>
      <c r="J3720" t="s">
        <v>8246</v>
      </c>
      <c r="K3720">
        <v>1425057075</v>
      </c>
      <c r="L3720" s="12">
        <f t="shared" si="406"/>
        <v>42062.716145833328</v>
      </c>
      <c r="M3720">
        <v>1422465075</v>
      </c>
      <c r="N3720" s="12">
        <f t="shared" si="407"/>
        <v>42032.716145833328</v>
      </c>
      <c r="O3720" s="16">
        <f t="shared" si="408"/>
        <v>1</v>
      </c>
      <c r="P3720" s="16">
        <f t="shared" si="411"/>
        <v>2015</v>
      </c>
      <c r="Q3720" t="b">
        <v>0</v>
      </c>
      <c r="R3720">
        <v>46</v>
      </c>
      <c r="S3720" t="b">
        <v>1</v>
      </c>
      <c r="T3720" t="s">
        <v>8269</v>
      </c>
      <c r="U3720" t="str">
        <f t="shared" si="409"/>
        <v>theat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20">
        <f t="shared" si="410"/>
        <v>0.2</v>
      </c>
      <c r="F3721" s="6" t="str">
        <f t="shared" si="412"/>
        <v>Cat 1</v>
      </c>
      <c r="G3721" s="8">
        <v>420</v>
      </c>
      <c r="H3721" t="s">
        <v>8218</v>
      </c>
      <c r="I3721" t="s">
        <v>8224</v>
      </c>
      <c r="J3721" t="s">
        <v>8246</v>
      </c>
      <c r="K3721">
        <v>1434994266</v>
      </c>
      <c r="L3721" s="12">
        <f t="shared" si="406"/>
        <v>42177.729930555557</v>
      </c>
      <c r="M3721">
        <v>1432402266</v>
      </c>
      <c r="N3721" s="12">
        <f t="shared" si="407"/>
        <v>42147.729930555557</v>
      </c>
      <c r="O3721" s="16">
        <f t="shared" si="408"/>
        <v>5</v>
      </c>
      <c r="P3721" s="16">
        <f t="shared" si="411"/>
        <v>2015</v>
      </c>
      <c r="Q3721" t="b">
        <v>0</v>
      </c>
      <c r="R3721">
        <v>4</v>
      </c>
      <c r="S3721" t="b">
        <v>1</v>
      </c>
      <c r="T3721" t="s">
        <v>8269</v>
      </c>
      <c r="U3721" t="str">
        <f t="shared" si="409"/>
        <v>theat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20">
        <f t="shared" si="410"/>
        <v>3.3</v>
      </c>
      <c r="F3722" s="6" t="str">
        <f t="shared" si="412"/>
        <v>Cat 2</v>
      </c>
      <c r="G3722" s="8">
        <v>3449</v>
      </c>
      <c r="H3722" t="s">
        <v>8218</v>
      </c>
      <c r="I3722" t="s">
        <v>8223</v>
      </c>
      <c r="J3722" t="s">
        <v>8245</v>
      </c>
      <c r="K3722">
        <v>1435881006</v>
      </c>
      <c r="L3722" s="12">
        <f t="shared" si="406"/>
        <v>42187.993125000001</v>
      </c>
      <c r="M3722">
        <v>1433980206</v>
      </c>
      <c r="N3722" s="12">
        <f t="shared" si="407"/>
        <v>42165.993125000001</v>
      </c>
      <c r="O3722" s="16">
        <f t="shared" si="408"/>
        <v>6</v>
      </c>
      <c r="P3722" s="16">
        <f t="shared" si="411"/>
        <v>2015</v>
      </c>
      <c r="Q3722" t="b">
        <v>0</v>
      </c>
      <c r="R3722">
        <v>40</v>
      </c>
      <c r="S3722" t="b">
        <v>1</v>
      </c>
      <c r="T3722" t="s">
        <v>8269</v>
      </c>
      <c r="U3722" t="str">
        <f t="shared" si="409"/>
        <v>theat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20">
        <f t="shared" si="410"/>
        <v>5</v>
      </c>
      <c r="F3723" s="6" t="str">
        <f t="shared" si="412"/>
        <v>Cat 3</v>
      </c>
      <c r="G3723" s="8">
        <v>5040</v>
      </c>
      <c r="H3723" t="s">
        <v>8218</v>
      </c>
      <c r="I3723" t="s">
        <v>8223</v>
      </c>
      <c r="J3723" t="s">
        <v>8245</v>
      </c>
      <c r="K3723">
        <v>1415230084</v>
      </c>
      <c r="L3723" s="12">
        <f t="shared" si="406"/>
        <v>41948.977824074071</v>
      </c>
      <c r="M3723">
        <v>1413412084</v>
      </c>
      <c r="N3723" s="12">
        <f t="shared" si="407"/>
        <v>41927.936157407406</v>
      </c>
      <c r="O3723" s="16">
        <f t="shared" si="408"/>
        <v>10</v>
      </c>
      <c r="P3723" s="16">
        <f t="shared" si="411"/>
        <v>2014</v>
      </c>
      <c r="Q3723" t="b">
        <v>0</v>
      </c>
      <c r="R3723">
        <v>44</v>
      </c>
      <c r="S3723" t="b">
        <v>1</v>
      </c>
      <c r="T3723" t="s">
        <v>8269</v>
      </c>
      <c r="U3723" t="str">
        <f t="shared" si="409"/>
        <v>theat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20">
        <f t="shared" si="410"/>
        <v>1.5</v>
      </c>
      <c r="F3724" s="6" t="str">
        <f t="shared" si="412"/>
        <v>Cat 2</v>
      </c>
      <c r="G3724" s="8">
        <v>1668</v>
      </c>
      <c r="H3724" t="s">
        <v>8218</v>
      </c>
      <c r="I3724" t="s">
        <v>8228</v>
      </c>
      <c r="J3724" t="s">
        <v>8250</v>
      </c>
      <c r="K3724">
        <v>1455231540</v>
      </c>
      <c r="L3724" s="12">
        <f t="shared" si="406"/>
        <v>42411.957638888889</v>
      </c>
      <c r="M3724">
        <v>1452614847</v>
      </c>
      <c r="N3724" s="12">
        <f t="shared" si="407"/>
        <v>42381.671840277777</v>
      </c>
      <c r="O3724" s="16">
        <f t="shared" si="408"/>
        <v>1</v>
      </c>
      <c r="P3724" s="16">
        <f t="shared" si="411"/>
        <v>2016</v>
      </c>
      <c r="Q3724" t="b">
        <v>0</v>
      </c>
      <c r="R3724">
        <v>35</v>
      </c>
      <c r="S3724" t="b">
        <v>1</v>
      </c>
      <c r="T3724" t="s">
        <v>8269</v>
      </c>
      <c r="U3724" t="str">
        <f t="shared" si="409"/>
        <v>theat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20">
        <f t="shared" si="410"/>
        <v>4.5</v>
      </c>
      <c r="F3725" s="6" t="str">
        <f t="shared" si="412"/>
        <v>Cat 2</v>
      </c>
      <c r="G3725" s="8">
        <v>4592</v>
      </c>
      <c r="H3725" t="s">
        <v>8218</v>
      </c>
      <c r="I3725" t="s">
        <v>8224</v>
      </c>
      <c r="J3725" t="s">
        <v>8246</v>
      </c>
      <c r="K3725">
        <v>1417374262</v>
      </c>
      <c r="L3725" s="12">
        <f t="shared" si="406"/>
        <v>41973.794699074075</v>
      </c>
      <c r="M3725">
        <v>1414778662</v>
      </c>
      <c r="N3725" s="12">
        <f t="shared" si="407"/>
        <v>41943.753032407411</v>
      </c>
      <c r="O3725" s="16">
        <f t="shared" si="408"/>
        <v>10</v>
      </c>
      <c r="P3725" s="16">
        <f t="shared" si="411"/>
        <v>2014</v>
      </c>
      <c r="Q3725" t="b">
        <v>0</v>
      </c>
      <c r="R3725">
        <v>63</v>
      </c>
      <c r="S3725" t="b">
        <v>1</v>
      </c>
      <c r="T3725" t="s">
        <v>8269</v>
      </c>
      <c r="U3725" t="str">
        <f t="shared" si="409"/>
        <v>theat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20">
        <f t="shared" si="410"/>
        <v>4.3</v>
      </c>
      <c r="F3726" s="6" t="str">
        <f t="shared" si="412"/>
        <v>Cat 2</v>
      </c>
      <c r="G3726" s="8">
        <v>4409.55</v>
      </c>
      <c r="H3726" t="s">
        <v>8218</v>
      </c>
      <c r="I3726" t="s">
        <v>8224</v>
      </c>
      <c r="J3726" t="s">
        <v>8246</v>
      </c>
      <c r="K3726">
        <v>1462402800</v>
      </c>
      <c r="L3726" s="12">
        <f t="shared" si="406"/>
        <v>42494.958333333328</v>
      </c>
      <c r="M3726">
        <v>1459856860</v>
      </c>
      <c r="N3726" s="12">
        <f t="shared" si="407"/>
        <v>42465.491435185191</v>
      </c>
      <c r="O3726" s="16">
        <f t="shared" si="408"/>
        <v>4</v>
      </c>
      <c r="P3726" s="16">
        <f t="shared" si="411"/>
        <v>2016</v>
      </c>
      <c r="Q3726" t="b">
        <v>0</v>
      </c>
      <c r="R3726">
        <v>89</v>
      </c>
      <c r="S3726" t="b">
        <v>1</v>
      </c>
      <c r="T3726" t="s">
        <v>8269</v>
      </c>
      <c r="U3726" t="str">
        <f t="shared" si="409"/>
        <v>theat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20">
        <f t="shared" si="410"/>
        <v>0.3</v>
      </c>
      <c r="F3727" s="6" t="str">
        <f t="shared" si="412"/>
        <v>Cat 1</v>
      </c>
      <c r="G3727" s="8">
        <v>381</v>
      </c>
      <c r="H3727" t="s">
        <v>8218</v>
      </c>
      <c r="I3727" t="s">
        <v>8224</v>
      </c>
      <c r="J3727" t="s">
        <v>8246</v>
      </c>
      <c r="K3727">
        <v>1455831000</v>
      </c>
      <c r="L3727" s="12">
        <f t="shared" si="406"/>
        <v>42418.895833333328</v>
      </c>
      <c r="M3727">
        <v>1454366467</v>
      </c>
      <c r="N3727" s="12">
        <f t="shared" si="407"/>
        <v>42401.945219907408</v>
      </c>
      <c r="O3727" s="16">
        <f t="shared" si="408"/>
        <v>2</v>
      </c>
      <c r="P3727" s="16">
        <f t="shared" si="411"/>
        <v>2016</v>
      </c>
      <c r="Q3727" t="b">
        <v>0</v>
      </c>
      <c r="R3727">
        <v>15</v>
      </c>
      <c r="S3727" t="b">
        <v>1</v>
      </c>
      <c r="T3727" t="s">
        <v>8269</v>
      </c>
      <c r="U3727" t="str">
        <f t="shared" si="409"/>
        <v>theat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20">
        <f t="shared" si="410"/>
        <v>0.85</v>
      </c>
      <c r="F3728" s="6" t="str">
        <f t="shared" si="412"/>
        <v>Cat 1</v>
      </c>
      <c r="G3728" s="8">
        <v>2879</v>
      </c>
      <c r="H3728" t="s">
        <v>8218</v>
      </c>
      <c r="I3728" t="s">
        <v>8223</v>
      </c>
      <c r="J3728" t="s">
        <v>8245</v>
      </c>
      <c r="K3728">
        <v>1461963600</v>
      </c>
      <c r="L3728" s="12">
        <f t="shared" si="406"/>
        <v>42489.875</v>
      </c>
      <c r="M3728">
        <v>1459567371</v>
      </c>
      <c r="N3728" s="12">
        <f t="shared" si="407"/>
        <v>42462.140868055561</v>
      </c>
      <c r="O3728" s="16">
        <f t="shared" si="408"/>
        <v>4</v>
      </c>
      <c r="P3728" s="16">
        <f t="shared" si="411"/>
        <v>2016</v>
      </c>
      <c r="Q3728" t="b">
        <v>0</v>
      </c>
      <c r="R3728">
        <v>46</v>
      </c>
      <c r="S3728" t="b">
        <v>1</v>
      </c>
      <c r="T3728" t="s">
        <v>8269</v>
      </c>
      <c r="U3728" t="str">
        <f t="shared" si="409"/>
        <v>theat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20">
        <f t="shared" si="410"/>
        <v>2</v>
      </c>
      <c r="F3729" s="6" t="str">
        <f t="shared" si="412"/>
        <v>Cat 2</v>
      </c>
      <c r="G3729" s="8">
        <v>2015</v>
      </c>
      <c r="H3729" t="s">
        <v>8218</v>
      </c>
      <c r="I3729" t="s">
        <v>8223</v>
      </c>
      <c r="J3729" t="s">
        <v>8245</v>
      </c>
      <c r="K3729">
        <v>1476939300</v>
      </c>
      <c r="L3729" s="12">
        <f t="shared" si="406"/>
        <v>42663.204861111109</v>
      </c>
      <c r="M3729">
        <v>1474273294</v>
      </c>
      <c r="N3729" s="12">
        <f t="shared" si="407"/>
        <v>42632.348310185189</v>
      </c>
      <c r="O3729" s="16">
        <f t="shared" si="408"/>
        <v>9</v>
      </c>
      <c r="P3729" s="16">
        <f t="shared" si="411"/>
        <v>2016</v>
      </c>
      <c r="Q3729" t="b">
        <v>0</v>
      </c>
      <c r="R3729">
        <v>33</v>
      </c>
      <c r="S3729" t="b">
        <v>1</v>
      </c>
      <c r="T3729" t="s">
        <v>8269</v>
      </c>
      <c r="U3729" t="str">
        <f t="shared" si="409"/>
        <v>theat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20">
        <f t="shared" si="410"/>
        <v>20</v>
      </c>
      <c r="F3730" s="6" t="str">
        <f t="shared" si="412"/>
        <v>Cat 6</v>
      </c>
      <c r="G3730" s="8">
        <v>1862</v>
      </c>
      <c r="H3730" t="s">
        <v>8220</v>
      </c>
      <c r="I3730" t="s">
        <v>8223</v>
      </c>
      <c r="J3730" t="s">
        <v>8245</v>
      </c>
      <c r="K3730">
        <v>1439957176</v>
      </c>
      <c r="L3730" s="12">
        <f t="shared" si="406"/>
        <v>42235.171018518522</v>
      </c>
      <c r="M3730">
        <v>1437365176</v>
      </c>
      <c r="N3730" s="12">
        <f t="shared" si="407"/>
        <v>42205.171018518522</v>
      </c>
      <c r="O3730" s="16">
        <f t="shared" si="408"/>
        <v>7</v>
      </c>
      <c r="P3730" s="16">
        <f t="shared" si="411"/>
        <v>2015</v>
      </c>
      <c r="Q3730" t="b">
        <v>0</v>
      </c>
      <c r="R3730">
        <v>31</v>
      </c>
      <c r="S3730" t="b">
        <v>0</v>
      </c>
      <c r="T3730" t="s">
        <v>8269</v>
      </c>
      <c r="U3730" t="str">
        <f t="shared" si="409"/>
        <v>theat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20">
        <f t="shared" si="410"/>
        <v>5</v>
      </c>
      <c r="F3731" s="6" t="str">
        <f t="shared" si="412"/>
        <v>Cat 3</v>
      </c>
      <c r="G3731" s="8">
        <v>362</v>
      </c>
      <c r="H3731" t="s">
        <v>8220</v>
      </c>
      <c r="I3731" t="s">
        <v>8223</v>
      </c>
      <c r="J3731" t="s">
        <v>8245</v>
      </c>
      <c r="K3731">
        <v>1427082912</v>
      </c>
      <c r="L3731" s="12">
        <f t="shared" si="406"/>
        <v>42086.16333333333</v>
      </c>
      <c r="M3731">
        <v>1423198512</v>
      </c>
      <c r="N3731" s="12">
        <f t="shared" si="407"/>
        <v>42041.205000000002</v>
      </c>
      <c r="O3731" s="16">
        <f t="shared" si="408"/>
        <v>2</v>
      </c>
      <c r="P3731" s="16">
        <f t="shared" si="411"/>
        <v>2015</v>
      </c>
      <c r="Q3731" t="b">
        <v>0</v>
      </c>
      <c r="R3731">
        <v>5</v>
      </c>
      <c r="S3731" t="b">
        <v>0</v>
      </c>
      <c r="T3731" t="s">
        <v>8269</v>
      </c>
      <c r="U3731" t="str">
        <f t="shared" si="409"/>
        <v>theat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20">
        <f t="shared" si="410"/>
        <v>1</v>
      </c>
      <c r="F3732" s="6" t="str">
        <f t="shared" si="412"/>
        <v>Cat 2</v>
      </c>
      <c r="G3732" s="8"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12">
        <f t="shared" si="406"/>
        <v>42233.677766203706</v>
      </c>
      <c r="M3732">
        <v>1437236159</v>
      </c>
      <c r="N3732" s="12">
        <f t="shared" si="407"/>
        <v>42203.677766203706</v>
      </c>
      <c r="O3732" s="16">
        <f t="shared" si="408"/>
        <v>7</v>
      </c>
      <c r="P3732" s="16">
        <f t="shared" si="411"/>
        <v>2015</v>
      </c>
      <c r="Q3732" t="b">
        <v>0</v>
      </c>
      <c r="R3732">
        <v>1</v>
      </c>
      <c r="S3732" t="b">
        <v>0</v>
      </c>
      <c r="T3732" t="s">
        <v>8269</v>
      </c>
      <c r="U3732" t="str">
        <f t="shared" si="409"/>
        <v>theat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20">
        <f t="shared" si="410"/>
        <v>5.5</v>
      </c>
      <c r="F3733" s="6" t="str">
        <f t="shared" si="412"/>
        <v>Cat 3</v>
      </c>
      <c r="G3733" s="8">
        <v>620</v>
      </c>
      <c r="H3733" t="s">
        <v>8220</v>
      </c>
      <c r="I3733" t="s">
        <v>8223</v>
      </c>
      <c r="J3733" t="s">
        <v>8245</v>
      </c>
      <c r="K3733">
        <v>1420860180</v>
      </c>
      <c r="L3733" s="12">
        <f t="shared" si="406"/>
        <v>42014.140972222223</v>
      </c>
      <c r="M3733">
        <v>1418234646</v>
      </c>
      <c r="N3733" s="12">
        <f t="shared" si="407"/>
        <v>41983.752847222218</v>
      </c>
      <c r="O3733" s="16">
        <f t="shared" si="408"/>
        <v>12</v>
      </c>
      <c r="P3733" s="16">
        <f t="shared" si="411"/>
        <v>2014</v>
      </c>
      <c r="Q3733" t="b">
        <v>0</v>
      </c>
      <c r="R3733">
        <v>12</v>
      </c>
      <c r="S3733" t="b">
        <v>0</v>
      </c>
      <c r="T3733" t="s">
        <v>8269</v>
      </c>
      <c r="U3733" t="str">
        <f t="shared" si="409"/>
        <v>theat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20">
        <f t="shared" si="410"/>
        <v>0.85</v>
      </c>
      <c r="F3734" s="6" t="str">
        <f t="shared" si="412"/>
        <v>Cat 1</v>
      </c>
      <c r="G3734" s="8">
        <v>131</v>
      </c>
      <c r="H3734" t="s">
        <v>8220</v>
      </c>
      <c r="I3734" t="s">
        <v>8232</v>
      </c>
      <c r="J3734" t="s">
        <v>8248</v>
      </c>
      <c r="K3734">
        <v>1422100800</v>
      </c>
      <c r="L3734" s="12">
        <f t="shared" si="406"/>
        <v>42028.5</v>
      </c>
      <c r="M3734">
        <v>1416932133</v>
      </c>
      <c r="N3734" s="12">
        <f t="shared" si="407"/>
        <v>41968.677465277782</v>
      </c>
      <c r="O3734" s="16">
        <f t="shared" si="408"/>
        <v>11</v>
      </c>
      <c r="P3734" s="16">
        <f t="shared" si="411"/>
        <v>2014</v>
      </c>
      <c r="Q3734" t="b">
        <v>0</v>
      </c>
      <c r="R3734">
        <v>4</v>
      </c>
      <c r="S3734" t="b">
        <v>0</v>
      </c>
      <c r="T3734" t="s">
        <v>8269</v>
      </c>
      <c r="U3734" t="str">
        <f t="shared" si="409"/>
        <v>theat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20">
        <f t="shared" si="410"/>
        <v>1.5</v>
      </c>
      <c r="F3735" s="6" t="str">
        <f t="shared" si="412"/>
        <v>Cat 2</v>
      </c>
      <c r="G3735" s="8">
        <v>0</v>
      </c>
      <c r="H3735" t="s">
        <v>8220</v>
      </c>
      <c r="I3735" t="s">
        <v>8223</v>
      </c>
      <c r="J3735" t="s">
        <v>8245</v>
      </c>
      <c r="K3735">
        <v>1429396200</v>
      </c>
      <c r="L3735" s="12">
        <f t="shared" si="406"/>
        <v>42112.9375</v>
      </c>
      <c r="M3735">
        <v>1428539708</v>
      </c>
      <c r="N3735" s="12">
        <f t="shared" si="407"/>
        <v>42103.024398148147</v>
      </c>
      <c r="O3735" s="16">
        <f t="shared" si="408"/>
        <v>4</v>
      </c>
      <c r="P3735" s="16">
        <f t="shared" si="411"/>
        <v>2015</v>
      </c>
      <c r="Q3735" t="b">
        <v>0</v>
      </c>
      <c r="R3735">
        <v>0</v>
      </c>
      <c r="S3735" t="b">
        <v>0</v>
      </c>
      <c r="T3735" t="s">
        <v>8269</v>
      </c>
      <c r="U3735" t="str">
        <f t="shared" si="409"/>
        <v>theat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20">
        <f t="shared" si="410"/>
        <v>1.5</v>
      </c>
      <c r="F3736" s="6" t="str">
        <f t="shared" si="412"/>
        <v>Cat 2</v>
      </c>
      <c r="G3736" s="8">
        <v>427</v>
      </c>
      <c r="H3736" t="s">
        <v>8220</v>
      </c>
      <c r="I3736" t="s">
        <v>8223</v>
      </c>
      <c r="J3736" t="s">
        <v>8245</v>
      </c>
      <c r="K3736">
        <v>1432589896</v>
      </c>
      <c r="L3736" s="12">
        <f t="shared" si="406"/>
        <v>42149.901574074072</v>
      </c>
      <c r="M3736">
        <v>1427405896</v>
      </c>
      <c r="N3736" s="12">
        <f t="shared" si="407"/>
        <v>42089.901574074072</v>
      </c>
      <c r="O3736" s="16">
        <f t="shared" si="408"/>
        <v>3</v>
      </c>
      <c r="P3736" s="16">
        <f t="shared" si="411"/>
        <v>2015</v>
      </c>
      <c r="Q3736" t="b">
        <v>0</v>
      </c>
      <c r="R3736">
        <v>7</v>
      </c>
      <c r="S3736" t="b">
        <v>0</v>
      </c>
      <c r="T3736" t="s">
        <v>8269</v>
      </c>
      <c r="U3736" t="str">
        <f t="shared" si="409"/>
        <v>theat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20">
        <f t="shared" si="410"/>
        <v>0.15</v>
      </c>
      <c r="F3737" s="6" t="str">
        <f t="shared" si="412"/>
        <v>Cat 1</v>
      </c>
      <c r="G3737" s="8">
        <v>20</v>
      </c>
      <c r="H3737" t="s">
        <v>8220</v>
      </c>
      <c r="I3737" t="s">
        <v>8224</v>
      </c>
      <c r="J3737" t="s">
        <v>8246</v>
      </c>
      <c r="K3737">
        <v>1432831089</v>
      </c>
      <c r="L3737" s="12">
        <f t="shared" si="406"/>
        <v>42152.693159722221</v>
      </c>
      <c r="M3737">
        <v>1430239089</v>
      </c>
      <c r="N3737" s="12">
        <f t="shared" si="407"/>
        <v>42122.693159722221</v>
      </c>
      <c r="O3737" s="16">
        <f t="shared" si="408"/>
        <v>4</v>
      </c>
      <c r="P3737" s="16">
        <f t="shared" si="411"/>
        <v>2015</v>
      </c>
      <c r="Q3737" t="b">
        <v>0</v>
      </c>
      <c r="R3737">
        <v>2</v>
      </c>
      <c r="S3737" t="b">
        <v>0</v>
      </c>
      <c r="T3737" t="s">
        <v>8269</v>
      </c>
      <c r="U3737" t="str">
        <f t="shared" si="409"/>
        <v>theat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20">
        <f t="shared" si="410"/>
        <v>1.5</v>
      </c>
      <c r="F3738" s="6" t="str">
        <f t="shared" si="412"/>
        <v>Cat 2</v>
      </c>
      <c r="G3738" s="8"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12">
        <f t="shared" si="406"/>
        <v>42086.75</v>
      </c>
      <c r="M3738">
        <v>1423847093</v>
      </c>
      <c r="N3738" s="12">
        <f t="shared" si="407"/>
        <v>42048.711724537032</v>
      </c>
      <c r="O3738" s="16">
        <f t="shared" si="408"/>
        <v>2</v>
      </c>
      <c r="P3738" s="16">
        <f t="shared" si="411"/>
        <v>2015</v>
      </c>
      <c r="Q3738" t="b">
        <v>0</v>
      </c>
      <c r="R3738">
        <v>1</v>
      </c>
      <c r="S3738" t="b">
        <v>0</v>
      </c>
      <c r="T3738" t="s">
        <v>8269</v>
      </c>
      <c r="U3738" t="str">
        <f t="shared" si="409"/>
        <v>theat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20">
        <f t="shared" si="410"/>
        <v>0.7</v>
      </c>
      <c r="F3739" s="6" t="str">
        <f t="shared" si="412"/>
        <v>Cat 1</v>
      </c>
      <c r="G3739" s="8">
        <v>150</v>
      </c>
      <c r="H3739" t="s">
        <v>8220</v>
      </c>
      <c r="I3739" t="s">
        <v>8223</v>
      </c>
      <c r="J3739" t="s">
        <v>8245</v>
      </c>
      <c r="K3739">
        <v>1447311540</v>
      </c>
      <c r="L3739" s="12">
        <f t="shared" si="406"/>
        <v>42320.290972222225</v>
      </c>
      <c r="M3739">
        <v>1445358903</v>
      </c>
      <c r="N3739" s="12">
        <f t="shared" si="407"/>
        <v>42297.691006944442</v>
      </c>
      <c r="O3739" s="16">
        <f t="shared" si="408"/>
        <v>10</v>
      </c>
      <c r="P3739" s="16">
        <f t="shared" si="411"/>
        <v>2015</v>
      </c>
      <c r="Q3739" t="b">
        <v>0</v>
      </c>
      <c r="R3739">
        <v>4</v>
      </c>
      <c r="S3739" t="b">
        <v>0</v>
      </c>
      <c r="T3739" t="s">
        <v>8269</v>
      </c>
      <c r="U3739" t="str">
        <f t="shared" si="409"/>
        <v>theat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20">
        <f t="shared" si="410"/>
        <v>1.5</v>
      </c>
      <c r="F3740" s="6" t="str">
        <f t="shared" si="412"/>
        <v>Cat 2</v>
      </c>
      <c r="G3740" s="8">
        <v>270</v>
      </c>
      <c r="H3740" t="s">
        <v>8220</v>
      </c>
      <c r="I3740" t="s">
        <v>8224</v>
      </c>
      <c r="J3740" t="s">
        <v>8246</v>
      </c>
      <c r="K3740">
        <v>1405461600</v>
      </c>
      <c r="L3740" s="12">
        <f t="shared" si="406"/>
        <v>41835.916666666664</v>
      </c>
      <c r="M3740">
        <v>1403562705</v>
      </c>
      <c r="N3740" s="12">
        <f t="shared" si="407"/>
        <v>41813.938715277778</v>
      </c>
      <c r="O3740" s="16">
        <f t="shared" si="408"/>
        <v>6</v>
      </c>
      <c r="P3740" s="16">
        <f t="shared" si="411"/>
        <v>2014</v>
      </c>
      <c r="Q3740" t="b">
        <v>0</v>
      </c>
      <c r="R3740">
        <v>6</v>
      </c>
      <c r="S3740" t="b">
        <v>0</v>
      </c>
      <c r="T3740" t="s">
        <v>8269</v>
      </c>
      <c r="U3740" t="str">
        <f t="shared" si="409"/>
        <v>theat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20">
        <f t="shared" si="410"/>
        <v>4</v>
      </c>
      <c r="F3741" s="6" t="str">
        <f t="shared" si="412"/>
        <v>Cat 2</v>
      </c>
      <c r="G3741" s="8">
        <v>805</v>
      </c>
      <c r="H3741" t="s">
        <v>8220</v>
      </c>
      <c r="I3741" t="s">
        <v>8224</v>
      </c>
      <c r="J3741" t="s">
        <v>8246</v>
      </c>
      <c r="K3741">
        <v>1468752468</v>
      </c>
      <c r="L3741" s="12">
        <f t="shared" si="406"/>
        <v>42568.449861111112</v>
      </c>
      <c r="M3741">
        <v>1467024468</v>
      </c>
      <c r="N3741" s="12">
        <f t="shared" si="407"/>
        <v>42548.449861111112</v>
      </c>
      <c r="O3741" s="16">
        <f t="shared" si="408"/>
        <v>6</v>
      </c>
      <c r="P3741" s="16">
        <f t="shared" si="411"/>
        <v>2016</v>
      </c>
      <c r="Q3741" t="b">
        <v>0</v>
      </c>
      <c r="R3741">
        <v>8</v>
      </c>
      <c r="S3741" t="b">
        <v>0</v>
      </c>
      <c r="T3741" t="s">
        <v>8269</v>
      </c>
      <c r="U3741" t="str">
        <f t="shared" si="409"/>
        <v>theat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20">
        <f t="shared" si="410"/>
        <v>2</v>
      </c>
      <c r="F3742" s="6" t="str">
        <f t="shared" si="412"/>
        <v>Cat 2</v>
      </c>
      <c r="G3742" s="8">
        <v>358</v>
      </c>
      <c r="H3742" t="s">
        <v>8220</v>
      </c>
      <c r="I3742" t="s">
        <v>8223</v>
      </c>
      <c r="J3742" t="s">
        <v>8245</v>
      </c>
      <c r="K3742">
        <v>1407808438</v>
      </c>
      <c r="L3742" s="12">
        <f t="shared" si="406"/>
        <v>41863.079143518517</v>
      </c>
      <c r="M3742">
        <v>1405217355</v>
      </c>
      <c r="N3742" s="12">
        <f t="shared" si="407"/>
        <v>41833.089756944442</v>
      </c>
      <c r="O3742" s="16">
        <f t="shared" si="408"/>
        <v>7</v>
      </c>
      <c r="P3742" s="16">
        <f t="shared" si="411"/>
        <v>2014</v>
      </c>
      <c r="Q3742" t="b">
        <v>0</v>
      </c>
      <c r="R3742">
        <v>14</v>
      </c>
      <c r="S3742" t="b">
        <v>0</v>
      </c>
      <c r="T3742" t="s">
        <v>8269</v>
      </c>
      <c r="U3742" t="str">
        <f t="shared" si="409"/>
        <v>theat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20">
        <f t="shared" si="410"/>
        <v>20</v>
      </c>
      <c r="F3743" s="6" t="str">
        <f t="shared" si="412"/>
        <v>Cat 6</v>
      </c>
      <c r="G3743" s="8">
        <v>0</v>
      </c>
      <c r="H3743" t="s">
        <v>8220</v>
      </c>
      <c r="I3743" t="s">
        <v>8223</v>
      </c>
      <c r="J3743" t="s">
        <v>8245</v>
      </c>
      <c r="K3743">
        <v>1450389950</v>
      </c>
      <c r="L3743" s="12">
        <f t="shared" si="406"/>
        <v>42355.920717592591</v>
      </c>
      <c r="M3743">
        <v>1447797950</v>
      </c>
      <c r="N3743" s="12">
        <f t="shared" si="407"/>
        <v>42325.920717592591</v>
      </c>
      <c r="O3743" s="16">
        <f t="shared" si="408"/>
        <v>11</v>
      </c>
      <c r="P3743" s="16">
        <f t="shared" si="411"/>
        <v>2015</v>
      </c>
      <c r="Q3743" t="b">
        <v>0</v>
      </c>
      <c r="R3743">
        <v>0</v>
      </c>
      <c r="S3743" t="b">
        <v>0</v>
      </c>
      <c r="T3743" t="s">
        <v>8269</v>
      </c>
      <c r="U3743" t="str">
        <f t="shared" si="409"/>
        <v>theat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20">
        <f t="shared" si="410"/>
        <v>5</v>
      </c>
      <c r="F3744" s="6" t="str">
        <f t="shared" si="412"/>
        <v>Cat 3</v>
      </c>
      <c r="G3744" s="8">
        <v>100</v>
      </c>
      <c r="H3744" t="s">
        <v>8220</v>
      </c>
      <c r="I3744" t="s">
        <v>8223</v>
      </c>
      <c r="J3744" t="s">
        <v>8245</v>
      </c>
      <c r="K3744">
        <v>1409980144</v>
      </c>
      <c r="L3744" s="12">
        <f t="shared" si="406"/>
        <v>41888.214629629627</v>
      </c>
      <c r="M3744">
        <v>1407388144</v>
      </c>
      <c r="N3744" s="12">
        <f t="shared" si="407"/>
        <v>41858.214629629627</v>
      </c>
      <c r="O3744" s="16">
        <f t="shared" si="408"/>
        <v>8</v>
      </c>
      <c r="P3744" s="16">
        <f t="shared" si="411"/>
        <v>2014</v>
      </c>
      <c r="Q3744" t="b">
        <v>0</v>
      </c>
      <c r="R3744">
        <v>4</v>
      </c>
      <c r="S3744" t="b">
        <v>0</v>
      </c>
      <c r="T3744" t="s">
        <v>8269</v>
      </c>
      <c r="U3744" t="str">
        <f t="shared" si="409"/>
        <v>theat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20">
        <f t="shared" si="410"/>
        <v>2.2000000000000002</v>
      </c>
      <c r="F3745" s="6" t="str">
        <f t="shared" si="412"/>
        <v>Cat 2</v>
      </c>
      <c r="G3745" s="8">
        <v>0</v>
      </c>
      <c r="H3745" t="s">
        <v>8220</v>
      </c>
      <c r="I3745" t="s">
        <v>8223</v>
      </c>
      <c r="J3745" t="s">
        <v>8245</v>
      </c>
      <c r="K3745">
        <v>1404406964</v>
      </c>
      <c r="L3745" s="12">
        <f t="shared" si="406"/>
        <v>41823.710231481484</v>
      </c>
      <c r="M3745">
        <v>1401814964</v>
      </c>
      <c r="N3745" s="12">
        <f t="shared" si="407"/>
        <v>41793.710231481484</v>
      </c>
      <c r="O3745" s="16">
        <f t="shared" si="408"/>
        <v>6</v>
      </c>
      <c r="P3745" s="16">
        <f t="shared" si="411"/>
        <v>2014</v>
      </c>
      <c r="Q3745" t="b">
        <v>0</v>
      </c>
      <c r="R3745">
        <v>0</v>
      </c>
      <c r="S3745" t="b">
        <v>0</v>
      </c>
      <c r="T3745" t="s">
        <v>8269</v>
      </c>
      <c r="U3745" t="str">
        <f t="shared" si="409"/>
        <v>theat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20">
        <f t="shared" si="410"/>
        <v>1.2</v>
      </c>
      <c r="F3746" s="6" t="str">
        <f t="shared" si="412"/>
        <v>Cat 2</v>
      </c>
      <c r="G3746" s="8">
        <v>0</v>
      </c>
      <c r="H3746" t="s">
        <v>8220</v>
      </c>
      <c r="I3746" t="s">
        <v>8223</v>
      </c>
      <c r="J3746" t="s">
        <v>8245</v>
      </c>
      <c r="K3746">
        <v>1404532740</v>
      </c>
      <c r="L3746" s="12">
        <f t="shared" si="406"/>
        <v>41825.165972222225</v>
      </c>
      <c r="M3746">
        <v>1401823952</v>
      </c>
      <c r="N3746" s="12">
        <f t="shared" si="407"/>
        <v>41793.814259259263</v>
      </c>
      <c r="O3746" s="16">
        <f t="shared" si="408"/>
        <v>6</v>
      </c>
      <c r="P3746" s="16">
        <f t="shared" si="411"/>
        <v>2014</v>
      </c>
      <c r="Q3746" t="b">
        <v>0</v>
      </c>
      <c r="R3746">
        <v>0</v>
      </c>
      <c r="S3746" t="b">
        <v>0</v>
      </c>
      <c r="T3746" t="s">
        <v>8269</v>
      </c>
      <c r="U3746" t="str">
        <f t="shared" si="409"/>
        <v>theat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20">
        <f t="shared" si="410"/>
        <v>0.1</v>
      </c>
      <c r="F3747" s="6" t="str">
        <f t="shared" si="412"/>
        <v>Cat 1</v>
      </c>
      <c r="G3747" s="8"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12">
        <f t="shared" si="406"/>
        <v>41861.697939814818</v>
      </c>
      <c r="M3747">
        <v>1405097102</v>
      </c>
      <c r="N3747" s="12">
        <f t="shared" si="407"/>
        <v>41831.697939814818</v>
      </c>
      <c r="O3747" s="16">
        <f t="shared" si="408"/>
        <v>7</v>
      </c>
      <c r="P3747" s="16">
        <f t="shared" si="411"/>
        <v>2014</v>
      </c>
      <c r="Q3747" t="b">
        <v>0</v>
      </c>
      <c r="R3747">
        <v>1</v>
      </c>
      <c r="S3747" t="b">
        <v>0</v>
      </c>
      <c r="T3747" t="s">
        <v>8269</v>
      </c>
      <c r="U3747" t="str">
        <f t="shared" si="409"/>
        <v>theat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20">
        <f t="shared" si="410"/>
        <v>8.5</v>
      </c>
      <c r="F3748" s="6" t="str">
        <f t="shared" si="412"/>
        <v>Cat 3</v>
      </c>
      <c r="G3748" s="8"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12">
        <f t="shared" si="406"/>
        <v>42651.389340277776</v>
      </c>
      <c r="M3748">
        <v>1473326439</v>
      </c>
      <c r="N3748" s="12">
        <f t="shared" si="407"/>
        <v>42621.389340277776</v>
      </c>
      <c r="O3748" s="16">
        <f t="shared" si="408"/>
        <v>9</v>
      </c>
      <c r="P3748" s="16">
        <f t="shared" si="411"/>
        <v>2016</v>
      </c>
      <c r="Q3748" t="b">
        <v>0</v>
      </c>
      <c r="R3748">
        <v>1</v>
      </c>
      <c r="S3748" t="b">
        <v>0</v>
      </c>
      <c r="T3748" t="s">
        <v>8269</v>
      </c>
      <c r="U3748" t="str">
        <f t="shared" si="409"/>
        <v>theat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20">
        <f t="shared" si="410"/>
        <v>2.5</v>
      </c>
      <c r="F3749" s="6" t="str">
        <f t="shared" si="412"/>
        <v>Cat 2</v>
      </c>
      <c r="G3749" s="8"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12">
        <f t="shared" si="406"/>
        <v>42190.957638888889</v>
      </c>
      <c r="M3749">
        <v>1433833896</v>
      </c>
      <c r="N3749" s="12">
        <f t="shared" si="407"/>
        <v>42164.299722222218</v>
      </c>
      <c r="O3749" s="16">
        <f t="shared" si="408"/>
        <v>6</v>
      </c>
      <c r="P3749" s="16">
        <f t="shared" si="411"/>
        <v>2015</v>
      </c>
      <c r="Q3749" t="b">
        <v>0</v>
      </c>
      <c r="R3749">
        <v>1</v>
      </c>
      <c r="S3749" t="b">
        <v>0</v>
      </c>
      <c r="T3749" t="s">
        <v>8269</v>
      </c>
      <c r="U3749" t="str">
        <f t="shared" si="409"/>
        <v>theat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20">
        <f t="shared" si="410"/>
        <v>5</v>
      </c>
      <c r="F3750" s="6" t="str">
        <f t="shared" si="412"/>
        <v>Cat 3</v>
      </c>
      <c r="G3750" s="8">
        <v>5176</v>
      </c>
      <c r="H3750" t="s">
        <v>8218</v>
      </c>
      <c r="I3750" t="s">
        <v>8223</v>
      </c>
      <c r="J3750" t="s">
        <v>8245</v>
      </c>
      <c r="K3750">
        <v>1455602340</v>
      </c>
      <c r="L3750" s="12">
        <f t="shared" si="406"/>
        <v>42416.249305555553</v>
      </c>
      <c r="M3750">
        <v>1453827436</v>
      </c>
      <c r="N3750" s="12">
        <f t="shared" si="407"/>
        <v>42395.706435185188</v>
      </c>
      <c r="O3750" s="16">
        <f t="shared" si="408"/>
        <v>1</v>
      </c>
      <c r="P3750" s="16">
        <f t="shared" si="411"/>
        <v>2016</v>
      </c>
      <c r="Q3750" t="b">
        <v>0</v>
      </c>
      <c r="R3750">
        <v>52</v>
      </c>
      <c r="S3750" t="b">
        <v>1</v>
      </c>
      <c r="T3750" t="s">
        <v>8303</v>
      </c>
      <c r="U3750" t="str">
        <f t="shared" si="409"/>
        <v>theat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20">
        <f t="shared" si="410"/>
        <v>0.5</v>
      </c>
      <c r="F3751" s="6" t="str">
        <f t="shared" si="412"/>
        <v>Cat 1</v>
      </c>
      <c r="G3751" s="8">
        <v>525</v>
      </c>
      <c r="H3751" t="s">
        <v>8218</v>
      </c>
      <c r="I3751" t="s">
        <v>8223</v>
      </c>
      <c r="J3751" t="s">
        <v>8245</v>
      </c>
      <c r="K3751">
        <v>1461902340</v>
      </c>
      <c r="L3751" s="12">
        <f t="shared" si="406"/>
        <v>42489.165972222225</v>
      </c>
      <c r="M3751">
        <v>1459220588</v>
      </c>
      <c r="N3751" s="12">
        <f t="shared" si="407"/>
        <v>42458.127175925925</v>
      </c>
      <c r="O3751" s="16">
        <f t="shared" si="408"/>
        <v>3</v>
      </c>
      <c r="P3751" s="16">
        <f t="shared" si="411"/>
        <v>2016</v>
      </c>
      <c r="Q3751" t="b">
        <v>0</v>
      </c>
      <c r="R3751">
        <v>7</v>
      </c>
      <c r="S3751" t="b">
        <v>1</v>
      </c>
      <c r="T3751" t="s">
        <v>8303</v>
      </c>
      <c r="U3751" t="str">
        <f t="shared" si="409"/>
        <v>theat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20">
        <f t="shared" si="410"/>
        <v>6</v>
      </c>
      <c r="F3752" s="6" t="str">
        <f t="shared" si="412"/>
        <v>Cat 3</v>
      </c>
      <c r="G3752" s="8">
        <v>6027</v>
      </c>
      <c r="H3752" t="s">
        <v>8218</v>
      </c>
      <c r="I3752" t="s">
        <v>8223</v>
      </c>
      <c r="J3752" t="s">
        <v>8245</v>
      </c>
      <c r="K3752">
        <v>1423555140</v>
      </c>
      <c r="L3752" s="12">
        <f t="shared" si="406"/>
        <v>42045.332638888889</v>
      </c>
      <c r="M3752">
        <v>1421105608</v>
      </c>
      <c r="N3752" s="12">
        <f t="shared" si="407"/>
        <v>42016.981574074074</v>
      </c>
      <c r="O3752" s="16">
        <f t="shared" si="408"/>
        <v>1</v>
      </c>
      <c r="P3752" s="16">
        <f t="shared" si="411"/>
        <v>2015</v>
      </c>
      <c r="Q3752" t="b">
        <v>0</v>
      </c>
      <c r="R3752">
        <v>28</v>
      </c>
      <c r="S3752" t="b">
        <v>1</v>
      </c>
      <c r="T3752" t="s">
        <v>8303</v>
      </c>
      <c r="U3752" t="str">
        <f t="shared" si="409"/>
        <v>theat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20">
        <f t="shared" si="410"/>
        <v>1</v>
      </c>
      <c r="F3753" s="6" t="str">
        <f t="shared" si="412"/>
        <v>Cat 2</v>
      </c>
      <c r="G3753" s="8">
        <v>1326</v>
      </c>
      <c r="H3753" t="s">
        <v>8218</v>
      </c>
      <c r="I3753" t="s">
        <v>8223</v>
      </c>
      <c r="J3753" t="s">
        <v>8245</v>
      </c>
      <c r="K3753">
        <v>1459641073</v>
      </c>
      <c r="L3753" s="12">
        <f t="shared" si="406"/>
        <v>42462.993900462956</v>
      </c>
      <c r="M3753">
        <v>1454460673</v>
      </c>
      <c r="N3753" s="12">
        <f t="shared" si="407"/>
        <v>42403.035567129627</v>
      </c>
      <c r="O3753" s="16">
        <f t="shared" si="408"/>
        <v>2</v>
      </c>
      <c r="P3753" s="16">
        <f t="shared" si="411"/>
        <v>2016</v>
      </c>
      <c r="Q3753" t="b">
        <v>0</v>
      </c>
      <c r="R3753">
        <v>11</v>
      </c>
      <c r="S3753" t="b">
        <v>1</v>
      </c>
      <c r="T3753" t="s">
        <v>8303</v>
      </c>
      <c r="U3753" t="str">
        <f t="shared" si="409"/>
        <v>theat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20">
        <f t="shared" si="410"/>
        <v>0.5</v>
      </c>
      <c r="F3754" s="6" t="str">
        <f t="shared" si="412"/>
        <v>Cat 1</v>
      </c>
      <c r="G3754" s="8">
        <v>565</v>
      </c>
      <c r="H3754" t="s">
        <v>8218</v>
      </c>
      <c r="I3754" t="s">
        <v>8224</v>
      </c>
      <c r="J3754" t="s">
        <v>8246</v>
      </c>
      <c r="K3754">
        <v>1476651600</v>
      </c>
      <c r="L3754" s="12">
        <f t="shared" si="406"/>
        <v>42659.875</v>
      </c>
      <c r="M3754">
        <v>1473189335</v>
      </c>
      <c r="N3754" s="12">
        <f t="shared" si="407"/>
        <v>42619.802488425921</v>
      </c>
      <c r="O3754" s="16">
        <f t="shared" si="408"/>
        <v>9</v>
      </c>
      <c r="P3754" s="16">
        <f t="shared" si="411"/>
        <v>2016</v>
      </c>
      <c r="Q3754" t="b">
        <v>0</v>
      </c>
      <c r="R3754">
        <v>15</v>
      </c>
      <c r="S3754" t="b">
        <v>1</v>
      </c>
      <c r="T3754" t="s">
        <v>8303</v>
      </c>
      <c r="U3754" t="str">
        <f t="shared" si="409"/>
        <v>theat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20">
        <f t="shared" si="410"/>
        <v>5</v>
      </c>
      <c r="F3755" s="6" t="str">
        <f t="shared" si="412"/>
        <v>Cat 3</v>
      </c>
      <c r="G3755" s="8">
        <v>5167</v>
      </c>
      <c r="H3755" t="s">
        <v>8218</v>
      </c>
      <c r="I3755" t="s">
        <v>8223</v>
      </c>
      <c r="J3755" t="s">
        <v>8245</v>
      </c>
      <c r="K3755">
        <v>1433289600</v>
      </c>
      <c r="L3755" s="12">
        <f t="shared" si="406"/>
        <v>42158</v>
      </c>
      <c r="M3755">
        <v>1430768800</v>
      </c>
      <c r="N3755" s="12">
        <f t="shared" si="407"/>
        <v>42128.824074074073</v>
      </c>
      <c r="O3755" s="16">
        <f t="shared" si="408"/>
        <v>5</v>
      </c>
      <c r="P3755" s="16">
        <f t="shared" si="411"/>
        <v>2015</v>
      </c>
      <c r="Q3755" t="b">
        <v>0</v>
      </c>
      <c r="R3755">
        <v>30</v>
      </c>
      <c r="S3755" t="b">
        <v>1</v>
      </c>
      <c r="T3755" t="s">
        <v>8303</v>
      </c>
      <c r="U3755" t="str">
        <f t="shared" si="409"/>
        <v>theat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20">
        <f t="shared" si="410"/>
        <v>2.5</v>
      </c>
      <c r="F3756" s="6" t="str">
        <f t="shared" si="412"/>
        <v>Cat 2</v>
      </c>
      <c r="G3756" s="8">
        <v>3000</v>
      </c>
      <c r="H3756" t="s">
        <v>8218</v>
      </c>
      <c r="I3756" t="s">
        <v>8223</v>
      </c>
      <c r="J3756" t="s">
        <v>8245</v>
      </c>
      <c r="K3756">
        <v>1406350740</v>
      </c>
      <c r="L3756" s="12">
        <f t="shared" si="406"/>
        <v>41846.207638888889</v>
      </c>
      <c r="M3756">
        <v>1403125737</v>
      </c>
      <c r="N3756" s="12">
        <f t="shared" si="407"/>
        <v>41808.881215277775</v>
      </c>
      <c r="O3756" s="16">
        <f t="shared" si="408"/>
        <v>6</v>
      </c>
      <c r="P3756" s="16">
        <f t="shared" si="411"/>
        <v>2014</v>
      </c>
      <c r="Q3756" t="b">
        <v>0</v>
      </c>
      <c r="R3756">
        <v>27</v>
      </c>
      <c r="S3756" t="b">
        <v>1</v>
      </c>
      <c r="T3756" t="s">
        <v>8303</v>
      </c>
      <c r="U3756" t="str">
        <f t="shared" si="409"/>
        <v>theat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20">
        <f t="shared" si="410"/>
        <v>0.55000000000000004</v>
      </c>
      <c r="F3757" s="6" t="str">
        <f t="shared" si="412"/>
        <v>Cat 1</v>
      </c>
      <c r="G3757" s="8">
        <v>713</v>
      </c>
      <c r="H3757" t="s">
        <v>8218</v>
      </c>
      <c r="I3757" t="s">
        <v>8224</v>
      </c>
      <c r="J3757" t="s">
        <v>8246</v>
      </c>
      <c r="K3757">
        <v>1460753307</v>
      </c>
      <c r="L3757" s="12">
        <f t="shared" si="406"/>
        <v>42475.866979166662</v>
      </c>
      <c r="M3757">
        <v>1458161307</v>
      </c>
      <c r="N3757" s="12">
        <f t="shared" si="407"/>
        <v>42445.866979166662</v>
      </c>
      <c r="O3757" s="16">
        <f t="shared" si="408"/>
        <v>3</v>
      </c>
      <c r="P3757" s="16">
        <f t="shared" si="411"/>
        <v>2016</v>
      </c>
      <c r="Q3757" t="b">
        <v>0</v>
      </c>
      <c r="R3757">
        <v>28</v>
      </c>
      <c r="S3757" t="b">
        <v>1</v>
      </c>
      <c r="T3757" t="s">
        <v>8303</v>
      </c>
      <c r="U3757" t="str">
        <f t="shared" si="409"/>
        <v>theat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20">
        <f t="shared" si="410"/>
        <v>4.5</v>
      </c>
      <c r="F3758" s="6" t="str">
        <f t="shared" si="412"/>
        <v>Cat 2</v>
      </c>
      <c r="G3758" s="8">
        <v>4550</v>
      </c>
      <c r="H3758" t="s">
        <v>8218</v>
      </c>
      <c r="I3758" t="s">
        <v>8223</v>
      </c>
      <c r="J3758" t="s">
        <v>8245</v>
      </c>
      <c r="K3758">
        <v>1402515198</v>
      </c>
      <c r="L3758" s="12">
        <f t="shared" si="406"/>
        <v>41801.814791666664</v>
      </c>
      <c r="M3758">
        <v>1399923198</v>
      </c>
      <c r="N3758" s="12">
        <f t="shared" si="407"/>
        <v>41771.814791666664</v>
      </c>
      <c r="O3758" s="16">
        <f t="shared" si="408"/>
        <v>5</v>
      </c>
      <c r="P3758" s="16">
        <f t="shared" si="411"/>
        <v>2014</v>
      </c>
      <c r="Q3758" t="b">
        <v>0</v>
      </c>
      <c r="R3758">
        <v>17</v>
      </c>
      <c r="S3758" t="b">
        <v>1</v>
      </c>
      <c r="T3758" t="s">
        <v>8303</v>
      </c>
      <c r="U3758" t="str">
        <f t="shared" si="409"/>
        <v>theat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20">
        <f t="shared" si="410"/>
        <v>3.5</v>
      </c>
      <c r="F3759" s="6" t="str">
        <f t="shared" si="412"/>
        <v>Cat 2</v>
      </c>
      <c r="G3759" s="8">
        <v>3798</v>
      </c>
      <c r="H3759" t="s">
        <v>8218</v>
      </c>
      <c r="I3759" t="s">
        <v>8223</v>
      </c>
      <c r="J3759" t="s">
        <v>8245</v>
      </c>
      <c r="K3759">
        <v>1417465515</v>
      </c>
      <c r="L3759" s="12">
        <f t="shared" si="406"/>
        <v>41974.850868055553</v>
      </c>
      <c r="M3759">
        <v>1415737515</v>
      </c>
      <c r="N3759" s="12">
        <f t="shared" si="407"/>
        <v>41954.850868055553</v>
      </c>
      <c r="O3759" s="16">
        <f t="shared" si="408"/>
        <v>11</v>
      </c>
      <c r="P3759" s="16">
        <f t="shared" si="411"/>
        <v>2014</v>
      </c>
      <c r="Q3759" t="b">
        <v>0</v>
      </c>
      <c r="R3759">
        <v>50</v>
      </c>
      <c r="S3759" t="b">
        <v>1</v>
      </c>
      <c r="T3759" t="s">
        <v>8303</v>
      </c>
      <c r="U3759" t="str">
        <f t="shared" si="409"/>
        <v>theat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20">
        <f t="shared" si="410"/>
        <v>1.5</v>
      </c>
      <c r="F3760" s="6" t="str">
        <f t="shared" si="412"/>
        <v>Cat 2</v>
      </c>
      <c r="G3760" s="8">
        <v>1535</v>
      </c>
      <c r="H3760" t="s">
        <v>8218</v>
      </c>
      <c r="I3760" t="s">
        <v>8223</v>
      </c>
      <c r="J3760" t="s">
        <v>8245</v>
      </c>
      <c r="K3760">
        <v>1400475600</v>
      </c>
      <c r="L3760" s="12">
        <f t="shared" si="406"/>
        <v>41778.208333333336</v>
      </c>
      <c r="M3760">
        <v>1397819938</v>
      </c>
      <c r="N3760" s="12">
        <f t="shared" si="407"/>
        <v>41747.471504629626</v>
      </c>
      <c r="O3760" s="16">
        <f t="shared" si="408"/>
        <v>4</v>
      </c>
      <c r="P3760" s="16">
        <f t="shared" si="411"/>
        <v>2014</v>
      </c>
      <c r="Q3760" t="b">
        <v>0</v>
      </c>
      <c r="R3760">
        <v>26</v>
      </c>
      <c r="S3760" t="b">
        <v>1</v>
      </c>
      <c r="T3760" t="s">
        <v>8303</v>
      </c>
      <c r="U3760" t="str">
        <f t="shared" si="409"/>
        <v>theat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20">
        <f t="shared" si="410"/>
        <v>4</v>
      </c>
      <c r="F3761" s="6" t="str">
        <f t="shared" si="412"/>
        <v>Cat 2</v>
      </c>
      <c r="G3761" s="8">
        <v>4409.7700000000004</v>
      </c>
      <c r="H3761" t="s">
        <v>8218</v>
      </c>
      <c r="I3761" t="s">
        <v>8223</v>
      </c>
      <c r="J3761" t="s">
        <v>8245</v>
      </c>
      <c r="K3761">
        <v>1440556553</v>
      </c>
      <c r="L3761" s="12">
        <f t="shared" si="406"/>
        <v>42242.108252314814</v>
      </c>
      <c r="M3761">
        <v>1435372553</v>
      </c>
      <c r="N3761" s="12">
        <f t="shared" si="407"/>
        <v>42182.108252314814</v>
      </c>
      <c r="O3761" s="16">
        <f t="shared" si="408"/>
        <v>6</v>
      </c>
      <c r="P3761" s="16">
        <f t="shared" si="411"/>
        <v>2015</v>
      </c>
      <c r="Q3761" t="b">
        <v>0</v>
      </c>
      <c r="R3761">
        <v>88</v>
      </c>
      <c r="S3761" t="b">
        <v>1</v>
      </c>
      <c r="T3761" t="s">
        <v>8303</v>
      </c>
      <c r="U3761" t="str">
        <f t="shared" si="409"/>
        <v>theat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20">
        <f t="shared" si="410"/>
        <v>5</v>
      </c>
      <c r="F3762" s="6" t="str">
        <f t="shared" si="412"/>
        <v>Cat 3</v>
      </c>
      <c r="G3762" s="8">
        <v>5050.7700000000004</v>
      </c>
      <c r="H3762" t="s">
        <v>8218</v>
      </c>
      <c r="I3762" t="s">
        <v>8223</v>
      </c>
      <c r="J3762" t="s">
        <v>8245</v>
      </c>
      <c r="K3762">
        <v>1399293386</v>
      </c>
      <c r="L3762" s="12">
        <f t="shared" si="406"/>
        <v>41764.525300925925</v>
      </c>
      <c r="M3762">
        <v>1397133386</v>
      </c>
      <c r="N3762" s="12">
        <f t="shared" si="407"/>
        <v>41739.525300925925</v>
      </c>
      <c r="O3762" s="16">
        <f t="shared" si="408"/>
        <v>4</v>
      </c>
      <c r="P3762" s="16">
        <f t="shared" si="411"/>
        <v>2014</v>
      </c>
      <c r="Q3762" t="b">
        <v>0</v>
      </c>
      <c r="R3762">
        <v>91</v>
      </c>
      <c r="S3762" t="b">
        <v>1</v>
      </c>
      <c r="T3762" t="s">
        <v>8303</v>
      </c>
      <c r="U3762" t="str">
        <f t="shared" si="409"/>
        <v>theat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20">
        <f t="shared" si="410"/>
        <v>0.5</v>
      </c>
      <c r="F3763" s="6" t="str">
        <f t="shared" si="412"/>
        <v>Cat 1</v>
      </c>
      <c r="G3763" s="8">
        <v>500</v>
      </c>
      <c r="H3763" t="s">
        <v>8218</v>
      </c>
      <c r="I3763" t="s">
        <v>8224</v>
      </c>
      <c r="J3763" t="s">
        <v>8246</v>
      </c>
      <c r="K3763">
        <v>1439247600</v>
      </c>
      <c r="L3763" s="12">
        <f t="shared" si="406"/>
        <v>42226.958333333328</v>
      </c>
      <c r="M3763">
        <v>1434625937</v>
      </c>
      <c r="N3763" s="12">
        <f t="shared" si="407"/>
        <v>42173.466863425929</v>
      </c>
      <c r="O3763" s="16">
        <f t="shared" si="408"/>
        <v>6</v>
      </c>
      <c r="P3763" s="16">
        <f t="shared" si="411"/>
        <v>2015</v>
      </c>
      <c r="Q3763" t="b">
        <v>0</v>
      </c>
      <c r="R3763">
        <v>3</v>
      </c>
      <c r="S3763" t="b">
        <v>1</v>
      </c>
      <c r="T3763" t="s">
        <v>8303</v>
      </c>
      <c r="U3763" t="str">
        <f t="shared" si="409"/>
        <v>theat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20">
        <f t="shared" si="410"/>
        <v>1.25</v>
      </c>
      <c r="F3764" s="6" t="str">
        <f t="shared" si="412"/>
        <v>Cat 2</v>
      </c>
      <c r="G3764" s="8">
        <v>1328</v>
      </c>
      <c r="H3764" t="s">
        <v>8218</v>
      </c>
      <c r="I3764" t="s">
        <v>8224</v>
      </c>
      <c r="J3764" t="s">
        <v>8246</v>
      </c>
      <c r="K3764">
        <v>1438543889</v>
      </c>
      <c r="L3764" s="12">
        <f t="shared" si="406"/>
        <v>42218.813530092593</v>
      </c>
      <c r="M3764">
        <v>1436383889</v>
      </c>
      <c r="N3764" s="12">
        <f t="shared" si="407"/>
        <v>42193.813530092593</v>
      </c>
      <c r="O3764" s="16">
        <f t="shared" si="408"/>
        <v>7</v>
      </c>
      <c r="P3764" s="16">
        <f t="shared" si="411"/>
        <v>2015</v>
      </c>
      <c r="Q3764" t="b">
        <v>0</v>
      </c>
      <c r="R3764">
        <v>28</v>
      </c>
      <c r="S3764" t="b">
        <v>1</v>
      </c>
      <c r="T3764" t="s">
        <v>8303</v>
      </c>
      <c r="U3764" t="str">
        <f t="shared" si="409"/>
        <v>theat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20">
        <f t="shared" si="410"/>
        <v>5</v>
      </c>
      <c r="F3765" s="6" t="str">
        <f t="shared" si="412"/>
        <v>Cat 3</v>
      </c>
      <c r="G3765" s="8">
        <v>5000</v>
      </c>
      <c r="H3765" t="s">
        <v>8218</v>
      </c>
      <c r="I3765" t="s">
        <v>8223</v>
      </c>
      <c r="J3765" t="s">
        <v>8245</v>
      </c>
      <c r="K3765">
        <v>1427907626</v>
      </c>
      <c r="L3765" s="12">
        <f t="shared" si="406"/>
        <v>42095.708634259259</v>
      </c>
      <c r="M3765">
        <v>1425319226</v>
      </c>
      <c r="N3765" s="12">
        <f t="shared" si="407"/>
        <v>42065.750300925924</v>
      </c>
      <c r="O3765" s="16">
        <f t="shared" si="408"/>
        <v>3</v>
      </c>
      <c r="P3765" s="16">
        <f t="shared" si="411"/>
        <v>2015</v>
      </c>
      <c r="Q3765" t="b">
        <v>0</v>
      </c>
      <c r="R3765">
        <v>77</v>
      </c>
      <c r="S3765" t="b">
        <v>1</v>
      </c>
      <c r="T3765" t="s">
        <v>8303</v>
      </c>
      <c r="U3765" t="str">
        <f t="shared" si="409"/>
        <v>theat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20">
        <f t="shared" si="410"/>
        <v>1.5</v>
      </c>
      <c r="F3766" s="6" t="str">
        <f t="shared" si="412"/>
        <v>Cat 2</v>
      </c>
      <c r="G3766" s="8">
        <v>1500</v>
      </c>
      <c r="H3766" t="s">
        <v>8218</v>
      </c>
      <c r="I3766" t="s">
        <v>8223</v>
      </c>
      <c r="J3766" t="s">
        <v>8245</v>
      </c>
      <c r="K3766">
        <v>1464482160</v>
      </c>
      <c r="L3766" s="12">
        <f t="shared" si="406"/>
        <v>42519.024999999994</v>
      </c>
      <c r="M3766">
        <v>1462824832</v>
      </c>
      <c r="N3766" s="12">
        <f t="shared" si="407"/>
        <v>42499.842962962968</v>
      </c>
      <c r="O3766" s="16">
        <f t="shared" si="408"/>
        <v>5</v>
      </c>
      <c r="P3766" s="16">
        <f t="shared" si="411"/>
        <v>2016</v>
      </c>
      <c r="Q3766" t="b">
        <v>0</v>
      </c>
      <c r="R3766">
        <v>27</v>
      </c>
      <c r="S3766" t="b">
        <v>1</v>
      </c>
      <c r="T3766" t="s">
        <v>8303</v>
      </c>
      <c r="U3766" t="str">
        <f t="shared" si="409"/>
        <v>theat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20">
        <f t="shared" si="410"/>
        <v>7</v>
      </c>
      <c r="F3767" s="6" t="str">
        <f t="shared" si="412"/>
        <v>Cat 3</v>
      </c>
      <c r="G3767" s="8">
        <v>7942</v>
      </c>
      <c r="H3767" t="s">
        <v>8218</v>
      </c>
      <c r="I3767" t="s">
        <v>8223</v>
      </c>
      <c r="J3767" t="s">
        <v>8245</v>
      </c>
      <c r="K3767">
        <v>1406745482</v>
      </c>
      <c r="L3767" s="12">
        <f t="shared" si="406"/>
        <v>41850.776412037041</v>
      </c>
      <c r="M3767">
        <v>1404153482</v>
      </c>
      <c r="N3767" s="12">
        <f t="shared" si="407"/>
        <v>41820.776412037041</v>
      </c>
      <c r="O3767" s="16">
        <f t="shared" si="408"/>
        <v>6</v>
      </c>
      <c r="P3767" s="16">
        <f t="shared" si="411"/>
        <v>2014</v>
      </c>
      <c r="Q3767" t="b">
        <v>0</v>
      </c>
      <c r="R3767">
        <v>107</v>
      </c>
      <c r="S3767" t="b">
        <v>1</v>
      </c>
      <c r="T3767" t="s">
        <v>8303</v>
      </c>
      <c r="U3767" t="str">
        <f t="shared" si="409"/>
        <v>theat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20">
        <f t="shared" si="410"/>
        <v>10</v>
      </c>
      <c r="F3768" s="6" t="str">
        <f t="shared" si="412"/>
        <v>Cat 4</v>
      </c>
      <c r="G3768" s="8">
        <v>10265.01</v>
      </c>
      <c r="H3768" t="s">
        <v>8218</v>
      </c>
      <c r="I3768" t="s">
        <v>8223</v>
      </c>
      <c r="J3768" t="s">
        <v>8245</v>
      </c>
      <c r="K3768">
        <v>1404360045</v>
      </c>
      <c r="L3768" s="12">
        <f t="shared" si="406"/>
        <v>41823.167187500003</v>
      </c>
      <c r="M3768">
        <v>1401336045</v>
      </c>
      <c r="N3768" s="12">
        <f t="shared" si="407"/>
        <v>41788.167187500003</v>
      </c>
      <c r="O3768" s="16">
        <f t="shared" si="408"/>
        <v>5</v>
      </c>
      <c r="P3768" s="16">
        <f t="shared" si="411"/>
        <v>2014</v>
      </c>
      <c r="Q3768" t="b">
        <v>0</v>
      </c>
      <c r="R3768">
        <v>96</v>
      </c>
      <c r="S3768" t="b">
        <v>1</v>
      </c>
      <c r="T3768" t="s">
        <v>8303</v>
      </c>
      <c r="U3768" t="str">
        <f t="shared" si="409"/>
        <v>theat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20">
        <f t="shared" si="410"/>
        <v>2</v>
      </c>
      <c r="F3769" s="6" t="str">
        <f t="shared" si="412"/>
        <v>Cat 2</v>
      </c>
      <c r="G3769" s="8">
        <v>2335</v>
      </c>
      <c r="H3769" t="s">
        <v>8218</v>
      </c>
      <c r="I3769" t="s">
        <v>8223</v>
      </c>
      <c r="J3769" t="s">
        <v>8245</v>
      </c>
      <c r="K3769">
        <v>1425185940</v>
      </c>
      <c r="L3769" s="12">
        <f t="shared" si="406"/>
        <v>42064.207638888889</v>
      </c>
      <c r="M3769">
        <v>1423960097</v>
      </c>
      <c r="N3769" s="12">
        <f t="shared" si="407"/>
        <v>42050.019641203704</v>
      </c>
      <c r="O3769" s="16">
        <f t="shared" si="408"/>
        <v>2</v>
      </c>
      <c r="P3769" s="16">
        <f t="shared" si="411"/>
        <v>2015</v>
      </c>
      <c r="Q3769" t="b">
        <v>0</v>
      </c>
      <c r="R3769">
        <v>56</v>
      </c>
      <c r="S3769" t="b">
        <v>1</v>
      </c>
      <c r="T3769" t="s">
        <v>8303</v>
      </c>
      <c r="U3769" t="str">
        <f t="shared" si="409"/>
        <v>theat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20">
        <f t="shared" si="410"/>
        <v>4</v>
      </c>
      <c r="F3770" s="6" t="str">
        <f t="shared" si="412"/>
        <v>Cat 2</v>
      </c>
      <c r="G3770" s="8">
        <v>4306.1099999999997</v>
      </c>
      <c r="H3770" t="s">
        <v>8218</v>
      </c>
      <c r="I3770" t="s">
        <v>8223</v>
      </c>
      <c r="J3770" t="s">
        <v>8245</v>
      </c>
      <c r="K3770">
        <v>1402594090</v>
      </c>
      <c r="L3770" s="12">
        <f t="shared" si="406"/>
        <v>41802.727893518517</v>
      </c>
      <c r="M3770">
        <v>1400002090</v>
      </c>
      <c r="N3770" s="12">
        <f t="shared" si="407"/>
        <v>41772.727893518517</v>
      </c>
      <c r="O3770" s="16">
        <f t="shared" si="408"/>
        <v>5</v>
      </c>
      <c r="P3770" s="16">
        <f t="shared" si="411"/>
        <v>2014</v>
      </c>
      <c r="Q3770" t="b">
        <v>0</v>
      </c>
      <c r="R3770">
        <v>58</v>
      </c>
      <c r="S3770" t="b">
        <v>1</v>
      </c>
      <c r="T3770" t="s">
        <v>8303</v>
      </c>
      <c r="U3770" t="str">
        <f t="shared" si="409"/>
        <v>theat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20">
        <f t="shared" si="410"/>
        <v>1.1000000000000001</v>
      </c>
      <c r="F3771" s="6" t="str">
        <f t="shared" si="412"/>
        <v>Cat 2</v>
      </c>
      <c r="G3771" s="8">
        <v>1100</v>
      </c>
      <c r="H3771" t="s">
        <v>8218</v>
      </c>
      <c r="I3771" t="s">
        <v>8223</v>
      </c>
      <c r="J3771" t="s">
        <v>8245</v>
      </c>
      <c r="K3771">
        <v>1460730079</v>
      </c>
      <c r="L3771" s="12">
        <f t="shared" si="406"/>
        <v>42475.598136574074</v>
      </c>
      <c r="M3771">
        <v>1458138079</v>
      </c>
      <c r="N3771" s="12">
        <f t="shared" si="407"/>
        <v>42445.598136574074</v>
      </c>
      <c r="O3771" s="16">
        <f t="shared" si="408"/>
        <v>3</v>
      </c>
      <c r="P3771" s="16">
        <f t="shared" si="411"/>
        <v>2016</v>
      </c>
      <c r="Q3771" t="b">
        <v>0</v>
      </c>
      <c r="R3771">
        <v>15</v>
      </c>
      <c r="S3771" t="b">
        <v>1</v>
      </c>
      <c r="T3771" t="s">
        <v>8303</v>
      </c>
      <c r="U3771" t="str">
        <f t="shared" si="409"/>
        <v>theat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20">
        <f t="shared" si="410"/>
        <v>2</v>
      </c>
      <c r="F3772" s="6" t="str">
        <f t="shared" si="412"/>
        <v>Cat 2</v>
      </c>
      <c r="G3772" s="8">
        <v>2000</v>
      </c>
      <c r="H3772" t="s">
        <v>8218</v>
      </c>
      <c r="I3772" t="s">
        <v>8224</v>
      </c>
      <c r="J3772" t="s">
        <v>8246</v>
      </c>
      <c r="K3772">
        <v>1434234010</v>
      </c>
      <c r="L3772" s="12">
        <f t="shared" si="406"/>
        <v>42168.930671296301</v>
      </c>
      <c r="M3772">
        <v>1431642010</v>
      </c>
      <c r="N3772" s="12">
        <f t="shared" si="407"/>
        <v>42138.930671296301</v>
      </c>
      <c r="O3772" s="16">
        <f t="shared" si="408"/>
        <v>5</v>
      </c>
      <c r="P3772" s="16">
        <f t="shared" si="411"/>
        <v>2015</v>
      </c>
      <c r="Q3772" t="b">
        <v>0</v>
      </c>
      <c r="R3772">
        <v>20</v>
      </c>
      <c r="S3772" t="b">
        <v>1</v>
      </c>
      <c r="T3772" t="s">
        <v>8303</v>
      </c>
      <c r="U3772" t="str">
        <f t="shared" si="409"/>
        <v>theat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20">
        <f t="shared" si="410"/>
        <v>1</v>
      </c>
      <c r="F3773" s="6" t="str">
        <f t="shared" si="412"/>
        <v>Cat 2</v>
      </c>
      <c r="G3773" s="8">
        <v>1460</v>
      </c>
      <c r="H3773" t="s">
        <v>8218</v>
      </c>
      <c r="I3773" t="s">
        <v>8223</v>
      </c>
      <c r="J3773" t="s">
        <v>8245</v>
      </c>
      <c r="K3773">
        <v>1463529600</v>
      </c>
      <c r="L3773" s="12">
        <f t="shared" si="406"/>
        <v>42508</v>
      </c>
      <c r="M3773">
        <v>1462307652</v>
      </c>
      <c r="N3773" s="12">
        <f t="shared" si="407"/>
        <v>42493.857083333336</v>
      </c>
      <c r="O3773" s="16">
        <f t="shared" si="408"/>
        <v>5</v>
      </c>
      <c r="P3773" s="16">
        <f t="shared" si="411"/>
        <v>2016</v>
      </c>
      <c r="Q3773" t="b">
        <v>0</v>
      </c>
      <c r="R3773">
        <v>38</v>
      </c>
      <c r="S3773" t="b">
        <v>1</v>
      </c>
      <c r="T3773" t="s">
        <v>8303</v>
      </c>
      <c r="U3773" t="str">
        <f t="shared" si="409"/>
        <v>theat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20">
        <f t="shared" si="410"/>
        <v>5</v>
      </c>
      <c r="F3774" s="6" t="str">
        <f t="shared" si="412"/>
        <v>Cat 3</v>
      </c>
      <c r="G3774" s="8">
        <v>5510</v>
      </c>
      <c r="H3774" t="s">
        <v>8218</v>
      </c>
      <c r="I3774" t="s">
        <v>8223</v>
      </c>
      <c r="J3774" t="s">
        <v>8245</v>
      </c>
      <c r="K3774">
        <v>1480399200</v>
      </c>
      <c r="L3774" s="12">
        <f t="shared" si="406"/>
        <v>42703.25</v>
      </c>
      <c r="M3774">
        <v>1478616506</v>
      </c>
      <c r="N3774" s="12">
        <f t="shared" si="407"/>
        <v>42682.616967592592</v>
      </c>
      <c r="O3774" s="16">
        <f t="shared" si="408"/>
        <v>11</v>
      </c>
      <c r="P3774" s="16">
        <f t="shared" si="411"/>
        <v>2016</v>
      </c>
      <c r="Q3774" t="b">
        <v>0</v>
      </c>
      <c r="R3774">
        <v>33</v>
      </c>
      <c r="S3774" t="b">
        <v>1</v>
      </c>
      <c r="T3774" t="s">
        <v>8303</v>
      </c>
      <c r="U3774" t="str">
        <f t="shared" si="409"/>
        <v>theat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20">
        <f t="shared" si="410"/>
        <v>5</v>
      </c>
      <c r="F3775" s="6" t="str">
        <f t="shared" si="412"/>
        <v>Cat 3</v>
      </c>
      <c r="G3775" s="8">
        <v>5410</v>
      </c>
      <c r="H3775" t="s">
        <v>8218</v>
      </c>
      <c r="I3775" t="s">
        <v>8223</v>
      </c>
      <c r="J3775" t="s">
        <v>8245</v>
      </c>
      <c r="K3775">
        <v>1479175680</v>
      </c>
      <c r="L3775" s="12">
        <f t="shared" si="406"/>
        <v>42689.088888888888</v>
      </c>
      <c r="M3775">
        <v>1476317247</v>
      </c>
      <c r="N3775" s="12">
        <f t="shared" si="407"/>
        <v>42656.005173611105</v>
      </c>
      <c r="O3775" s="16">
        <f t="shared" si="408"/>
        <v>10</v>
      </c>
      <c r="P3775" s="16">
        <f t="shared" si="411"/>
        <v>2016</v>
      </c>
      <c r="Q3775" t="b">
        <v>0</v>
      </c>
      <c r="R3775">
        <v>57</v>
      </c>
      <c r="S3775" t="b">
        <v>1</v>
      </c>
      <c r="T3775" t="s">
        <v>8303</v>
      </c>
      <c r="U3775" t="str">
        <f t="shared" si="409"/>
        <v>theat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20">
        <f t="shared" si="410"/>
        <v>2.5</v>
      </c>
      <c r="F3776" s="6" t="str">
        <f t="shared" si="412"/>
        <v>Cat 2</v>
      </c>
      <c r="G3776" s="8">
        <v>2500</v>
      </c>
      <c r="H3776" t="s">
        <v>8218</v>
      </c>
      <c r="I3776" t="s">
        <v>8228</v>
      </c>
      <c r="J3776" t="s">
        <v>8250</v>
      </c>
      <c r="K3776">
        <v>1428606055</v>
      </c>
      <c r="L3776" s="12">
        <f t="shared" si="406"/>
        <v>42103.792303240742</v>
      </c>
      <c r="M3776">
        <v>1427223655</v>
      </c>
      <c r="N3776" s="12">
        <f t="shared" si="407"/>
        <v>42087.792303240742</v>
      </c>
      <c r="O3776" s="16">
        <f t="shared" si="408"/>
        <v>3</v>
      </c>
      <c r="P3776" s="16">
        <f t="shared" si="411"/>
        <v>2015</v>
      </c>
      <c r="Q3776" t="b">
        <v>0</v>
      </c>
      <c r="R3776">
        <v>25</v>
      </c>
      <c r="S3776" t="b">
        <v>1</v>
      </c>
      <c r="T3776" t="s">
        <v>8303</v>
      </c>
      <c r="U3776" t="str">
        <f t="shared" si="409"/>
        <v>theat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20">
        <f t="shared" si="410"/>
        <v>2</v>
      </c>
      <c r="F3777" s="6" t="str">
        <f t="shared" si="412"/>
        <v>Cat 2</v>
      </c>
      <c r="G3777" s="8">
        <v>2005</v>
      </c>
      <c r="H3777" t="s">
        <v>8218</v>
      </c>
      <c r="I3777" t="s">
        <v>8223</v>
      </c>
      <c r="J3777" t="s">
        <v>8245</v>
      </c>
      <c r="K3777">
        <v>1428552000</v>
      </c>
      <c r="L3777" s="12">
        <f t="shared" si="406"/>
        <v>42103.166666666672</v>
      </c>
      <c r="M3777">
        <v>1426199843</v>
      </c>
      <c r="N3777" s="12">
        <f t="shared" si="407"/>
        <v>42075.942627314813</v>
      </c>
      <c r="O3777" s="16">
        <f t="shared" si="408"/>
        <v>3</v>
      </c>
      <c r="P3777" s="16">
        <f t="shared" si="411"/>
        <v>2015</v>
      </c>
      <c r="Q3777" t="b">
        <v>0</v>
      </c>
      <c r="R3777">
        <v>14</v>
      </c>
      <c r="S3777" t="b">
        <v>1</v>
      </c>
      <c r="T3777" t="s">
        <v>8303</v>
      </c>
      <c r="U3777" t="str">
        <f t="shared" si="409"/>
        <v>theat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20">
        <f t="shared" si="410"/>
        <v>8</v>
      </c>
      <c r="F3778" s="6" t="str">
        <f t="shared" si="412"/>
        <v>Cat 3</v>
      </c>
      <c r="G3778" s="8">
        <v>8537</v>
      </c>
      <c r="H3778" t="s">
        <v>8218</v>
      </c>
      <c r="I3778" t="s">
        <v>8223</v>
      </c>
      <c r="J3778" t="s">
        <v>8245</v>
      </c>
      <c r="K3778">
        <v>1406854800</v>
      </c>
      <c r="L3778" s="12">
        <f t="shared" si="406"/>
        <v>41852.041666666664</v>
      </c>
      <c r="M3778">
        <v>1403599778</v>
      </c>
      <c r="N3778" s="12">
        <f t="shared" si="407"/>
        <v>41814.367800925924</v>
      </c>
      <c r="O3778" s="16">
        <f t="shared" si="408"/>
        <v>6</v>
      </c>
      <c r="P3778" s="16">
        <f t="shared" si="411"/>
        <v>2014</v>
      </c>
      <c r="Q3778" t="b">
        <v>0</v>
      </c>
      <c r="R3778">
        <v>94</v>
      </c>
      <c r="S3778" t="b">
        <v>1</v>
      </c>
      <c r="T3778" t="s">
        <v>8303</v>
      </c>
      <c r="U3778" t="str">
        <f t="shared" si="409"/>
        <v>theat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20">
        <f t="shared" si="410"/>
        <v>2</v>
      </c>
      <c r="F3779" s="6" t="str">
        <f t="shared" si="412"/>
        <v>Cat 2</v>
      </c>
      <c r="G3779" s="8">
        <v>2864</v>
      </c>
      <c r="H3779" t="s">
        <v>8218</v>
      </c>
      <c r="I3779" t="s">
        <v>8223</v>
      </c>
      <c r="J3779" t="s">
        <v>8245</v>
      </c>
      <c r="K3779">
        <v>1411790400</v>
      </c>
      <c r="L3779" s="12">
        <f t="shared" ref="L3779:L3842" si="413">(((K3779/60)/60)/24)+DATE(1970,1,1)</f>
        <v>41909.166666666664</v>
      </c>
      <c r="M3779">
        <v>1409884821</v>
      </c>
      <c r="N3779" s="12">
        <f t="shared" ref="N3779:N3842" si="414">(((M3779/60)/60)/24)+DATE(1970,1,1)</f>
        <v>41887.111354166671</v>
      </c>
      <c r="O3779" s="16">
        <f t="shared" ref="O3779:O3842" si="415">MONTH(N3779)</f>
        <v>9</v>
      </c>
      <c r="P3779" s="16">
        <f t="shared" si="411"/>
        <v>2014</v>
      </c>
      <c r="Q3779" t="b">
        <v>0</v>
      </c>
      <c r="R3779">
        <v>59</v>
      </c>
      <c r="S3779" t="b">
        <v>1</v>
      </c>
      <c r="T3779" t="s">
        <v>8303</v>
      </c>
      <c r="U3779" t="str">
        <f t="shared" ref="U3779:U3842" si="416">LEFT(T3779,5)</f>
        <v>theat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20">
        <f t="shared" ref="E3780:E3843" si="417">D3780/1000</f>
        <v>2.4</v>
      </c>
      <c r="F3780" s="6" t="str">
        <f t="shared" si="412"/>
        <v>Cat 2</v>
      </c>
      <c r="G3780" s="8">
        <v>2521</v>
      </c>
      <c r="H3780" t="s">
        <v>8218</v>
      </c>
      <c r="I3780" t="s">
        <v>8223</v>
      </c>
      <c r="J3780" t="s">
        <v>8245</v>
      </c>
      <c r="K3780">
        <v>1423942780</v>
      </c>
      <c r="L3780" s="12">
        <f t="shared" si="413"/>
        <v>42049.819212962961</v>
      </c>
      <c r="M3780">
        <v>1418758780</v>
      </c>
      <c r="N3780" s="12">
        <f t="shared" si="414"/>
        <v>41989.819212962961</v>
      </c>
      <c r="O3780" s="16">
        <f t="shared" si="415"/>
        <v>12</v>
      </c>
      <c r="P3780" s="16">
        <f t="shared" ref="P3780:P3843" si="418">YEAR(N3780)</f>
        <v>2014</v>
      </c>
      <c r="Q3780" t="b">
        <v>0</v>
      </c>
      <c r="R3780">
        <v>36</v>
      </c>
      <c r="S3780" t="b">
        <v>1</v>
      </c>
      <c r="T3780" t="s">
        <v>8303</v>
      </c>
      <c r="U3780" t="str">
        <f t="shared" si="416"/>
        <v>theat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20">
        <f t="shared" si="417"/>
        <v>15</v>
      </c>
      <c r="F3781" s="6" t="str">
        <f t="shared" ref="F3781:F3844" si="419">IF(E3781&lt;1,"Cat 1",IF(E3781&lt;5,"Cat 2",IF(E3781&lt;10,"Cat 3",IF(E3781&lt;15,"Cat 4",IF(E3781&lt;20,"Cat 5",IF(E3781&lt;25,"Cat 6",IF(E3781&lt;30,"Cat 7",IF(E3781&lt;35,"Cat 8",IF(E3781&lt;40,"Cat 9",IF(E3781&lt;45,"Cat 10",IF(E3781&lt;50,"Cat 11","Cat 12")))))))))))</f>
        <v>Cat 5</v>
      </c>
      <c r="G3781" s="8">
        <v>15597</v>
      </c>
      <c r="H3781" t="s">
        <v>8218</v>
      </c>
      <c r="I3781" t="s">
        <v>8223</v>
      </c>
      <c r="J3781" t="s">
        <v>8245</v>
      </c>
      <c r="K3781">
        <v>1459010340</v>
      </c>
      <c r="L3781" s="12">
        <f t="shared" si="413"/>
        <v>42455.693750000006</v>
      </c>
      <c r="M3781">
        <v>1456421940</v>
      </c>
      <c r="N3781" s="12">
        <f t="shared" si="414"/>
        <v>42425.735416666663</v>
      </c>
      <c r="O3781" s="16">
        <f t="shared" si="415"/>
        <v>2</v>
      </c>
      <c r="P3781" s="16">
        <f t="shared" si="418"/>
        <v>2016</v>
      </c>
      <c r="Q3781" t="b">
        <v>0</v>
      </c>
      <c r="R3781">
        <v>115</v>
      </c>
      <c r="S3781" t="b">
        <v>1</v>
      </c>
      <c r="T3781" t="s">
        <v>8303</v>
      </c>
      <c r="U3781" t="str">
        <f t="shared" si="416"/>
        <v>theat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20">
        <f t="shared" si="417"/>
        <v>2.5</v>
      </c>
      <c r="F3782" s="6" t="str">
        <f t="shared" si="419"/>
        <v>Cat 2</v>
      </c>
      <c r="G3782" s="8">
        <v>3000</v>
      </c>
      <c r="H3782" t="s">
        <v>8218</v>
      </c>
      <c r="I3782" t="s">
        <v>8223</v>
      </c>
      <c r="J3782" t="s">
        <v>8245</v>
      </c>
      <c r="K3782">
        <v>1436817960</v>
      </c>
      <c r="L3782" s="12">
        <f t="shared" si="413"/>
        <v>42198.837499999994</v>
      </c>
      <c r="M3782">
        <v>1433999785</v>
      </c>
      <c r="N3782" s="12">
        <f t="shared" si="414"/>
        <v>42166.219733796301</v>
      </c>
      <c r="O3782" s="16">
        <f t="shared" si="415"/>
        <v>6</v>
      </c>
      <c r="P3782" s="16">
        <f t="shared" si="418"/>
        <v>2015</v>
      </c>
      <c r="Q3782" t="b">
        <v>0</v>
      </c>
      <c r="R3782">
        <v>30</v>
      </c>
      <c r="S3782" t="b">
        <v>1</v>
      </c>
      <c r="T3782" t="s">
        <v>8303</v>
      </c>
      <c r="U3782" t="str">
        <f t="shared" si="416"/>
        <v>theat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20">
        <f t="shared" si="417"/>
        <v>4.5</v>
      </c>
      <c r="F3783" s="6" t="str">
        <f t="shared" si="419"/>
        <v>Cat 2</v>
      </c>
      <c r="G3783" s="8">
        <v>4935</v>
      </c>
      <c r="H3783" t="s">
        <v>8218</v>
      </c>
      <c r="I3783" t="s">
        <v>8223</v>
      </c>
      <c r="J3783" t="s">
        <v>8245</v>
      </c>
      <c r="K3783">
        <v>1410210685</v>
      </c>
      <c r="L3783" s="12">
        <f t="shared" si="413"/>
        <v>41890.882928240739</v>
      </c>
      <c r="M3783">
        <v>1408050685</v>
      </c>
      <c r="N3783" s="12">
        <f t="shared" si="414"/>
        <v>41865.882928240739</v>
      </c>
      <c r="O3783" s="16">
        <f t="shared" si="415"/>
        <v>8</v>
      </c>
      <c r="P3783" s="16">
        <f t="shared" si="418"/>
        <v>2014</v>
      </c>
      <c r="Q3783" t="b">
        <v>0</v>
      </c>
      <c r="R3783">
        <v>52</v>
      </c>
      <c r="S3783" t="b">
        <v>1</v>
      </c>
      <c r="T3783" t="s">
        <v>8303</v>
      </c>
      <c r="U3783" t="str">
        <f t="shared" si="416"/>
        <v>theat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20">
        <f t="shared" si="417"/>
        <v>2</v>
      </c>
      <c r="F3784" s="6" t="str">
        <f t="shared" si="419"/>
        <v>Cat 2</v>
      </c>
      <c r="G3784" s="8">
        <v>2035</v>
      </c>
      <c r="H3784" t="s">
        <v>8218</v>
      </c>
      <c r="I3784" t="s">
        <v>8224</v>
      </c>
      <c r="J3784" t="s">
        <v>8246</v>
      </c>
      <c r="K3784">
        <v>1469401200</v>
      </c>
      <c r="L3784" s="12">
        <f t="shared" si="413"/>
        <v>42575.958333333328</v>
      </c>
      <c r="M3784">
        <v>1466887297</v>
      </c>
      <c r="N3784" s="12">
        <f t="shared" si="414"/>
        <v>42546.862233796302</v>
      </c>
      <c r="O3784" s="16">
        <f t="shared" si="415"/>
        <v>6</v>
      </c>
      <c r="P3784" s="16">
        <f t="shared" si="418"/>
        <v>2016</v>
      </c>
      <c r="Q3784" t="b">
        <v>0</v>
      </c>
      <c r="R3784">
        <v>27</v>
      </c>
      <c r="S3784" t="b">
        <v>1</v>
      </c>
      <c r="T3784" t="s">
        <v>8303</v>
      </c>
      <c r="U3784" t="str">
        <f t="shared" si="416"/>
        <v>theat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20">
        <f t="shared" si="417"/>
        <v>1.2</v>
      </c>
      <c r="F3785" s="6" t="str">
        <f t="shared" si="419"/>
        <v>Cat 2</v>
      </c>
      <c r="G3785" s="8">
        <v>1547</v>
      </c>
      <c r="H3785" t="s">
        <v>8218</v>
      </c>
      <c r="I3785" t="s">
        <v>8223</v>
      </c>
      <c r="J3785" t="s">
        <v>8245</v>
      </c>
      <c r="K3785">
        <v>1458057600</v>
      </c>
      <c r="L3785" s="12">
        <f t="shared" si="413"/>
        <v>42444.666666666672</v>
      </c>
      <c r="M3785">
        <v>1455938520</v>
      </c>
      <c r="N3785" s="12">
        <f t="shared" si="414"/>
        <v>42420.140277777777</v>
      </c>
      <c r="O3785" s="16">
        <f t="shared" si="415"/>
        <v>2</v>
      </c>
      <c r="P3785" s="16">
        <f t="shared" si="418"/>
        <v>2016</v>
      </c>
      <c r="Q3785" t="b">
        <v>0</v>
      </c>
      <c r="R3785">
        <v>24</v>
      </c>
      <c r="S3785" t="b">
        <v>1</v>
      </c>
      <c r="T3785" t="s">
        <v>8303</v>
      </c>
      <c r="U3785" t="str">
        <f t="shared" si="416"/>
        <v>theat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20">
        <f t="shared" si="417"/>
        <v>1</v>
      </c>
      <c r="F3786" s="6" t="str">
        <f t="shared" si="419"/>
        <v>Cat 2</v>
      </c>
      <c r="G3786" s="8">
        <v>1150</v>
      </c>
      <c r="H3786" t="s">
        <v>8218</v>
      </c>
      <c r="I3786" t="s">
        <v>8228</v>
      </c>
      <c r="J3786" t="s">
        <v>8250</v>
      </c>
      <c r="K3786">
        <v>1468193532</v>
      </c>
      <c r="L3786" s="12">
        <f t="shared" si="413"/>
        <v>42561.980694444443</v>
      </c>
      <c r="M3786">
        <v>1465601532</v>
      </c>
      <c r="N3786" s="12">
        <f t="shared" si="414"/>
        <v>42531.980694444443</v>
      </c>
      <c r="O3786" s="16">
        <f t="shared" si="415"/>
        <v>6</v>
      </c>
      <c r="P3786" s="16">
        <f t="shared" si="418"/>
        <v>2016</v>
      </c>
      <c r="Q3786" t="b">
        <v>0</v>
      </c>
      <c r="R3786">
        <v>10</v>
      </c>
      <c r="S3786" t="b">
        <v>1</v>
      </c>
      <c r="T3786" t="s">
        <v>8303</v>
      </c>
      <c r="U3786" t="str">
        <f t="shared" si="416"/>
        <v>theat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20">
        <f t="shared" si="417"/>
        <v>2</v>
      </c>
      <c r="F3787" s="6" t="str">
        <f t="shared" si="419"/>
        <v>Cat 2</v>
      </c>
      <c r="G3787" s="8">
        <v>3015</v>
      </c>
      <c r="H3787" t="s">
        <v>8218</v>
      </c>
      <c r="I3787" t="s">
        <v>8224</v>
      </c>
      <c r="J3787" t="s">
        <v>8246</v>
      </c>
      <c r="K3787">
        <v>1470132180</v>
      </c>
      <c r="L3787" s="12">
        <f t="shared" si="413"/>
        <v>42584.418749999997</v>
      </c>
      <c r="M3787">
        <v>1467040769</v>
      </c>
      <c r="N3787" s="12">
        <f t="shared" si="414"/>
        <v>42548.63853009259</v>
      </c>
      <c r="O3787" s="16">
        <f t="shared" si="415"/>
        <v>6</v>
      </c>
      <c r="P3787" s="16">
        <f t="shared" si="418"/>
        <v>2016</v>
      </c>
      <c r="Q3787" t="b">
        <v>0</v>
      </c>
      <c r="R3787">
        <v>30</v>
      </c>
      <c r="S3787" t="b">
        <v>1</v>
      </c>
      <c r="T3787" t="s">
        <v>8303</v>
      </c>
      <c r="U3787" t="str">
        <f t="shared" si="416"/>
        <v>theat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20">
        <f t="shared" si="417"/>
        <v>6</v>
      </c>
      <c r="F3788" s="6" t="str">
        <f t="shared" si="419"/>
        <v>Cat 3</v>
      </c>
      <c r="G3788" s="8">
        <v>6658</v>
      </c>
      <c r="H3788" t="s">
        <v>8218</v>
      </c>
      <c r="I3788" t="s">
        <v>8223</v>
      </c>
      <c r="J3788" t="s">
        <v>8245</v>
      </c>
      <c r="K3788">
        <v>1464310475</v>
      </c>
      <c r="L3788" s="12">
        <f t="shared" si="413"/>
        <v>42517.037905092591</v>
      </c>
      <c r="M3788">
        <v>1461718475</v>
      </c>
      <c r="N3788" s="12">
        <f t="shared" si="414"/>
        <v>42487.037905092591</v>
      </c>
      <c r="O3788" s="16">
        <f t="shared" si="415"/>
        <v>4</v>
      </c>
      <c r="P3788" s="16">
        <f t="shared" si="418"/>
        <v>2016</v>
      </c>
      <c r="Q3788" t="b">
        <v>0</v>
      </c>
      <c r="R3788">
        <v>71</v>
      </c>
      <c r="S3788" t="b">
        <v>1</v>
      </c>
      <c r="T3788" t="s">
        <v>8303</v>
      </c>
      <c r="U3788" t="str">
        <f t="shared" si="416"/>
        <v>theat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20">
        <f t="shared" si="417"/>
        <v>0.35</v>
      </c>
      <c r="F3789" s="6" t="str">
        <f t="shared" si="419"/>
        <v>Cat 1</v>
      </c>
      <c r="G3789" s="8">
        <v>351</v>
      </c>
      <c r="H3789" t="s">
        <v>8218</v>
      </c>
      <c r="I3789" t="s">
        <v>8223</v>
      </c>
      <c r="J3789" t="s">
        <v>8245</v>
      </c>
      <c r="K3789">
        <v>1436587140</v>
      </c>
      <c r="L3789" s="12">
        <f t="shared" si="413"/>
        <v>42196.165972222225</v>
      </c>
      <c r="M3789">
        <v>1434113406</v>
      </c>
      <c r="N3789" s="12">
        <f t="shared" si="414"/>
        <v>42167.534791666665</v>
      </c>
      <c r="O3789" s="16">
        <f t="shared" si="415"/>
        <v>6</v>
      </c>
      <c r="P3789" s="16">
        <f t="shared" si="418"/>
        <v>2015</v>
      </c>
      <c r="Q3789" t="b">
        <v>0</v>
      </c>
      <c r="R3789">
        <v>10</v>
      </c>
      <c r="S3789" t="b">
        <v>1</v>
      </c>
      <c r="T3789" t="s">
        <v>8303</v>
      </c>
      <c r="U3789" t="str">
        <f t="shared" si="416"/>
        <v>theat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20">
        <f t="shared" si="417"/>
        <v>75</v>
      </c>
      <c r="F3790" s="6" t="str">
        <f t="shared" si="419"/>
        <v>Cat 12</v>
      </c>
      <c r="G3790" s="8"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12">
        <f t="shared" si="413"/>
        <v>42361.679166666669</v>
      </c>
      <c r="M3790">
        <v>1448469719</v>
      </c>
      <c r="N3790" s="12">
        <f t="shared" si="414"/>
        <v>42333.695821759262</v>
      </c>
      <c r="O3790" s="16">
        <f t="shared" si="415"/>
        <v>11</v>
      </c>
      <c r="P3790" s="16">
        <f t="shared" si="418"/>
        <v>2015</v>
      </c>
      <c r="Q3790" t="b">
        <v>0</v>
      </c>
      <c r="R3790">
        <v>1</v>
      </c>
      <c r="S3790" t="b">
        <v>0</v>
      </c>
      <c r="T3790" t="s">
        <v>8303</v>
      </c>
      <c r="U3790" t="str">
        <f t="shared" si="416"/>
        <v>theat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20">
        <f t="shared" si="417"/>
        <v>3.55</v>
      </c>
      <c r="F3791" s="6" t="str">
        <f t="shared" si="419"/>
        <v>Cat 2</v>
      </c>
      <c r="G3791" s="8">
        <v>116</v>
      </c>
      <c r="H3791" t="s">
        <v>8220</v>
      </c>
      <c r="I3791" t="s">
        <v>8224</v>
      </c>
      <c r="J3791" t="s">
        <v>8246</v>
      </c>
      <c r="K3791">
        <v>1434395418</v>
      </c>
      <c r="L3791" s="12">
        <f t="shared" si="413"/>
        <v>42170.798819444448</v>
      </c>
      <c r="M3791">
        <v>1431630618</v>
      </c>
      <c r="N3791" s="12">
        <f t="shared" si="414"/>
        <v>42138.798819444448</v>
      </c>
      <c r="O3791" s="16">
        <f t="shared" si="415"/>
        <v>5</v>
      </c>
      <c r="P3791" s="16">
        <f t="shared" si="418"/>
        <v>2015</v>
      </c>
      <c r="Q3791" t="b">
        <v>0</v>
      </c>
      <c r="R3791">
        <v>4</v>
      </c>
      <c r="S3791" t="b">
        <v>0</v>
      </c>
      <c r="T3791" t="s">
        <v>8303</v>
      </c>
      <c r="U3791" t="str">
        <f t="shared" si="416"/>
        <v>theat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20">
        <f t="shared" si="417"/>
        <v>15</v>
      </c>
      <c r="F3792" s="6" t="str">
        <f t="shared" si="419"/>
        <v>Cat 5</v>
      </c>
      <c r="G3792" s="8">
        <v>0</v>
      </c>
      <c r="H3792" t="s">
        <v>8220</v>
      </c>
      <c r="I3792" t="s">
        <v>8223</v>
      </c>
      <c r="J3792" t="s">
        <v>8245</v>
      </c>
      <c r="K3792">
        <v>1479834023</v>
      </c>
      <c r="L3792" s="12">
        <f t="shared" si="413"/>
        <v>42696.708599537036</v>
      </c>
      <c r="M3792">
        <v>1477238423</v>
      </c>
      <c r="N3792" s="12">
        <f t="shared" si="414"/>
        <v>42666.666932870372</v>
      </c>
      <c r="O3792" s="16">
        <f t="shared" si="415"/>
        <v>10</v>
      </c>
      <c r="P3792" s="16">
        <f t="shared" si="418"/>
        <v>2016</v>
      </c>
      <c r="Q3792" t="b">
        <v>0</v>
      </c>
      <c r="R3792">
        <v>0</v>
      </c>
      <c r="S3792" t="b">
        <v>0</v>
      </c>
      <c r="T3792" t="s">
        <v>8303</v>
      </c>
      <c r="U3792" t="str">
        <f t="shared" si="416"/>
        <v>theat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20">
        <f t="shared" si="417"/>
        <v>1.5</v>
      </c>
      <c r="F3793" s="6" t="str">
        <f t="shared" si="419"/>
        <v>Cat 2</v>
      </c>
      <c r="G3793" s="8">
        <v>0</v>
      </c>
      <c r="H3793" t="s">
        <v>8220</v>
      </c>
      <c r="I3793" t="s">
        <v>8223</v>
      </c>
      <c r="J3793" t="s">
        <v>8245</v>
      </c>
      <c r="K3793">
        <v>1404664592</v>
      </c>
      <c r="L3793" s="12">
        <f t="shared" si="413"/>
        <v>41826.692037037035</v>
      </c>
      <c r="M3793">
        <v>1399480592</v>
      </c>
      <c r="N3793" s="12">
        <f t="shared" si="414"/>
        <v>41766.692037037035</v>
      </c>
      <c r="O3793" s="16">
        <f t="shared" si="415"/>
        <v>5</v>
      </c>
      <c r="P3793" s="16">
        <f t="shared" si="418"/>
        <v>2014</v>
      </c>
      <c r="Q3793" t="b">
        <v>0</v>
      </c>
      <c r="R3793">
        <v>0</v>
      </c>
      <c r="S3793" t="b">
        <v>0</v>
      </c>
      <c r="T3793" t="s">
        <v>8303</v>
      </c>
      <c r="U3793" t="str">
        <f t="shared" si="416"/>
        <v>theat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20">
        <f t="shared" si="417"/>
        <v>12.5</v>
      </c>
      <c r="F3794" s="6" t="str">
        <f t="shared" si="419"/>
        <v>Cat 4</v>
      </c>
      <c r="G3794" s="8">
        <v>35</v>
      </c>
      <c r="H3794" t="s">
        <v>8220</v>
      </c>
      <c r="I3794" t="s">
        <v>8223</v>
      </c>
      <c r="J3794" t="s">
        <v>8245</v>
      </c>
      <c r="K3794">
        <v>1436957022</v>
      </c>
      <c r="L3794" s="12">
        <f t="shared" si="413"/>
        <v>42200.447013888886</v>
      </c>
      <c r="M3794">
        <v>1434365022</v>
      </c>
      <c r="N3794" s="12">
        <f t="shared" si="414"/>
        <v>42170.447013888886</v>
      </c>
      <c r="O3794" s="16">
        <f t="shared" si="415"/>
        <v>6</v>
      </c>
      <c r="P3794" s="16">
        <f t="shared" si="418"/>
        <v>2015</v>
      </c>
      <c r="Q3794" t="b">
        <v>0</v>
      </c>
      <c r="R3794">
        <v>2</v>
      </c>
      <c r="S3794" t="b">
        <v>0</v>
      </c>
      <c r="T3794" t="s">
        <v>8303</v>
      </c>
      <c r="U3794" t="str">
        <f t="shared" si="416"/>
        <v>theat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20">
        <f t="shared" si="417"/>
        <v>7</v>
      </c>
      <c r="F3795" s="6" t="str">
        <f t="shared" si="419"/>
        <v>Cat 3</v>
      </c>
      <c r="G3795" s="8">
        <v>4176</v>
      </c>
      <c r="H3795" t="s">
        <v>8220</v>
      </c>
      <c r="I3795" t="s">
        <v>8223</v>
      </c>
      <c r="J3795" t="s">
        <v>8245</v>
      </c>
      <c r="K3795">
        <v>1418769129</v>
      </c>
      <c r="L3795" s="12">
        <f t="shared" si="413"/>
        <v>41989.938993055555</v>
      </c>
      <c r="M3795">
        <v>1416954729</v>
      </c>
      <c r="N3795" s="12">
        <f t="shared" si="414"/>
        <v>41968.938993055555</v>
      </c>
      <c r="O3795" s="16">
        <f t="shared" si="415"/>
        <v>11</v>
      </c>
      <c r="P3795" s="16">
        <f t="shared" si="418"/>
        <v>2014</v>
      </c>
      <c r="Q3795" t="b">
        <v>0</v>
      </c>
      <c r="R3795">
        <v>24</v>
      </c>
      <c r="S3795" t="b">
        <v>0</v>
      </c>
      <c r="T3795" t="s">
        <v>8303</v>
      </c>
      <c r="U3795" t="str">
        <f t="shared" si="416"/>
        <v>theat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20">
        <f t="shared" si="417"/>
        <v>5</v>
      </c>
      <c r="F3796" s="6" t="str">
        <f t="shared" si="419"/>
        <v>Cat 3</v>
      </c>
      <c r="G3796" s="8"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12">
        <f t="shared" si="413"/>
        <v>42162.58048611111</v>
      </c>
      <c r="M3796">
        <v>1431093354</v>
      </c>
      <c r="N3796" s="12">
        <f t="shared" si="414"/>
        <v>42132.58048611111</v>
      </c>
      <c r="O3796" s="16">
        <f t="shared" si="415"/>
        <v>5</v>
      </c>
      <c r="P3796" s="16">
        <f t="shared" si="418"/>
        <v>2015</v>
      </c>
      <c r="Q3796" t="b">
        <v>0</v>
      </c>
      <c r="R3796">
        <v>1</v>
      </c>
      <c r="S3796" t="b">
        <v>0</v>
      </c>
      <c r="T3796" t="s">
        <v>8303</v>
      </c>
      <c r="U3796" t="str">
        <f t="shared" si="416"/>
        <v>theat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20">
        <f t="shared" si="417"/>
        <v>0.6</v>
      </c>
      <c r="F3797" s="6" t="str">
        <f t="shared" si="419"/>
        <v>Cat 1</v>
      </c>
      <c r="G3797" s="8">
        <v>10</v>
      </c>
      <c r="H3797" t="s">
        <v>8220</v>
      </c>
      <c r="I3797" t="s">
        <v>8224</v>
      </c>
      <c r="J3797" t="s">
        <v>8246</v>
      </c>
      <c r="K3797">
        <v>1440801000</v>
      </c>
      <c r="L3797" s="12">
        <f t="shared" si="413"/>
        <v>42244.9375</v>
      </c>
      <c r="M3797">
        <v>1437042490</v>
      </c>
      <c r="N3797" s="12">
        <f t="shared" si="414"/>
        <v>42201.436226851853</v>
      </c>
      <c r="O3797" s="16">
        <f t="shared" si="415"/>
        <v>7</v>
      </c>
      <c r="P3797" s="16">
        <f t="shared" si="418"/>
        <v>2015</v>
      </c>
      <c r="Q3797" t="b">
        <v>0</v>
      </c>
      <c r="R3797">
        <v>2</v>
      </c>
      <c r="S3797" t="b">
        <v>0</v>
      </c>
      <c r="T3797" t="s">
        <v>8303</v>
      </c>
      <c r="U3797" t="str">
        <f t="shared" si="416"/>
        <v>theat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20">
        <f t="shared" si="417"/>
        <v>22.5</v>
      </c>
      <c r="F3798" s="6" t="str">
        <f t="shared" si="419"/>
        <v>Cat 6</v>
      </c>
      <c r="G3798" s="8"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12">
        <f t="shared" si="413"/>
        <v>42749.029583333337</v>
      </c>
      <c r="M3798">
        <v>1479170556</v>
      </c>
      <c r="N3798" s="12">
        <f t="shared" si="414"/>
        <v>42689.029583333337</v>
      </c>
      <c r="O3798" s="16">
        <f t="shared" si="415"/>
        <v>11</v>
      </c>
      <c r="P3798" s="16">
        <f t="shared" si="418"/>
        <v>2016</v>
      </c>
      <c r="Q3798" t="b">
        <v>0</v>
      </c>
      <c r="R3798">
        <v>1</v>
      </c>
      <c r="S3798" t="b">
        <v>0</v>
      </c>
      <c r="T3798" t="s">
        <v>8303</v>
      </c>
      <c r="U3798" t="str">
        <f t="shared" si="416"/>
        <v>theat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20">
        <f t="shared" si="417"/>
        <v>6</v>
      </c>
      <c r="F3799" s="6" t="str">
        <f t="shared" si="419"/>
        <v>Cat 3</v>
      </c>
      <c r="G3799" s="8">
        <v>5380</v>
      </c>
      <c r="H3799" t="s">
        <v>8220</v>
      </c>
      <c r="I3799" t="s">
        <v>8223</v>
      </c>
      <c r="J3799" t="s">
        <v>8245</v>
      </c>
      <c r="K3799">
        <v>1429564165</v>
      </c>
      <c r="L3799" s="12">
        <f t="shared" si="413"/>
        <v>42114.881539351853</v>
      </c>
      <c r="M3799">
        <v>1426972165</v>
      </c>
      <c r="N3799" s="12">
        <f t="shared" si="414"/>
        <v>42084.881539351853</v>
      </c>
      <c r="O3799" s="16">
        <f t="shared" si="415"/>
        <v>3</v>
      </c>
      <c r="P3799" s="16">
        <f t="shared" si="418"/>
        <v>2015</v>
      </c>
      <c r="Q3799" t="b">
        <v>0</v>
      </c>
      <c r="R3799">
        <v>37</v>
      </c>
      <c r="S3799" t="b">
        <v>0</v>
      </c>
      <c r="T3799" t="s">
        <v>8303</v>
      </c>
      <c r="U3799" t="str">
        <f t="shared" si="416"/>
        <v>theat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20">
        <f t="shared" si="417"/>
        <v>70</v>
      </c>
      <c r="F3800" s="6" t="str">
        <f t="shared" si="419"/>
        <v>Cat 12</v>
      </c>
      <c r="G3800" s="8">
        <v>1025</v>
      </c>
      <c r="H3800" t="s">
        <v>8220</v>
      </c>
      <c r="I3800" t="s">
        <v>8223</v>
      </c>
      <c r="J3800" t="s">
        <v>8245</v>
      </c>
      <c r="K3800">
        <v>1407691248</v>
      </c>
      <c r="L3800" s="12">
        <f t="shared" si="413"/>
        <v>41861.722777777781</v>
      </c>
      <c r="M3800">
        <v>1405099248</v>
      </c>
      <c r="N3800" s="12">
        <f t="shared" si="414"/>
        <v>41831.722777777781</v>
      </c>
      <c r="O3800" s="16">
        <f t="shared" si="415"/>
        <v>7</v>
      </c>
      <c r="P3800" s="16">
        <f t="shared" si="418"/>
        <v>2014</v>
      </c>
      <c r="Q3800" t="b">
        <v>0</v>
      </c>
      <c r="R3800">
        <v>5</v>
      </c>
      <c r="S3800" t="b">
        <v>0</v>
      </c>
      <c r="T3800" t="s">
        <v>8303</v>
      </c>
      <c r="U3800" t="str">
        <f t="shared" si="416"/>
        <v>theat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20">
        <f t="shared" si="417"/>
        <v>10</v>
      </c>
      <c r="F3801" s="6" t="str">
        <f t="shared" si="419"/>
        <v>Cat 4</v>
      </c>
      <c r="G3801" s="8">
        <v>402</v>
      </c>
      <c r="H3801" t="s">
        <v>8220</v>
      </c>
      <c r="I3801" t="s">
        <v>8223</v>
      </c>
      <c r="J3801" t="s">
        <v>8245</v>
      </c>
      <c r="K3801">
        <v>1457734843</v>
      </c>
      <c r="L3801" s="12">
        <f t="shared" si="413"/>
        <v>42440.93105324074</v>
      </c>
      <c r="M3801">
        <v>1455142843</v>
      </c>
      <c r="N3801" s="12">
        <f t="shared" si="414"/>
        <v>42410.93105324074</v>
      </c>
      <c r="O3801" s="16">
        <f t="shared" si="415"/>
        <v>2</v>
      </c>
      <c r="P3801" s="16">
        <f t="shared" si="418"/>
        <v>2016</v>
      </c>
      <c r="Q3801" t="b">
        <v>0</v>
      </c>
      <c r="R3801">
        <v>4</v>
      </c>
      <c r="S3801" t="b">
        <v>0</v>
      </c>
      <c r="T3801" t="s">
        <v>8303</v>
      </c>
      <c r="U3801" t="str">
        <f t="shared" si="416"/>
        <v>theat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20">
        <f t="shared" si="417"/>
        <v>22</v>
      </c>
      <c r="F3802" s="6" t="str">
        <f t="shared" si="419"/>
        <v>Cat 6</v>
      </c>
      <c r="G3802" s="8">
        <v>881</v>
      </c>
      <c r="H3802" t="s">
        <v>8220</v>
      </c>
      <c r="I3802" t="s">
        <v>8223</v>
      </c>
      <c r="J3802" t="s">
        <v>8245</v>
      </c>
      <c r="K3802">
        <v>1420952340</v>
      </c>
      <c r="L3802" s="12">
        <f t="shared" si="413"/>
        <v>42015.207638888889</v>
      </c>
      <c r="M3802">
        <v>1418146883</v>
      </c>
      <c r="N3802" s="12">
        <f t="shared" si="414"/>
        <v>41982.737071759257</v>
      </c>
      <c r="O3802" s="16">
        <f t="shared" si="415"/>
        <v>12</v>
      </c>
      <c r="P3802" s="16">
        <f t="shared" si="418"/>
        <v>2014</v>
      </c>
      <c r="Q3802" t="b">
        <v>0</v>
      </c>
      <c r="R3802">
        <v>16</v>
      </c>
      <c r="S3802" t="b">
        <v>0</v>
      </c>
      <c r="T3802" t="s">
        <v>8303</v>
      </c>
      <c r="U3802" t="str">
        <f t="shared" si="416"/>
        <v>theat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20">
        <f t="shared" si="417"/>
        <v>5</v>
      </c>
      <c r="F3803" s="6" t="str">
        <f t="shared" si="419"/>
        <v>Cat 3</v>
      </c>
      <c r="G3803" s="8">
        <v>426</v>
      </c>
      <c r="H3803" t="s">
        <v>8220</v>
      </c>
      <c r="I3803" t="s">
        <v>8223</v>
      </c>
      <c r="J3803" t="s">
        <v>8245</v>
      </c>
      <c r="K3803">
        <v>1420215216</v>
      </c>
      <c r="L3803" s="12">
        <f t="shared" si="413"/>
        <v>42006.676111111112</v>
      </c>
      <c r="M3803">
        <v>1417536816</v>
      </c>
      <c r="N3803" s="12">
        <f t="shared" si="414"/>
        <v>41975.676111111112</v>
      </c>
      <c r="O3803" s="16">
        <f t="shared" si="415"/>
        <v>12</v>
      </c>
      <c r="P3803" s="16">
        <f t="shared" si="418"/>
        <v>2014</v>
      </c>
      <c r="Q3803" t="b">
        <v>0</v>
      </c>
      <c r="R3803">
        <v>9</v>
      </c>
      <c r="S3803" t="b">
        <v>0</v>
      </c>
      <c r="T3803" t="s">
        <v>8303</v>
      </c>
      <c r="U3803" t="str">
        <f t="shared" si="416"/>
        <v>theat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20">
        <f t="shared" si="417"/>
        <v>3</v>
      </c>
      <c r="F3804" s="6" t="str">
        <f t="shared" si="419"/>
        <v>Cat 2</v>
      </c>
      <c r="G3804" s="8">
        <v>0</v>
      </c>
      <c r="H3804" t="s">
        <v>8220</v>
      </c>
      <c r="I3804" t="s">
        <v>8223</v>
      </c>
      <c r="J3804" t="s">
        <v>8245</v>
      </c>
      <c r="K3804">
        <v>1445482906</v>
      </c>
      <c r="L3804" s="12">
        <f t="shared" si="413"/>
        <v>42299.126226851848</v>
      </c>
      <c r="M3804">
        <v>1442890906</v>
      </c>
      <c r="N3804" s="12">
        <f t="shared" si="414"/>
        <v>42269.126226851848</v>
      </c>
      <c r="O3804" s="16">
        <f t="shared" si="415"/>
        <v>9</v>
      </c>
      <c r="P3804" s="16">
        <f t="shared" si="418"/>
        <v>2015</v>
      </c>
      <c r="Q3804" t="b">
        <v>0</v>
      </c>
      <c r="R3804">
        <v>0</v>
      </c>
      <c r="S3804" t="b">
        <v>0</v>
      </c>
      <c r="T3804" t="s">
        <v>8303</v>
      </c>
      <c r="U3804" t="str">
        <f t="shared" si="416"/>
        <v>theat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20">
        <f t="shared" si="417"/>
        <v>12</v>
      </c>
      <c r="F3805" s="6" t="str">
        <f t="shared" si="419"/>
        <v>Cat 4</v>
      </c>
      <c r="G3805" s="8">
        <v>2358</v>
      </c>
      <c r="H3805" t="s">
        <v>8220</v>
      </c>
      <c r="I3805" t="s">
        <v>8223</v>
      </c>
      <c r="J3805" t="s">
        <v>8245</v>
      </c>
      <c r="K3805">
        <v>1457133568</v>
      </c>
      <c r="L3805" s="12">
        <f t="shared" si="413"/>
        <v>42433.971851851849</v>
      </c>
      <c r="M3805">
        <v>1454541568</v>
      </c>
      <c r="N3805" s="12">
        <f t="shared" si="414"/>
        <v>42403.971851851849</v>
      </c>
      <c r="O3805" s="16">
        <f t="shared" si="415"/>
        <v>2</v>
      </c>
      <c r="P3805" s="16">
        <f t="shared" si="418"/>
        <v>2016</v>
      </c>
      <c r="Q3805" t="b">
        <v>0</v>
      </c>
      <c r="R3805">
        <v>40</v>
      </c>
      <c r="S3805" t="b">
        <v>0</v>
      </c>
      <c r="T3805" t="s">
        <v>8303</v>
      </c>
      <c r="U3805" t="str">
        <f t="shared" si="416"/>
        <v>theat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20">
        <f t="shared" si="417"/>
        <v>8</v>
      </c>
      <c r="F3806" s="6" t="str">
        <f t="shared" si="419"/>
        <v>Cat 3</v>
      </c>
      <c r="G3806" s="8">
        <v>0</v>
      </c>
      <c r="H3806" t="s">
        <v>8220</v>
      </c>
      <c r="I3806" t="s">
        <v>8223</v>
      </c>
      <c r="J3806" t="s">
        <v>8245</v>
      </c>
      <c r="K3806">
        <v>1469948400</v>
      </c>
      <c r="L3806" s="12">
        <f t="shared" si="413"/>
        <v>42582.291666666672</v>
      </c>
      <c r="M3806">
        <v>1465172024</v>
      </c>
      <c r="N3806" s="12">
        <f t="shared" si="414"/>
        <v>42527.00953703704</v>
      </c>
      <c r="O3806" s="16">
        <f t="shared" si="415"/>
        <v>6</v>
      </c>
      <c r="P3806" s="16">
        <f t="shared" si="418"/>
        <v>2016</v>
      </c>
      <c r="Q3806" t="b">
        <v>0</v>
      </c>
      <c r="R3806">
        <v>0</v>
      </c>
      <c r="S3806" t="b">
        <v>0</v>
      </c>
      <c r="T3806" t="s">
        <v>8303</v>
      </c>
      <c r="U3806" t="str">
        <f t="shared" si="416"/>
        <v>theat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20">
        <f t="shared" si="417"/>
        <v>150</v>
      </c>
      <c r="F3807" s="6" t="str">
        <f t="shared" si="419"/>
        <v>Cat 12</v>
      </c>
      <c r="G3807" s="8">
        <v>3</v>
      </c>
      <c r="H3807" t="s">
        <v>8220</v>
      </c>
      <c r="I3807" t="s">
        <v>8223</v>
      </c>
      <c r="J3807" t="s">
        <v>8245</v>
      </c>
      <c r="K3807">
        <v>1411852640</v>
      </c>
      <c r="L3807" s="12">
        <f t="shared" si="413"/>
        <v>41909.887037037035</v>
      </c>
      <c r="M3807">
        <v>1406668640</v>
      </c>
      <c r="N3807" s="12">
        <f t="shared" si="414"/>
        <v>41849.887037037035</v>
      </c>
      <c r="O3807" s="16">
        <f t="shared" si="415"/>
        <v>7</v>
      </c>
      <c r="P3807" s="16">
        <f t="shared" si="418"/>
        <v>2014</v>
      </c>
      <c r="Q3807" t="b">
        <v>0</v>
      </c>
      <c r="R3807">
        <v>2</v>
      </c>
      <c r="S3807" t="b">
        <v>0</v>
      </c>
      <c r="T3807" t="s">
        <v>8303</v>
      </c>
      <c r="U3807" t="str">
        <f t="shared" si="416"/>
        <v>theat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20">
        <f t="shared" si="417"/>
        <v>7.5</v>
      </c>
      <c r="F3808" s="6" t="str">
        <f t="shared" si="419"/>
        <v>Cat 3</v>
      </c>
      <c r="G3808" s="8"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12">
        <f t="shared" si="413"/>
        <v>41819.259039351848</v>
      </c>
      <c r="M3808">
        <v>1402294381</v>
      </c>
      <c r="N3808" s="12">
        <f t="shared" si="414"/>
        <v>41799.259039351848</v>
      </c>
      <c r="O3808" s="16">
        <f t="shared" si="415"/>
        <v>6</v>
      </c>
      <c r="P3808" s="16">
        <f t="shared" si="418"/>
        <v>2014</v>
      </c>
      <c r="Q3808" t="b">
        <v>0</v>
      </c>
      <c r="R3808">
        <v>1</v>
      </c>
      <c r="S3808" t="b">
        <v>0</v>
      </c>
      <c r="T3808" t="s">
        <v>8303</v>
      </c>
      <c r="U3808" t="str">
        <f t="shared" si="416"/>
        <v>theat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20">
        <f t="shared" si="417"/>
        <v>1.5</v>
      </c>
      <c r="F3809" s="6" t="str">
        <f t="shared" si="419"/>
        <v>Cat 2</v>
      </c>
      <c r="G3809" s="8">
        <v>455</v>
      </c>
      <c r="H3809" t="s">
        <v>8220</v>
      </c>
      <c r="I3809" t="s">
        <v>8223</v>
      </c>
      <c r="J3809" t="s">
        <v>8245</v>
      </c>
      <c r="K3809">
        <v>1428097739</v>
      </c>
      <c r="L3809" s="12">
        <f t="shared" si="413"/>
        <v>42097.909016203703</v>
      </c>
      <c r="M3809">
        <v>1427492939</v>
      </c>
      <c r="N3809" s="12">
        <f t="shared" si="414"/>
        <v>42090.909016203703</v>
      </c>
      <c r="O3809" s="16">
        <f t="shared" si="415"/>
        <v>3</v>
      </c>
      <c r="P3809" s="16">
        <f t="shared" si="418"/>
        <v>2015</v>
      </c>
      <c r="Q3809" t="b">
        <v>0</v>
      </c>
      <c r="R3809">
        <v>9</v>
      </c>
      <c r="S3809" t="b">
        <v>0</v>
      </c>
      <c r="T3809" t="s">
        <v>8303</v>
      </c>
      <c r="U3809" t="str">
        <f t="shared" si="416"/>
        <v>theat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20">
        <f t="shared" si="417"/>
        <v>1</v>
      </c>
      <c r="F3810" s="6" t="str">
        <f t="shared" si="419"/>
        <v>Cat 2</v>
      </c>
      <c r="G3810" s="8">
        <v>1000</v>
      </c>
      <c r="H3810" t="s">
        <v>8218</v>
      </c>
      <c r="I3810" t="s">
        <v>8224</v>
      </c>
      <c r="J3810" t="s">
        <v>8246</v>
      </c>
      <c r="K3810">
        <v>1429955619</v>
      </c>
      <c r="L3810" s="12">
        <f t="shared" si="413"/>
        <v>42119.412256944444</v>
      </c>
      <c r="M3810">
        <v>1424775219</v>
      </c>
      <c r="N3810" s="12">
        <f t="shared" si="414"/>
        <v>42059.453923611116</v>
      </c>
      <c r="O3810" s="16">
        <f t="shared" si="415"/>
        <v>2</v>
      </c>
      <c r="P3810" s="16">
        <f t="shared" si="418"/>
        <v>2015</v>
      </c>
      <c r="Q3810" t="b">
        <v>0</v>
      </c>
      <c r="R3810">
        <v>24</v>
      </c>
      <c r="S3810" t="b">
        <v>1</v>
      </c>
      <c r="T3810" t="s">
        <v>8269</v>
      </c>
      <c r="U3810" t="str">
        <f t="shared" si="416"/>
        <v>theat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20">
        <f t="shared" si="417"/>
        <v>2</v>
      </c>
      <c r="F3811" s="6" t="str">
        <f t="shared" si="419"/>
        <v>Cat 2</v>
      </c>
      <c r="G3811" s="8">
        <v>2025</v>
      </c>
      <c r="H3811" t="s">
        <v>8218</v>
      </c>
      <c r="I3811" t="s">
        <v>8224</v>
      </c>
      <c r="J3811" t="s">
        <v>8246</v>
      </c>
      <c r="K3811">
        <v>1406761200</v>
      </c>
      <c r="L3811" s="12">
        <f t="shared" si="413"/>
        <v>41850.958333333336</v>
      </c>
      <c r="M3811">
        <v>1402403907</v>
      </c>
      <c r="N3811" s="12">
        <f t="shared" si="414"/>
        <v>41800.526701388888</v>
      </c>
      <c r="O3811" s="16">
        <f t="shared" si="415"/>
        <v>6</v>
      </c>
      <c r="P3811" s="16">
        <f t="shared" si="418"/>
        <v>2014</v>
      </c>
      <c r="Q3811" t="b">
        <v>0</v>
      </c>
      <c r="R3811">
        <v>38</v>
      </c>
      <c r="S3811" t="b">
        <v>1</v>
      </c>
      <c r="T3811" t="s">
        <v>8269</v>
      </c>
      <c r="U3811" t="str">
        <f t="shared" si="416"/>
        <v>theat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20">
        <f t="shared" si="417"/>
        <v>1.5</v>
      </c>
      <c r="F3812" s="6" t="str">
        <f t="shared" si="419"/>
        <v>Cat 2</v>
      </c>
      <c r="G3812" s="8">
        <v>1826</v>
      </c>
      <c r="H3812" t="s">
        <v>8218</v>
      </c>
      <c r="I3812" t="s">
        <v>8223</v>
      </c>
      <c r="J3812" t="s">
        <v>8245</v>
      </c>
      <c r="K3812">
        <v>1426965758</v>
      </c>
      <c r="L3812" s="12">
        <f t="shared" si="413"/>
        <v>42084.807384259257</v>
      </c>
      <c r="M3812">
        <v>1424377358</v>
      </c>
      <c r="N3812" s="12">
        <f t="shared" si="414"/>
        <v>42054.849050925928</v>
      </c>
      <c r="O3812" s="16">
        <f t="shared" si="415"/>
        <v>2</v>
      </c>
      <c r="P3812" s="16">
        <f t="shared" si="418"/>
        <v>2015</v>
      </c>
      <c r="Q3812" t="b">
        <v>0</v>
      </c>
      <c r="R3812">
        <v>26</v>
      </c>
      <c r="S3812" t="b">
        <v>1</v>
      </c>
      <c r="T3812" t="s">
        <v>8269</v>
      </c>
      <c r="U3812" t="str">
        <f t="shared" si="416"/>
        <v>theat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20">
        <f t="shared" si="417"/>
        <v>0.25</v>
      </c>
      <c r="F3813" s="6" t="str">
        <f t="shared" si="419"/>
        <v>Cat 1</v>
      </c>
      <c r="G3813" s="8">
        <v>825</v>
      </c>
      <c r="H3813" t="s">
        <v>8218</v>
      </c>
      <c r="I3813" t="s">
        <v>8224</v>
      </c>
      <c r="J3813" t="s">
        <v>8246</v>
      </c>
      <c r="K3813">
        <v>1464692400</v>
      </c>
      <c r="L3813" s="12">
        <f t="shared" si="413"/>
        <v>42521.458333333328</v>
      </c>
      <c r="M3813">
        <v>1461769373</v>
      </c>
      <c r="N3813" s="12">
        <f t="shared" si="414"/>
        <v>42487.62700231481</v>
      </c>
      <c r="O3813" s="16">
        <f t="shared" si="415"/>
        <v>4</v>
      </c>
      <c r="P3813" s="16">
        <f t="shared" si="418"/>
        <v>2016</v>
      </c>
      <c r="Q3813" t="b">
        <v>0</v>
      </c>
      <c r="R3813">
        <v>19</v>
      </c>
      <c r="S3813" t="b">
        <v>1</v>
      </c>
      <c r="T3813" t="s">
        <v>8269</v>
      </c>
      <c r="U3813" t="str">
        <f t="shared" si="416"/>
        <v>theat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20">
        <f t="shared" si="417"/>
        <v>2</v>
      </c>
      <c r="F3814" s="6" t="str">
        <f t="shared" si="419"/>
        <v>Cat 2</v>
      </c>
      <c r="G3814" s="8">
        <v>2191</v>
      </c>
      <c r="H3814" t="s">
        <v>8218</v>
      </c>
      <c r="I3814" t="s">
        <v>8228</v>
      </c>
      <c r="J3814" t="s">
        <v>8250</v>
      </c>
      <c r="K3814">
        <v>1433131140</v>
      </c>
      <c r="L3814" s="12">
        <f t="shared" si="413"/>
        <v>42156.165972222225</v>
      </c>
      <c r="M3814">
        <v>1429120908</v>
      </c>
      <c r="N3814" s="12">
        <f t="shared" si="414"/>
        <v>42109.751250000001</v>
      </c>
      <c r="O3814" s="16">
        <f t="shared" si="415"/>
        <v>4</v>
      </c>
      <c r="P3814" s="16">
        <f t="shared" si="418"/>
        <v>2015</v>
      </c>
      <c r="Q3814" t="b">
        <v>0</v>
      </c>
      <c r="R3814">
        <v>11</v>
      </c>
      <c r="S3814" t="b">
        <v>1</v>
      </c>
      <c r="T3814" t="s">
        <v>8269</v>
      </c>
      <c r="U3814" t="str">
        <f t="shared" si="416"/>
        <v>theat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20">
        <f t="shared" si="417"/>
        <v>2.1</v>
      </c>
      <c r="F3815" s="6" t="str">
        <f t="shared" si="419"/>
        <v>Cat 2</v>
      </c>
      <c r="G3815" s="8">
        <v>2119.9899999999998</v>
      </c>
      <c r="H3815" t="s">
        <v>8218</v>
      </c>
      <c r="I3815" t="s">
        <v>8223</v>
      </c>
      <c r="J3815" t="s">
        <v>8245</v>
      </c>
      <c r="K3815">
        <v>1465940580</v>
      </c>
      <c r="L3815" s="12">
        <f t="shared" si="413"/>
        <v>42535.904861111107</v>
      </c>
      <c r="M3815">
        <v>1462603021</v>
      </c>
      <c r="N3815" s="12">
        <f t="shared" si="414"/>
        <v>42497.275706018518</v>
      </c>
      <c r="O3815" s="16">
        <f t="shared" si="415"/>
        <v>5</v>
      </c>
      <c r="P3815" s="16">
        <f t="shared" si="418"/>
        <v>2016</v>
      </c>
      <c r="Q3815" t="b">
        <v>0</v>
      </c>
      <c r="R3815">
        <v>27</v>
      </c>
      <c r="S3815" t="b">
        <v>1</v>
      </c>
      <c r="T3815" t="s">
        <v>8269</v>
      </c>
      <c r="U3815" t="str">
        <f t="shared" si="416"/>
        <v>theat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20">
        <f t="shared" si="417"/>
        <v>1.5</v>
      </c>
      <c r="F3816" s="6" t="str">
        <f t="shared" si="419"/>
        <v>Cat 2</v>
      </c>
      <c r="G3816" s="8">
        <v>2102</v>
      </c>
      <c r="H3816" t="s">
        <v>8218</v>
      </c>
      <c r="I3816" t="s">
        <v>8223</v>
      </c>
      <c r="J3816" t="s">
        <v>8245</v>
      </c>
      <c r="K3816">
        <v>1427860740</v>
      </c>
      <c r="L3816" s="12">
        <f t="shared" si="413"/>
        <v>42095.165972222225</v>
      </c>
      <c r="M3816">
        <v>1424727712</v>
      </c>
      <c r="N3816" s="12">
        <f t="shared" si="414"/>
        <v>42058.904074074075</v>
      </c>
      <c r="O3816" s="16">
        <f t="shared" si="415"/>
        <v>2</v>
      </c>
      <c r="P3816" s="16">
        <f t="shared" si="418"/>
        <v>2015</v>
      </c>
      <c r="Q3816" t="b">
        <v>0</v>
      </c>
      <c r="R3816">
        <v>34</v>
      </c>
      <c r="S3816" t="b">
        <v>1</v>
      </c>
      <c r="T3816" t="s">
        <v>8269</v>
      </c>
      <c r="U3816" t="str">
        <f t="shared" si="416"/>
        <v>theat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20">
        <f t="shared" si="417"/>
        <v>1</v>
      </c>
      <c r="F3817" s="6" t="str">
        <f t="shared" si="419"/>
        <v>Cat 2</v>
      </c>
      <c r="G3817" s="8">
        <v>1000.01</v>
      </c>
      <c r="H3817" t="s">
        <v>8218</v>
      </c>
      <c r="I3817" t="s">
        <v>8224</v>
      </c>
      <c r="J3817" t="s">
        <v>8246</v>
      </c>
      <c r="K3817">
        <v>1440111600</v>
      </c>
      <c r="L3817" s="12">
        <f t="shared" si="413"/>
        <v>42236.958333333328</v>
      </c>
      <c r="M3817">
        <v>1437545657</v>
      </c>
      <c r="N3817" s="12">
        <f t="shared" si="414"/>
        <v>42207.259918981479</v>
      </c>
      <c r="O3817" s="16">
        <f t="shared" si="415"/>
        <v>7</v>
      </c>
      <c r="P3817" s="16">
        <f t="shared" si="418"/>
        <v>2015</v>
      </c>
      <c r="Q3817" t="b">
        <v>0</v>
      </c>
      <c r="R3817">
        <v>20</v>
      </c>
      <c r="S3817" t="b">
        <v>1</v>
      </c>
      <c r="T3817" t="s">
        <v>8269</v>
      </c>
      <c r="U3817" t="str">
        <f t="shared" si="416"/>
        <v>theat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20">
        <f t="shared" si="417"/>
        <v>1.5</v>
      </c>
      <c r="F3818" s="6" t="str">
        <f t="shared" si="419"/>
        <v>Cat 2</v>
      </c>
      <c r="G3818" s="8">
        <v>1788.57</v>
      </c>
      <c r="H3818" t="s">
        <v>8218</v>
      </c>
      <c r="I3818" t="s">
        <v>8223</v>
      </c>
      <c r="J3818" t="s">
        <v>8245</v>
      </c>
      <c r="K3818">
        <v>1405614823</v>
      </c>
      <c r="L3818" s="12">
        <f t="shared" si="413"/>
        <v>41837.690081018518</v>
      </c>
      <c r="M3818">
        <v>1403022823</v>
      </c>
      <c r="N3818" s="12">
        <f t="shared" si="414"/>
        <v>41807.690081018518</v>
      </c>
      <c r="O3818" s="16">
        <f t="shared" si="415"/>
        <v>6</v>
      </c>
      <c r="P3818" s="16">
        <f t="shared" si="418"/>
        <v>2014</v>
      </c>
      <c r="Q3818" t="b">
        <v>0</v>
      </c>
      <c r="R3818">
        <v>37</v>
      </c>
      <c r="S3818" t="b">
        <v>1</v>
      </c>
      <c r="T3818" t="s">
        <v>8269</v>
      </c>
      <c r="U3818" t="str">
        <f t="shared" si="416"/>
        <v>theat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20">
        <f t="shared" si="417"/>
        <v>2</v>
      </c>
      <c r="F3819" s="6" t="str">
        <f t="shared" si="419"/>
        <v>Cat 2</v>
      </c>
      <c r="G3819" s="8">
        <v>2145</v>
      </c>
      <c r="H3819" t="s">
        <v>8218</v>
      </c>
      <c r="I3819" t="s">
        <v>8223</v>
      </c>
      <c r="J3819" t="s">
        <v>8245</v>
      </c>
      <c r="K3819">
        <v>1445659140</v>
      </c>
      <c r="L3819" s="12">
        <f t="shared" si="413"/>
        <v>42301.165972222225</v>
      </c>
      <c r="M3819">
        <v>1444236216</v>
      </c>
      <c r="N3819" s="12">
        <f t="shared" si="414"/>
        <v>42284.69694444444</v>
      </c>
      <c r="O3819" s="16">
        <f t="shared" si="415"/>
        <v>10</v>
      </c>
      <c r="P3819" s="16">
        <f t="shared" si="418"/>
        <v>2015</v>
      </c>
      <c r="Q3819" t="b">
        <v>0</v>
      </c>
      <c r="R3819">
        <v>20</v>
      </c>
      <c r="S3819" t="b">
        <v>1</v>
      </c>
      <c r="T3819" t="s">
        <v>8269</v>
      </c>
      <c r="U3819" t="str">
        <f t="shared" si="416"/>
        <v>theat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20">
        <f t="shared" si="417"/>
        <v>0.25</v>
      </c>
      <c r="F3820" s="6" t="str">
        <f t="shared" si="419"/>
        <v>Cat 1</v>
      </c>
      <c r="G3820" s="8">
        <v>570</v>
      </c>
      <c r="H3820" t="s">
        <v>8218</v>
      </c>
      <c r="I3820" t="s">
        <v>8223</v>
      </c>
      <c r="J3820" t="s">
        <v>8245</v>
      </c>
      <c r="K3820">
        <v>1426187582</v>
      </c>
      <c r="L3820" s="12">
        <f t="shared" si="413"/>
        <v>42075.800717592589</v>
      </c>
      <c r="M3820">
        <v>1423599182</v>
      </c>
      <c r="N3820" s="12">
        <f t="shared" si="414"/>
        <v>42045.84238425926</v>
      </c>
      <c r="O3820" s="16">
        <f t="shared" si="415"/>
        <v>2</v>
      </c>
      <c r="P3820" s="16">
        <f t="shared" si="418"/>
        <v>2015</v>
      </c>
      <c r="Q3820" t="b">
        <v>0</v>
      </c>
      <c r="R3820">
        <v>10</v>
      </c>
      <c r="S3820" t="b">
        <v>1</v>
      </c>
      <c r="T3820" t="s">
        <v>8269</v>
      </c>
      <c r="U3820" t="str">
        <f t="shared" si="416"/>
        <v>theat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20">
        <f t="shared" si="417"/>
        <v>1</v>
      </c>
      <c r="F3821" s="6" t="str">
        <f t="shared" si="419"/>
        <v>Cat 2</v>
      </c>
      <c r="G3821" s="8">
        <v>1064</v>
      </c>
      <c r="H3821" t="s">
        <v>8218</v>
      </c>
      <c r="I3821" t="s">
        <v>8223</v>
      </c>
      <c r="J3821" t="s">
        <v>8245</v>
      </c>
      <c r="K3821">
        <v>1437166920</v>
      </c>
      <c r="L3821" s="12">
        <f t="shared" si="413"/>
        <v>42202.876388888893</v>
      </c>
      <c r="M3821">
        <v>1435554104</v>
      </c>
      <c r="N3821" s="12">
        <f t="shared" si="414"/>
        <v>42184.209537037037</v>
      </c>
      <c r="O3821" s="16">
        <f t="shared" si="415"/>
        <v>6</v>
      </c>
      <c r="P3821" s="16">
        <f t="shared" si="418"/>
        <v>2015</v>
      </c>
      <c r="Q3821" t="b">
        <v>0</v>
      </c>
      <c r="R3821">
        <v>26</v>
      </c>
      <c r="S3821" t="b">
        <v>1</v>
      </c>
      <c r="T3821" t="s">
        <v>8269</v>
      </c>
      <c r="U3821" t="str">
        <f t="shared" si="416"/>
        <v>theat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20">
        <f t="shared" si="417"/>
        <v>0.3</v>
      </c>
      <c r="F3822" s="6" t="str">
        <f t="shared" si="419"/>
        <v>Cat 1</v>
      </c>
      <c r="G3822" s="8">
        <v>430</v>
      </c>
      <c r="H3822" t="s">
        <v>8218</v>
      </c>
      <c r="I3822" t="s">
        <v>8224</v>
      </c>
      <c r="J3822" t="s">
        <v>8246</v>
      </c>
      <c r="K3822">
        <v>1436110717</v>
      </c>
      <c r="L3822" s="12">
        <f t="shared" si="413"/>
        <v>42190.651817129634</v>
      </c>
      <c r="M3822">
        <v>1433518717</v>
      </c>
      <c r="N3822" s="12">
        <f t="shared" si="414"/>
        <v>42160.651817129634</v>
      </c>
      <c r="O3822" s="16">
        <f t="shared" si="415"/>
        <v>6</v>
      </c>
      <c r="P3822" s="16">
        <f t="shared" si="418"/>
        <v>2015</v>
      </c>
      <c r="Q3822" t="b">
        <v>0</v>
      </c>
      <c r="R3822">
        <v>20</v>
      </c>
      <c r="S3822" t="b">
        <v>1</v>
      </c>
      <c r="T3822" t="s">
        <v>8269</v>
      </c>
      <c r="U3822" t="str">
        <f t="shared" si="416"/>
        <v>theat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20">
        <f t="shared" si="417"/>
        <v>3.5</v>
      </c>
      <c r="F3823" s="6" t="str">
        <f t="shared" si="419"/>
        <v>Cat 2</v>
      </c>
      <c r="G3823" s="8">
        <v>3659</v>
      </c>
      <c r="H3823" t="s">
        <v>8218</v>
      </c>
      <c r="I3823" t="s">
        <v>8223</v>
      </c>
      <c r="J3823" t="s">
        <v>8245</v>
      </c>
      <c r="K3823">
        <v>1451881207</v>
      </c>
      <c r="L3823" s="12">
        <f t="shared" si="413"/>
        <v>42373.180636574078</v>
      </c>
      <c r="M3823">
        <v>1449116407</v>
      </c>
      <c r="N3823" s="12">
        <f t="shared" si="414"/>
        <v>42341.180636574078</v>
      </c>
      <c r="O3823" s="16">
        <f t="shared" si="415"/>
        <v>12</v>
      </c>
      <c r="P3823" s="16">
        <f t="shared" si="418"/>
        <v>2015</v>
      </c>
      <c r="Q3823" t="b">
        <v>0</v>
      </c>
      <c r="R3823">
        <v>46</v>
      </c>
      <c r="S3823" t="b">
        <v>1</v>
      </c>
      <c r="T3823" t="s">
        <v>8269</v>
      </c>
      <c r="U3823" t="str">
        <f t="shared" si="416"/>
        <v>theat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20">
        <f t="shared" si="417"/>
        <v>5</v>
      </c>
      <c r="F3824" s="6" t="str">
        <f t="shared" si="419"/>
        <v>Cat 3</v>
      </c>
      <c r="G3824" s="8">
        <v>5501</v>
      </c>
      <c r="H3824" t="s">
        <v>8218</v>
      </c>
      <c r="I3824" t="s">
        <v>8235</v>
      </c>
      <c r="J3824" t="s">
        <v>8248</v>
      </c>
      <c r="K3824">
        <v>1453244340</v>
      </c>
      <c r="L3824" s="12">
        <f t="shared" si="413"/>
        <v>42388.957638888889</v>
      </c>
      <c r="M3824">
        <v>1448136417</v>
      </c>
      <c r="N3824" s="12">
        <f t="shared" si="414"/>
        <v>42329.838159722218</v>
      </c>
      <c r="O3824" s="16">
        <f t="shared" si="415"/>
        <v>11</v>
      </c>
      <c r="P3824" s="16">
        <f t="shared" si="418"/>
        <v>2015</v>
      </c>
      <c r="Q3824" t="b">
        <v>0</v>
      </c>
      <c r="R3824">
        <v>76</v>
      </c>
      <c r="S3824" t="b">
        <v>1</v>
      </c>
      <c r="T3824" t="s">
        <v>8269</v>
      </c>
      <c r="U3824" t="str">
        <f t="shared" si="416"/>
        <v>theat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20">
        <f t="shared" si="417"/>
        <v>2.5</v>
      </c>
      <c r="F3825" s="6" t="str">
        <f t="shared" si="419"/>
        <v>Cat 2</v>
      </c>
      <c r="G3825" s="8">
        <v>2650</v>
      </c>
      <c r="H3825" t="s">
        <v>8218</v>
      </c>
      <c r="I3825" t="s">
        <v>8223</v>
      </c>
      <c r="J3825" t="s">
        <v>8245</v>
      </c>
      <c r="K3825">
        <v>1437364740</v>
      </c>
      <c r="L3825" s="12">
        <f t="shared" si="413"/>
        <v>42205.165972222225</v>
      </c>
      <c r="M3825">
        <v>1434405044</v>
      </c>
      <c r="N3825" s="12">
        <f t="shared" si="414"/>
        <v>42170.910231481481</v>
      </c>
      <c r="O3825" s="16">
        <f t="shared" si="415"/>
        <v>6</v>
      </c>
      <c r="P3825" s="16">
        <f t="shared" si="418"/>
        <v>2015</v>
      </c>
      <c r="Q3825" t="b">
        <v>0</v>
      </c>
      <c r="R3825">
        <v>41</v>
      </c>
      <c r="S3825" t="b">
        <v>1</v>
      </c>
      <c r="T3825" t="s">
        <v>8269</v>
      </c>
      <c r="U3825" t="str">
        <f t="shared" si="416"/>
        <v>theat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20">
        <f t="shared" si="417"/>
        <v>0.25</v>
      </c>
      <c r="F3826" s="6" t="str">
        <f t="shared" si="419"/>
        <v>Cat 1</v>
      </c>
      <c r="G3826" s="8">
        <v>270</v>
      </c>
      <c r="H3826" t="s">
        <v>8218</v>
      </c>
      <c r="I3826" t="s">
        <v>8224</v>
      </c>
      <c r="J3826" t="s">
        <v>8246</v>
      </c>
      <c r="K3826">
        <v>1470058860</v>
      </c>
      <c r="L3826" s="12">
        <f t="shared" si="413"/>
        <v>42583.570138888885</v>
      </c>
      <c r="M3826">
        <v>1469026903</v>
      </c>
      <c r="N3826" s="12">
        <f t="shared" si="414"/>
        <v>42571.626192129625</v>
      </c>
      <c r="O3826" s="16">
        <f t="shared" si="415"/>
        <v>7</v>
      </c>
      <c r="P3826" s="16">
        <f t="shared" si="418"/>
        <v>2016</v>
      </c>
      <c r="Q3826" t="b">
        <v>0</v>
      </c>
      <c r="R3826">
        <v>7</v>
      </c>
      <c r="S3826" t="b">
        <v>1</v>
      </c>
      <c r="T3826" t="s">
        <v>8269</v>
      </c>
      <c r="U3826" t="str">
        <f t="shared" si="416"/>
        <v>theat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20">
        <f t="shared" si="417"/>
        <v>5</v>
      </c>
      <c r="F3827" s="6" t="str">
        <f t="shared" si="419"/>
        <v>Cat 3</v>
      </c>
      <c r="G3827" s="8">
        <v>5271</v>
      </c>
      <c r="H3827" t="s">
        <v>8218</v>
      </c>
      <c r="I3827" t="s">
        <v>8223</v>
      </c>
      <c r="J3827" t="s">
        <v>8245</v>
      </c>
      <c r="K3827">
        <v>1434505214</v>
      </c>
      <c r="L3827" s="12">
        <f t="shared" si="413"/>
        <v>42172.069606481484</v>
      </c>
      <c r="M3827">
        <v>1432690814</v>
      </c>
      <c r="N3827" s="12">
        <f t="shared" si="414"/>
        <v>42151.069606481484</v>
      </c>
      <c r="O3827" s="16">
        <f t="shared" si="415"/>
        <v>5</v>
      </c>
      <c r="P3827" s="16">
        <f t="shared" si="418"/>
        <v>2015</v>
      </c>
      <c r="Q3827" t="b">
        <v>0</v>
      </c>
      <c r="R3827">
        <v>49</v>
      </c>
      <c r="S3827" t="b">
        <v>1</v>
      </c>
      <c r="T3827" t="s">
        <v>8269</v>
      </c>
      <c r="U3827" t="str">
        <f t="shared" si="416"/>
        <v>theat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20">
        <f t="shared" si="417"/>
        <v>0.6</v>
      </c>
      <c r="F3828" s="6" t="str">
        <f t="shared" si="419"/>
        <v>Cat 1</v>
      </c>
      <c r="G3828" s="8">
        <v>715</v>
      </c>
      <c r="H3828" t="s">
        <v>8218</v>
      </c>
      <c r="I3828" t="s">
        <v>8224</v>
      </c>
      <c r="J3828" t="s">
        <v>8246</v>
      </c>
      <c r="K3828">
        <v>1430993394</v>
      </c>
      <c r="L3828" s="12">
        <f t="shared" si="413"/>
        <v>42131.423541666663</v>
      </c>
      <c r="M3828">
        <v>1428401394</v>
      </c>
      <c r="N3828" s="12">
        <f t="shared" si="414"/>
        <v>42101.423541666663</v>
      </c>
      <c r="O3828" s="16">
        <f t="shared" si="415"/>
        <v>4</v>
      </c>
      <c r="P3828" s="16">
        <f t="shared" si="418"/>
        <v>2015</v>
      </c>
      <c r="Q3828" t="b">
        <v>0</v>
      </c>
      <c r="R3828">
        <v>26</v>
      </c>
      <c r="S3828" t="b">
        <v>1</v>
      </c>
      <c r="T3828" t="s">
        <v>8269</v>
      </c>
      <c r="U3828" t="str">
        <f t="shared" si="416"/>
        <v>theat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20">
        <f t="shared" si="417"/>
        <v>3</v>
      </c>
      <c r="F3829" s="6" t="str">
        <f t="shared" si="419"/>
        <v>Cat 2</v>
      </c>
      <c r="G3829" s="8">
        <v>4580</v>
      </c>
      <c r="H3829" t="s">
        <v>8218</v>
      </c>
      <c r="I3829" t="s">
        <v>8224</v>
      </c>
      <c r="J3829" t="s">
        <v>8246</v>
      </c>
      <c r="K3829">
        <v>1427414400</v>
      </c>
      <c r="L3829" s="12">
        <f t="shared" si="413"/>
        <v>42090</v>
      </c>
      <c r="M3829">
        <v>1422656201</v>
      </c>
      <c r="N3829" s="12">
        <f t="shared" si="414"/>
        <v>42034.928252314814</v>
      </c>
      <c r="O3829" s="16">
        <f t="shared" si="415"/>
        <v>1</v>
      </c>
      <c r="P3829" s="16">
        <f t="shared" si="418"/>
        <v>2015</v>
      </c>
      <c r="Q3829" t="b">
        <v>0</v>
      </c>
      <c r="R3829">
        <v>65</v>
      </c>
      <c r="S3829" t="b">
        <v>1</v>
      </c>
      <c r="T3829" t="s">
        <v>8269</v>
      </c>
      <c r="U3829" t="str">
        <f t="shared" si="416"/>
        <v>theat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20">
        <f t="shared" si="417"/>
        <v>5</v>
      </c>
      <c r="F3830" s="6" t="str">
        <f t="shared" si="419"/>
        <v>Cat 3</v>
      </c>
      <c r="G3830" s="8">
        <v>5000</v>
      </c>
      <c r="H3830" t="s">
        <v>8218</v>
      </c>
      <c r="I3830" t="s">
        <v>8223</v>
      </c>
      <c r="J3830" t="s">
        <v>8245</v>
      </c>
      <c r="K3830">
        <v>1420033187</v>
      </c>
      <c r="L3830" s="12">
        <f t="shared" si="413"/>
        <v>42004.569293981483</v>
      </c>
      <c r="M3830">
        <v>1414845587</v>
      </c>
      <c r="N3830" s="12">
        <f t="shared" si="414"/>
        <v>41944.527627314819</v>
      </c>
      <c r="O3830" s="16">
        <f t="shared" si="415"/>
        <v>11</v>
      </c>
      <c r="P3830" s="16">
        <f t="shared" si="418"/>
        <v>2014</v>
      </c>
      <c r="Q3830" t="b">
        <v>0</v>
      </c>
      <c r="R3830">
        <v>28</v>
      </c>
      <c r="S3830" t="b">
        <v>1</v>
      </c>
      <c r="T3830" t="s">
        <v>8269</v>
      </c>
      <c r="U3830" t="str">
        <f t="shared" si="416"/>
        <v>theat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20">
        <f t="shared" si="417"/>
        <v>0.5</v>
      </c>
      <c r="F3831" s="6" t="str">
        <f t="shared" si="419"/>
        <v>Cat 1</v>
      </c>
      <c r="G3831" s="8">
        <v>501</v>
      </c>
      <c r="H3831" t="s">
        <v>8218</v>
      </c>
      <c r="I3831" t="s">
        <v>8223</v>
      </c>
      <c r="J3831" t="s">
        <v>8245</v>
      </c>
      <c r="K3831">
        <v>1472676371</v>
      </c>
      <c r="L3831" s="12">
        <f t="shared" si="413"/>
        <v>42613.865405092598</v>
      </c>
      <c r="M3831">
        <v>1470948371</v>
      </c>
      <c r="N3831" s="12">
        <f t="shared" si="414"/>
        <v>42593.865405092598</v>
      </c>
      <c r="O3831" s="16">
        <f t="shared" si="415"/>
        <v>8</v>
      </c>
      <c r="P3831" s="16">
        <f t="shared" si="418"/>
        <v>2016</v>
      </c>
      <c r="Q3831" t="b">
        <v>0</v>
      </c>
      <c r="R3831">
        <v>8</v>
      </c>
      <c r="S3831" t="b">
        <v>1</v>
      </c>
      <c r="T3831" t="s">
        <v>8269</v>
      </c>
      <c r="U3831" t="str">
        <f t="shared" si="416"/>
        <v>theat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20">
        <f t="shared" si="417"/>
        <v>0.1</v>
      </c>
      <c r="F3832" s="6" t="str">
        <f t="shared" si="419"/>
        <v>Cat 1</v>
      </c>
      <c r="G3832" s="8">
        <v>225</v>
      </c>
      <c r="H3832" t="s">
        <v>8218</v>
      </c>
      <c r="I3832" t="s">
        <v>8223</v>
      </c>
      <c r="J3832" t="s">
        <v>8245</v>
      </c>
      <c r="K3832">
        <v>1464371211</v>
      </c>
      <c r="L3832" s="12">
        <f t="shared" si="413"/>
        <v>42517.740868055553</v>
      </c>
      <c r="M3832">
        <v>1463161611</v>
      </c>
      <c r="N3832" s="12">
        <f t="shared" si="414"/>
        <v>42503.740868055553</v>
      </c>
      <c r="O3832" s="16">
        <f t="shared" si="415"/>
        <v>5</v>
      </c>
      <c r="P3832" s="16">
        <f t="shared" si="418"/>
        <v>2016</v>
      </c>
      <c r="Q3832" t="b">
        <v>0</v>
      </c>
      <c r="R3832">
        <v>3</v>
      </c>
      <c r="S3832" t="b">
        <v>1</v>
      </c>
      <c r="T3832" t="s">
        <v>8269</v>
      </c>
      <c r="U3832" t="str">
        <f t="shared" si="416"/>
        <v>theat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20">
        <f t="shared" si="417"/>
        <v>0.5</v>
      </c>
      <c r="F3833" s="6" t="str">
        <f t="shared" si="419"/>
        <v>Cat 1</v>
      </c>
      <c r="G3833" s="8">
        <v>530.11</v>
      </c>
      <c r="H3833" t="s">
        <v>8218</v>
      </c>
      <c r="I3833" t="s">
        <v>8223</v>
      </c>
      <c r="J3833" t="s">
        <v>8245</v>
      </c>
      <c r="K3833">
        <v>1415222545</v>
      </c>
      <c r="L3833" s="12">
        <f t="shared" si="413"/>
        <v>41948.890567129631</v>
      </c>
      <c r="M3833">
        <v>1413404545</v>
      </c>
      <c r="N3833" s="12">
        <f t="shared" si="414"/>
        <v>41927.848900462966</v>
      </c>
      <c r="O3833" s="16">
        <f t="shared" si="415"/>
        <v>10</v>
      </c>
      <c r="P3833" s="16">
        <f t="shared" si="418"/>
        <v>2014</v>
      </c>
      <c r="Q3833" t="b">
        <v>0</v>
      </c>
      <c r="R3833">
        <v>9</v>
      </c>
      <c r="S3833" t="b">
        <v>1</v>
      </c>
      <c r="T3833" t="s">
        <v>8269</v>
      </c>
      <c r="U3833" t="str">
        <f t="shared" si="416"/>
        <v>theat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20">
        <f t="shared" si="417"/>
        <v>1.2</v>
      </c>
      <c r="F3834" s="6" t="str">
        <f t="shared" si="419"/>
        <v>Cat 2</v>
      </c>
      <c r="G3834" s="8">
        <v>1256</v>
      </c>
      <c r="H3834" t="s">
        <v>8218</v>
      </c>
      <c r="I3834" t="s">
        <v>8223</v>
      </c>
      <c r="J3834" t="s">
        <v>8245</v>
      </c>
      <c r="K3834">
        <v>1455936335</v>
      </c>
      <c r="L3834" s="12">
        <f t="shared" si="413"/>
        <v>42420.114988425921</v>
      </c>
      <c r="M3834">
        <v>1452048335</v>
      </c>
      <c r="N3834" s="12">
        <f t="shared" si="414"/>
        <v>42375.114988425921</v>
      </c>
      <c r="O3834" s="16">
        <f t="shared" si="415"/>
        <v>1</v>
      </c>
      <c r="P3834" s="16">
        <f t="shared" si="418"/>
        <v>2016</v>
      </c>
      <c r="Q3834" t="b">
        <v>0</v>
      </c>
      <c r="R3834">
        <v>9</v>
      </c>
      <c r="S3834" t="b">
        <v>1</v>
      </c>
      <c r="T3834" t="s">
        <v>8269</v>
      </c>
      <c r="U3834" t="str">
        <f t="shared" si="416"/>
        <v>theat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20">
        <f t="shared" si="417"/>
        <v>1.2</v>
      </c>
      <c r="F3835" s="6" t="str">
        <f t="shared" si="419"/>
        <v>Cat 2</v>
      </c>
      <c r="G3835" s="8">
        <v>1400</v>
      </c>
      <c r="H3835" t="s">
        <v>8218</v>
      </c>
      <c r="I3835" t="s">
        <v>8228</v>
      </c>
      <c r="J3835" t="s">
        <v>8250</v>
      </c>
      <c r="K3835">
        <v>1417460940</v>
      </c>
      <c r="L3835" s="12">
        <f t="shared" si="413"/>
        <v>41974.797916666663</v>
      </c>
      <c r="M3835">
        <v>1416516972</v>
      </c>
      <c r="N3835" s="12">
        <f t="shared" si="414"/>
        <v>41963.872361111105</v>
      </c>
      <c r="O3835" s="16">
        <f t="shared" si="415"/>
        <v>11</v>
      </c>
      <c r="P3835" s="16">
        <f t="shared" si="418"/>
        <v>2014</v>
      </c>
      <c r="Q3835" t="b">
        <v>0</v>
      </c>
      <c r="R3835">
        <v>20</v>
      </c>
      <c r="S3835" t="b">
        <v>1</v>
      </c>
      <c r="T3835" t="s">
        <v>8269</v>
      </c>
      <c r="U3835" t="str">
        <f t="shared" si="416"/>
        <v>theat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20">
        <f t="shared" si="417"/>
        <v>3</v>
      </c>
      <c r="F3836" s="6" t="str">
        <f t="shared" si="419"/>
        <v>Cat 2</v>
      </c>
      <c r="G3836" s="8">
        <v>3271</v>
      </c>
      <c r="H3836" t="s">
        <v>8218</v>
      </c>
      <c r="I3836" t="s">
        <v>8224</v>
      </c>
      <c r="J3836" t="s">
        <v>8246</v>
      </c>
      <c r="K3836">
        <v>1434624067</v>
      </c>
      <c r="L3836" s="12">
        <f t="shared" si="413"/>
        <v>42173.445219907408</v>
      </c>
      <c r="M3836">
        <v>1432032067</v>
      </c>
      <c r="N3836" s="12">
        <f t="shared" si="414"/>
        <v>42143.445219907408</v>
      </c>
      <c r="O3836" s="16">
        <f t="shared" si="415"/>
        <v>5</v>
      </c>
      <c r="P3836" s="16">
        <f t="shared" si="418"/>
        <v>2015</v>
      </c>
      <c r="Q3836" t="b">
        <v>0</v>
      </c>
      <c r="R3836">
        <v>57</v>
      </c>
      <c r="S3836" t="b">
        <v>1</v>
      </c>
      <c r="T3836" t="s">
        <v>8269</v>
      </c>
      <c r="U3836" t="str">
        <f t="shared" si="416"/>
        <v>theat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20">
        <f t="shared" si="417"/>
        <v>0.2</v>
      </c>
      <c r="F3837" s="6" t="str">
        <f t="shared" si="419"/>
        <v>Cat 1</v>
      </c>
      <c r="G3837" s="8">
        <v>320</v>
      </c>
      <c r="H3837" t="s">
        <v>8218</v>
      </c>
      <c r="I3837" t="s">
        <v>8224</v>
      </c>
      <c r="J3837" t="s">
        <v>8246</v>
      </c>
      <c r="K3837">
        <v>1461278208</v>
      </c>
      <c r="L3837" s="12">
        <f t="shared" si="413"/>
        <v>42481.94222222222</v>
      </c>
      <c r="M3837">
        <v>1459463808</v>
      </c>
      <c r="N3837" s="12">
        <f t="shared" si="414"/>
        <v>42460.94222222222</v>
      </c>
      <c r="O3837" s="16">
        <f t="shared" si="415"/>
        <v>3</v>
      </c>
      <c r="P3837" s="16">
        <f t="shared" si="418"/>
        <v>2016</v>
      </c>
      <c r="Q3837" t="b">
        <v>0</v>
      </c>
      <c r="R3837">
        <v>8</v>
      </c>
      <c r="S3837" t="b">
        <v>1</v>
      </c>
      <c r="T3837" t="s">
        <v>8269</v>
      </c>
      <c r="U3837" t="str">
        <f t="shared" si="416"/>
        <v>theat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20">
        <f t="shared" si="417"/>
        <v>0.8</v>
      </c>
      <c r="F3838" s="6" t="str">
        <f t="shared" si="419"/>
        <v>Cat 1</v>
      </c>
      <c r="G3838" s="8">
        <v>900</v>
      </c>
      <c r="H3838" t="s">
        <v>8218</v>
      </c>
      <c r="I3838" t="s">
        <v>8223</v>
      </c>
      <c r="J3838" t="s">
        <v>8245</v>
      </c>
      <c r="K3838">
        <v>1470197340</v>
      </c>
      <c r="L3838" s="12">
        <f t="shared" si="413"/>
        <v>42585.172916666663</v>
      </c>
      <c r="M3838">
        <v>1467497652</v>
      </c>
      <c r="N3838" s="12">
        <f t="shared" si="414"/>
        <v>42553.926527777774</v>
      </c>
      <c r="O3838" s="16">
        <f t="shared" si="415"/>
        <v>7</v>
      </c>
      <c r="P3838" s="16">
        <f t="shared" si="418"/>
        <v>2016</v>
      </c>
      <c r="Q3838" t="b">
        <v>0</v>
      </c>
      <c r="R3838">
        <v>14</v>
      </c>
      <c r="S3838" t="b">
        <v>1</v>
      </c>
      <c r="T3838" t="s">
        <v>8269</v>
      </c>
      <c r="U3838" t="str">
        <f t="shared" si="416"/>
        <v>theat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20">
        <f t="shared" si="417"/>
        <v>2</v>
      </c>
      <c r="F3839" s="6" t="str">
        <f t="shared" si="419"/>
        <v>Cat 2</v>
      </c>
      <c r="G3839" s="8">
        <v>2042</v>
      </c>
      <c r="H3839" t="s">
        <v>8218</v>
      </c>
      <c r="I3839" t="s">
        <v>8224</v>
      </c>
      <c r="J3839" t="s">
        <v>8246</v>
      </c>
      <c r="K3839">
        <v>1435947758</v>
      </c>
      <c r="L3839" s="12">
        <f t="shared" si="413"/>
        <v>42188.765717592592</v>
      </c>
      <c r="M3839">
        <v>1432837358</v>
      </c>
      <c r="N3839" s="12">
        <f t="shared" si="414"/>
        <v>42152.765717592592</v>
      </c>
      <c r="O3839" s="16">
        <f t="shared" si="415"/>
        <v>5</v>
      </c>
      <c r="P3839" s="16">
        <f t="shared" si="418"/>
        <v>2015</v>
      </c>
      <c r="Q3839" t="b">
        <v>0</v>
      </c>
      <c r="R3839">
        <v>17</v>
      </c>
      <c r="S3839" t="b">
        <v>1</v>
      </c>
      <c r="T3839" t="s">
        <v>8269</v>
      </c>
      <c r="U3839" t="str">
        <f t="shared" si="416"/>
        <v>theat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20">
        <f t="shared" si="417"/>
        <v>100</v>
      </c>
      <c r="F3840" s="6" t="str">
        <f t="shared" si="419"/>
        <v>Cat 12</v>
      </c>
      <c r="G3840" s="8">
        <v>100824</v>
      </c>
      <c r="H3840" t="s">
        <v>8218</v>
      </c>
      <c r="I3840" t="s">
        <v>8234</v>
      </c>
      <c r="J3840" t="s">
        <v>8254</v>
      </c>
      <c r="K3840">
        <v>1432314209</v>
      </c>
      <c r="L3840" s="12">
        <f t="shared" si="413"/>
        <v>42146.710752314815</v>
      </c>
      <c r="M3840">
        <v>1429722209</v>
      </c>
      <c r="N3840" s="12">
        <f t="shared" si="414"/>
        <v>42116.710752314815</v>
      </c>
      <c r="O3840" s="16">
        <f t="shared" si="415"/>
        <v>4</v>
      </c>
      <c r="P3840" s="16">
        <f t="shared" si="418"/>
        <v>2015</v>
      </c>
      <c r="Q3840" t="b">
        <v>0</v>
      </c>
      <c r="R3840">
        <v>100</v>
      </c>
      <c r="S3840" t="b">
        <v>1</v>
      </c>
      <c r="T3840" t="s">
        <v>8269</v>
      </c>
      <c r="U3840" t="str">
        <f t="shared" si="416"/>
        <v>theat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20">
        <f t="shared" si="417"/>
        <v>2</v>
      </c>
      <c r="F3841" s="6" t="str">
        <f t="shared" si="419"/>
        <v>Cat 2</v>
      </c>
      <c r="G3841" s="8">
        <v>2025</v>
      </c>
      <c r="H3841" t="s">
        <v>8218</v>
      </c>
      <c r="I3841" t="s">
        <v>8223</v>
      </c>
      <c r="J3841" t="s">
        <v>8245</v>
      </c>
      <c r="K3841">
        <v>1438226724</v>
      </c>
      <c r="L3841" s="12">
        <f t="shared" si="413"/>
        <v>42215.142638888887</v>
      </c>
      <c r="M3841">
        <v>1433042724</v>
      </c>
      <c r="N3841" s="12">
        <f t="shared" si="414"/>
        <v>42155.142638888887</v>
      </c>
      <c r="O3841" s="16">
        <f t="shared" si="415"/>
        <v>5</v>
      </c>
      <c r="P3841" s="16">
        <f t="shared" si="418"/>
        <v>2015</v>
      </c>
      <c r="Q3841" t="b">
        <v>0</v>
      </c>
      <c r="R3841">
        <v>32</v>
      </c>
      <c r="S3841" t="b">
        <v>1</v>
      </c>
      <c r="T3841" t="s">
        <v>8269</v>
      </c>
      <c r="U3841" t="str">
        <f t="shared" si="416"/>
        <v>theat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20">
        <f t="shared" si="417"/>
        <v>1E-3</v>
      </c>
      <c r="F3842" s="6" t="str">
        <f t="shared" si="419"/>
        <v>Cat 1</v>
      </c>
      <c r="G3842" s="8">
        <v>65</v>
      </c>
      <c r="H3842" t="s">
        <v>8218</v>
      </c>
      <c r="I3842" t="s">
        <v>8224</v>
      </c>
      <c r="J3842" t="s">
        <v>8246</v>
      </c>
      <c r="K3842">
        <v>1459180229</v>
      </c>
      <c r="L3842" s="12">
        <f t="shared" si="413"/>
        <v>42457.660057870366</v>
      </c>
      <c r="M3842">
        <v>1457023829</v>
      </c>
      <c r="N3842" s="12">
        <f t="shared" si="414"/>
        <v>42432.701724537037</v>
      </c>
      <c r="O3842" s="16">
        <f t="shared" si="415"/>
        <v>3</v>
      </c>
      <c r="P3842" s="16">
        <f t="shared" si="418"/>
        <v>2016</v>
      </c>
      <c r="Q3842" t="b">
        <v>0</v>
      </c>
      <c r="R3842">
        <v>3</v>
      </c>
      <c r="S3842" t="b">
        <v>1</v>
      </c>
      <c r="T3842" t="s">
        <v>8269</v>
      </c>
      <c r="U3842" t="str">
        <f t="shared" si="416"/>
        <v>theat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20">
        <f t="shared" si="417"/>
        <v>10</v>
      </c>
      <c r="F3843" s="6" t="str">
        <f t="shared" si="419"/>
        <v>Cat 4</v>
      </c>
      <c r="G3843" s="8">
        <v>872</v>
      </c>
      <c r="H3843" t="s">
        <v>8220</v>
      </c>
      <c r="I3843" t="s">
        <v>8223</v>
      </c>
      <c r="J3843" t="s">
        <v>8245</v>
      </c>
      <c r="K3843">
        <v>1405882287</v>
      </c>
      <c r="L3843" s="12">
        <f t="shared" ref="L3843:L3906" si="420">(((K3843/60)/60)/24)+DATE(1970,1,1)</f>
        <v>41840.785729166666</v>
      </c>
      <c r="M3843">
        <v>1400698287</v>
      </c>
      <c r="N3843" s="12">
        <f t="shared" ref="N3843:N3906" si="421">(((M3843/60)/60)/24)+DATE(1970,1,1)</f>
        <v>41780.785729166666</v>
      </c>
      <c r="O3843" s="16">
        <f t="shared" ref="O3843:O3906" si="422">MONTH(N3843)</f>
        <v>5</v>
      </c>
      <c r="P3843" s="16">
        <f t="shared" si="418"/>
        <v>2014</v>
      </c>
      <c r="Q3843" t="b">
        <v>1</v>
      </c>
      <c r="R3843">
        <v>34</v>
      </c>
      <c r="S3843" t="b">
        <v>0</v>
      </c>
      <c r="T3843" t="s">
        <v>8269</v>
      </c>
      <c r="U3843" t="str">
        <f t="shared" ref="U3843:U3906" si="423">LEFT(T3843,5)</f>
        <v>theat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20">
        <f t="shared" ref="E3844:E3907" si="424">D3844/1000</f>
        <v>5</v>
      </c>
      <c r="F3844" s="6" t="str">
        <f t="shared" si="419"/>
        <v>Cat 3</v>
      </c>
      <c r="G3844" s="8">
        <v>1097</v>
      </c>
      <c r="H3844" t="s">
        <v>8220</v>
      </c>
      <c r="I3844" t="s">
        <v>8224</v>
      </c>
      <c r="J3844" t="s">
        <v>8246</v>
      </c>
      <c r="K3844">
        <v>1399809052</v>
      </c>
      <c r="L3844" s="12">
        <f t="shared" si="420"/>
        <v>41770.493657407409</v>
      </c>
      <c r="M3844">
        <v>1397217052</v>
      </c>
      <c r="N3844" s="12">
        <f t="shared" si="421"/>
        <v>41740.493657407409</v>
      </c>
      <c r="O3844" s="16">
        <f t="shared" si="422"/>
        <v>4</v>
      </c>
      <c r="P3844" s="16">
        <f t="shared" ref="P3844:P3907" si="425">YEAR(N3844)</f>
        <v>2014</v>
      </c>
      <c r="Q3844" t="b">
        <v>1</v>
      </c>
      <c r="R3844">
        <v>23</v>
      </c>
      <c r="S3844" t="b">
        <v>0</v>
      </c>
      <c r="T3844" t="s">
        <v>8269</v>
      </c>
      <c r="U3844" t="str">
        <f t="shared" si="423"/>
        <v>theat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20">
        <f t="shared" si="424"/>
        <v>5</v>
      </c>
      <c r="F3845" s="6" t="str">
        <f t="shared" ref="F3845:F3908" si="426">IF(E3845&lt;1,"Cat 1",IF(E3845&lt;5,"Cat 2",IF(E3845&lt;10,"Cat 3",IF(E3845&lt;15,"Cat 4",IF(E3845&lt;20,"Cat 5",IF(E3845&lt;25,"Cat 6",IF(E3845&lt;30,"Cat 7",IF(E3845&lt;35,"Cat 8",IF(E3845&lt;40,"Cat 9",IF(E3845&lt;45,"Cat 10",IF(E3845&lt;50,"Cat 11","Cat 12")))))))))))</f>
        <v>Cat 3</v>
      </c>
      <c r="G3845" s="8">
        <v>1065</v>
      </c>
      <c r="H3845" t="s">
        <v>8220</v>
      </c>
      <c r="I3845" t="s">
        <v>8223</v>
      </c>
      <c r="J3845" t="s">
        <v>8245</v>
      </c>
      <c r="K3845">
        <v>1401587064</v>
      </c>
      <c r="L3845" s="12">
        <f t="shared" si="420"/>
        <v>41791.072500000002</v>
      </c>
      <c r="M3845">
        <v>1399427064</v>
      </c>
      <c r="N3845" s="12">
        <f t="shared" si="421"/>
        <v>41766.072500000002</v>
      </c>
      <c r="O3845" s="16">
        <f t="shared" si="422"/>
        <v>5</v>
      </c>
      <c r="P3845" s="16">
        <f t="shared" si="425"/>
        <v>2014</v>
      </c>
      <c r="Q3845" t="b">
        <v>1</v>
      </c>
      <c r="R3845">
        <v>19</v>
      </c>
      <c r="S3845" t="b">
        <v>0</v>
      </c>
      <c r="T3845" t="s">
        <v>8269</v>
      </c>
      <c r="U3845" t="str">
        <f t="shared" si="423"/>
        <v>theat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20">
        <f t="shared" si="424"/>
        <v>9.8000000000000007</v>
      </c>
      <c r="F3846" s="6" t="str">
        <f t="shared" si="426"/>
        <v>Cat 3</v>
      </c>
      <c r="G3846" s="8">
        <v>4066</v>
      </c>
      <c r="H3846" t="s">
        <v>8220</v>
      </c>
      <c r="I3846" t="s">
        <v>8223</v>
      </c>
      <c r="J3846" t="s">
        <v>8245</v>
      </c>
      <c r="K3846">
        <v>1401778740</v>
      </c>
      <c r="L3846" s="12">
        <f t="shared" si="420"/>
        <v>41793.290972222225</v>
      </c>
      <c r="M3846">
        <v>1399474134</v>
      </c>
      <c r="N3846" s="12">
        <f t="shared" si="421"/>
        <v>41766.617291666669</v>
      </c>
      <c r="O3846" s="16">
        <f t="shared" si="422"/>
        <v>5</v>
      </c>
      <c r="P3846" s="16">
        <f t="shared" si="425"/>
        <v>2014</v>
      </c>
      <c r="Q3846" t="b">
        <v>1</v>
      </c>
      <c r="R3846">
        <v>50</v>
      </c>
      <c r="S3846" t="b">
        <v>0</v>
      </c>
      <c r="T3846" t="s">
        <v>8269</v>
      </c>
      <c r="U3846" t="str">
        <f t="shared" si="423"/>
        <v>theat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20">
        <f t="shared" si="424"/>
        <v>40</v>
      </c>
      <c r="F3847" s="6" t="str">
        <f t="shared" si="426"/>
        <v>Cat 10</v>
      </c>
      <c r="G3847" s="8">
        <v>842</v>
      </c>
      <c r="H3847" t="s">
        <v>8220</v>
      </c>
      <c r="I3847" t="s">
        <v>8223</v>
      </c>
      <c r="J3847" t="s">
        <v>8245</v>
      </c>
      <c r="K3847">
        <v>1443711774</v>
      </c>
      <c r="L3847" s="12">
        <f t="shared" si="420"/>
        <v>42278.627013888887</v>
      </c>
      <c r="M3847">
        <v>1441119774</v>
      </c>
      <c r="N3847" s="12">
        <f t="shared" si="421"/>
        <v>42248.627013888887</v>
      </c>
      <c r="O3847" s="16">
        <f t="shared" si="422"/>
        <v>9</v>
      </c>
      <c r="P3847" s="16">
        <f t="shared" si="425"/>
        <v>2015</v>
      </c>
      <c r="Q3847" t="b">
        <v>1</v>
      </c>
      <c r="R3847">
        <v>12</v>
      </c>
      <c r="S3847" t="b">
        <v>0</v>
      </c>
      <c r="T3847" t="s">
        <v>8269</v>
      </c>
      <c r="U3847" t="str">
        <f t="shared" si="423"/>
        <v>theat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20">
        <f t="shared" si="424"/>
        <v>7</v>
      </c>
      <c r="F3848" s="6" t="str">
        <f t="shared" si="426"/>
        <v>Cat 3</v>
      </c>
      <c r="G3848" s="8">
        <v>189</v>
      </c>
      <c r="H3848" t="s">
        <v>8220</v>
      </c>
      <c r="I3848" t="s">
        <v>8223</v>
      </c>
      <c r="J3848" t="s">
        <v>8245</v>
      </c>
      <c r="K3848">
        <v>1412405940</v>
      </c>
      <c r="L3848" s="12">
        <f t="shared" si="420"/>
        <v>41916.290972222225</v>
      </c>
      <c r="M3848">
        <v>1409721542</v>
      </c>
      <c r="N3848" s="12">
        <f t="shared" si="421"/>
        <v>41885.221550925926</v>
      </c>
      <c r="O3848" s="16">
        <f t="shared" si="422"/>
        <v>9</v>
      </c>
      <c r="P3848" s="16">
        <f t="shared" si="425"/>
        <v>2014</v>
      </c>
      <c r="Q3848" t="b">
        <v>1</v>
      </c>
      <c r="R3848">
        <v>8</v>
      </c>
      <c r="S3848" t="b">
        <v>0</v>
      </c>
      <c r="T3848" t="s">
        <v>8269</v>
      </c>
      <c r="U3848" t="str">
        <f t="shared" si="423"/>
        <v>theat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20">
        <f t="shared" si="424"/>
        <v>10.5</v>
      </c>
      <c r="F3849" s="6" t="str">
        <f t="shared" si="426"/>
        <v>Cat 4</v>
      </c>
      <c r="G3849" s="8">
        <v>1697</v>
      </c>
      <c r="H3849" t="s">
        <v>8220</v>
      </c>
      <c r="I3849" t="s">
        <v>8223</v>
      </c>
      <c r="J3849" t="s">
        <v>8245</v>
      </c>
      <c r="K3849">
        <v>1437283391</v>
      </c>
      <c r="L3849" s="12">
        <f t="shared" si="420"/>
        <v>42204.224432870367</v>
      </c>
      <c r="M3849">
        <v>1433395391</v>
      </c>
      <c r="N3849" s="12">
        <f t="shared" si="421"/>
        <v>42159.224432870367</v>
      </c>
      <c r="O3849" s="16">
        <f t="shared" si="422"/>
        <v>6</v>
      </c>
      <c r="P3849" s="16">
        <f t="shared" si="425"/>
        <v>2015</v>
      </c>
      <c r="Q3849" t="b">
        <v>1</v>
      </c>
      <c r="R3849">
        <v>9</v>
      </c>
      <c r="S3849" t="b">
        <v>0</v>
      </c>
      <c r="T3849" t="s">
        <v>8269</v>
      </c>
      <c r="U3849" t="str">
        <f t="shared" si="423"/>
        <v>theat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20">
        <f t="shared" si="424"/>
        <v>13</v>
      </c>
      <c r="F3850" s="6" t="str">
        <f t="shared" si="426"/>
        <v>Cat 4</v>
      </c>
      <c r="G3850" s="8">
        <v>2129</v>
      </c>
      <c r="H3850" t="s">
        <v>8220</v>
      </c>
      <c r="I3850" t="s">
        <v>8223</v>
      </c>
      <c r="J3850" t="s">
        <v>8245</v>
      </c>
      <c r="K3850">
        <v>1445196989</v>
      </c>
      <c r="L3850" s="12">
        <f t="shared" si="420"/>
        <v>42295.817002314812</v>
      </c>
      <c r="M3850">
        <v>1442604989</v>
      </c>
      <c r="N3850" s="12">
        <f t="shared" si="421"/>
        <v>42265.817002314812</v>
      </c>
      <c r="O3850" s="16">
        <f t="shared" si="422"/>
        <v>9</v>
      </c>
      <c r="P3850" s="16">
        <f t="shared" si="425"/>
        <v>2015</v>
      </c>
      <c r="Q3850" t="b">
        <v>1</v>
      </c>
      <c r="R3850">
        <v>43</v>
      </c>
      <c r="S3850" t="b">
        <v>0</v>
      </c>
      <c r="T3850" t="s">
        <v>8269</v>
      </c>
      <c r="U3850" t="str">
        <f t="shared" si="423"/>
        <v>theat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20">
        <f t="shared" si="424"/>
        <v>30</v>
      </c>
      <c r="F3851" s="6" t="str">
        <f t="shared" si="426"/>
        <v>Cat 8</v>
      </c>
      <c r="G3851" s="8">
        <v>2113</v>
      </c>
      <c r="H3851" t="s">
        <v>8220</v>
      </c>
      <c r="I3851" t="s">
        <v>8235</v>
      </c>
      <c r="J3851" t="s">
        <v>8248</v>
      </c>
      <c r="K3851">
        <v>1434047084</v>
      </c>
      <c r="L3851" s="12">
        <f t="shared" si="420"/>
        <v>42166.767175925925</v>
      </c>
      <c r="M3851">
        <v>1431455084</v>
      </c>
      <c r="N3851" s="12">
        <f t="shared" si="421"/>
        <v>42136.767175925925</v>
      </c>
      <c r="O3851" s="16">
        <f t="shared" si="422"/>
        <v>5</v>
      </c>
      <c r="P3851" s="16">
        <f t="shared" si="425"/>
        <v>2015</v>
      </c>
      <c r="Q3851" t="b">
        <v>1</v>
      </c>
      <c r="R3851">
        <v>28</v>
      </c>
      <c r="S3851" t="b">
        <v>0</v>
      </c>
      <c r="T3851" t="s">
        <v>8269</v>
      </c>
      <c r="U3851" t="str">
        <f t="shared" si="423"/>
        <v>theat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20">
        <f t="shared" si="424"/>
        <v>1</v>
      </c>
      <c r="F3852" s="6" t="str">
        <f t="shared" si="426"/>
        <v>Cat 2</v>
      </c>
      <c r="G3852" s="8">
        <v>38</v>
      </c>
      <c r="H3852" t="s">
        <v>8220</v>
      </c>
      <c r="I3852" t="s">
        <v>8223</v>
      </c>
      <c r="J3852" t="s">
        <v>8245</v>
      </c>
      <c r="K3852">
        <v>1420081143</v>
      </c>
      <c r="L3852" s="12">
        <f t="shared" si="420"/>
        <v>42005.124340277776</v>
      </c>
      <c r="M3852">
        <v>1417489143</v>
      </c>
      <c r="N3852" s="12">
        <f t="shared" si="421"/>
        <v>41975.124340277776</v>
      </c>
      <c r="O3852" s="16">
        <f t="shared" si="422"/>
        <v>12</v>
      </c>
      <c r="P3852" s="16">
        <f t="shared" si="425"/>
        <v>2014</v>
      </c>
      <c r="Q3852" t="b">
        <v>1</v>
      </c>
      <c r="R3852">
        <v>4</v>
      </c>
      <c r="S3852" t="b">
        <v>0</v>
      </c>
      <c r="T3852" t="s">
        <v>8269</v>
      </c>
      <c r="U3852" t="str">
        <f t="shared" si="423"/>
        <v>theat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20">
        <f t="shared" si="424"/>
        <v>2.5</v>
      </c>
      <c r="F3853" s="6" t="str">
        <f t="shared" si="426"/>
        <v>Cat 2</v>
      </c>
      <c r="G3853" s="8">
        <v>852</v>
      </c>
      <c r="H3853" t="s">
        <v>8220</v>
      </c>
      <c r="I3853" t="s">
        <v>8224</v>
      </c>
      <c r="J3853" t="s">
        <v>8246</v>
      </c>
      <c r="K3853">
        <v>1437129179</v>
      </c>
      <c r="L3853" s="12">
        <f t="shared" si="420"/>
        <v>42202.439571759256</v>
      </c>
      <c r="M3853">
        <v>1434537179</v>
      </c>
      <c r="N3853" s="12">
        <f t="shared" si="421"/>
        <v>42172.439571759256</v>
      </c>
      <c r="O3853" s="16">
        <f t="shared" si="422"/>
        <v>6</v>
      </c>
      <c r="P3853" s="16">
        <f t="shared" si="425"/>
        <v>2015</v>
      </c>
      <c r="Q3853" t="b">
        <v>1</v>
      </c>
      <c r="R3853">
        <v>24</v>
      </c>
      <c r="S3853" t="b">
        <v>0</v>
      </c>
      <c r="T3853" t="s">
        <v>8269</v>
      </c>
      <c r="U3853" t="str">
        <f t="shared" si="423"/>
        <v>theat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20">
        <f t="shared" si="424"/>
        <v>10</v>
      </c>
      <c r="F3854" s="6" t="str">
        <f t="shared" si="426"/>
        <v>Cat 4</v>
      </c>
      <c r="G3854" s="8">
        <v>20</v>
      </c>
      <c r="H3854" t="s">
        <v>8220</v>
      </c>
      <c r="I3854" t="s">
        <v>8223</v>
      </c>
      <c r="J3854" t="s">
        <v>8245</v>
      </c>
      <c r="K3854">
        <v>1427427276</v>
      </c>
      <c r="L3854" s="12">
        <f t="shared" si="420"/>
        <v>42090.149027777778</v>
      </c>
      <c r="M3854">
        <v>1425270876</v>
      </c>
      <c r="N3854" s="12">
        <f t="shared" si="421"/>
        <v>42065.190694444449</v>
      </c>
      <c r="O3854" s="16">
        <f t="shared" si="422"/>
        <v>3</v>
      </c>
      <c r="P3854" s="16">
        <f t="shared" si="425"/>
        <v>2015</v>
      </c>
      <c r="Q3854" t="b">
        <v>0</v>
      </c>
      <c r="R3854">
        <v>2</v>
      </c>
      <c r="S3854" t="b">
        <v>0</v>
      </c>
      <c r="T3854" t="s">
        <v>8269</v>
      </c>
      <c r="U3854" t="str">
        <f t="shared" si="423"/>
        <v>theat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20">
        <f t="shared" si="424"/>
        <v>100</v>
      </c>
      <c r="F3855" s="6" t="str">
        <f t="shared" si="426"/>
        <v>Cat 12</v>
      </c>
      <c r="G3855" s="8">
        <v>26</v>
      </c>
      <c r="H3855" t="s">
        <v>8220</v>
      </c>
      <c r="I3855" t="s">
        <v>8223</v>
      </c>
      <c r="J3855" t="s">
        <v>8245</v>
      </c>
      <c r="K3855">
        <v>1409602178</v>
      </c>
      <c r="L3855" s="12">
        <f t="shared" si="420"/>
        <v>41883.84002314815</v>
      </c>
      <c r="M3855">
        <v>1406578178</v>
      </c>
      <c r="N3855" s="12">
        <f t="shared" si="421"/>
        <v>41848.84002314815</v>
      </c>
      <c r="O3855" s="16">
        <f t="shared" si="422"/>
        <v>7</v>
      </c>
      <c r="P3855" s="16">
        <f t="shared" si="425"/>
        <v>2014</v>
      </c>
      <c r="Q3855" t="b">
        <v>0</v>
      </c>
      <c r="R3855">
        <v>2</v>
      </c>
      <c r="S3855" t="b">
        <v>0</v>
      </c>
      <c r="T3855" t="s">
        <v>8269</v>
      </c>
      <c r="U3855" t="str">
        <f t="shared" si="423"/>
        <v>theat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20">
        <f t="shared" si="424"/>
        <v>11</v>
      </c>
      <c r="F3856" s="6" t="str">
        <f t="shared" si="426"/>
        <v>Cat 4</v>
      </c>
      <c r="G3856" s="8">
        <v>1788</v>
      </c>
      <c r="H3856" t="s">
        <v>8220</v>
      </c>
      <c r="I3856" t="s">
        <v>8223</v>
      </c>
      <c r="J3856" t="s">
        <v>8245</v>
      </c>
      <c r="K3856">
        <v>1431206058</v>
      </c>
      <c r="L3856" s="12">
        <f t="shared" si="420"/>
        <v>42133.884930555556</v>
      </c>
      <c r="M3856">
        <v>1428614058</v>
      </c>
      <c r="N3856" s="12">
        <f t="shared" si="421"/>
        <v>42103.884930555556</v>
      </c>
      <c r="O3856" s="16">
        <f t="shared" si="422"/>
        <v>4</v>
      </c>
      <c r="P3856" s="16">
        <f t="shared" si="425"/>
        <v>2015</v>
      </c>
      <c r="Q3856" t="b">
        <v>0</v>
      </c>
      <c r="R3856">
        <v>20</v>
      </c>
      <c r="S3856" t="b">
        <v>0</v>
      </c>
      <c r="T3856" t="s">
        <v>8269</v>
      </c>
      <c r="U3856" t="str">
        <f t="shared" si="423"/>
        <v>theat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20">
        <f t="shared" si="424"/>
        <v>1</v>
      </c>
      <c r="F3857" s="6" t="str">
        <f t="shared" si="426"/>
        <v>Cat 2</v>
      </c>
      <c r="G3857" s="8"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12">
        <f t="shared" si="420"/>
        <v>42089.929062499999</v>
      </c>
      <c r="M3857">
        <v>1424819871</v>
      </c>
      <c r="N3857" s="12">
        <f t="shared" si="421"/>
        <v>42059.970729166671</v>
      </c>
      <c r="O3857" s="16">
        <f t="shared" si="422"/>
        <v>2</v>
      </c>
      <c r="P3857" s="16">
        <f t="shared" si="425"/>
        <v>2015</v>
      </c>
      <c r="Q3857" t="b">
        <v>0</v>
      </c>
      <c r="R3857">
        <v>1</v>
      </c>
      <c r="S3857" t="b">
        <v>0</v>
      </c>
      <c r="T3857" t="s">
        <v>8269</v>
      </c>
      <c r="U3857" t="str">
        <f t="shared" si="423"/>
        <v>theat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20">
        <f t="shared" si="424"/>
        <v>5</v>
      </c>
      <c r="F3858" s="6" t="str">
        <f t="shared" si="426"/>
        <v>Cat 3</v>
      </c>
      <c r="G3858" s="8"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12">
        <f t="shared" si="420"/>
        <v>42071.701423611114</v>
      </c>
      <c r="M3858">
        <v>1423245003</v>
      </c>
      <c r="N3858" s="12">
        <f t="shared" si="421"/>
        <v>42041.743090277778</v>
      </c>
      <c r="O3858" s="16">
        <f t="shared" si="422"/>
        <v>2</v>
      </c>
      <c r="P3858" s="16">
        <f t="shared" si="425"/>
        <v>2015</v>
      </c>
      <c r="Q3858" t="b">
        <v>0</v>
      </c>
      <c r="R3858">
        <v>1</v>
      </c>
      <c r="S3858" t="b">
        <v>0</v>
      </c>
      <c r="T3858" t="s">
        <v>8269</v>
      </c>
      <c r="U3858" t="str">
        <f t="shared" si="423"/>
        <v>theat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20">
        <f t="shared" si="424"/>
        <v>5</v>
      </c>
      <c r="F3859" s="6" t="str">
        <f t="shared" si="426"/>
        <v>Cat 3</v>
      </c>
      <c r="G3859" s="8">
        <v>260</v>
      </c>
      <c r="H3859" t="s">
        <v>8220</v>
      </c>
      <c r="I3859" t="s">
        <v>8223</v>
      </c>
      <c r="J3859" t="s">
        <v>8245</v>
      </c>
      <c r="K3859">
        <v>1406913120</v>
      </c>
      <c r="L3859" s="12">
        <f t="shared" si="420"/>
        <v>41852.716666666667</v>
      </c>
      <c r="M3859">
        <v>1404927690</v>
      </c>
      <c r="N3859" s="12">
        <f t="shared" si="421"/>
        <v>41829.73715277778</v>
      </c>
      <c r="O3859" s="16">
        <f t="shared" si="422"/>
        <v>7</v>
      </c>
      <c r="P3859" s="16">
        <f t="shared" si="425"/>
        <v>2014</v>
      </c>
      <c r="Q3859" t="b">
        <v>0</v>
      </c>
      <c r="R3859">
        <v>4</v>
      </c>
      <c r="S3859" t="b">
        <v>0</v>
      </c>
      <c r="T3859" t="s">
        <v>8269</v>
      </c>
      <c r="U3859" t="str">
        <f t="shared" si="423"/>
        <v>theat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20">
        <f t="shared" si="424"/>
        <v>0.5</v>
      </c>
      <c r="F3860" s="6" t="str">
        <f t="shared" si="426"/>
        <v>Cat 1</v>
      </c>
      <c r="G3860" s="8"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12">
        <f t="shared" si="420"/>
        <v>42146.875</v>
      </c>
      <c r="M3860">
        <v>1430734844</v>
      </c>
      <c r="N3860" s="12">
        <f t="shared" si="421"/>
        <v>42128.431064814817</v>
      </c>
      <c r="O3860" s="16">
        <f t="shared" si="422"/>
        <v>5</v>
      </c>
      <c r="P3860" s="16">
        <f t="shared" si="425"/>
        <v>2015</v>
      </c>
      <c r="Q3860" t="b">
        <v>0</v>
      </c>
      <c r="R3860">
        <v>1</v>
      </c>
      <c r="S3860" t="b">
        <v>0</v>
      </c>
      <c r="T3860" t="s">
        <v>8269</v>
      </c>
      <c r="U3860" t="str">
        <f t="shared" si="423"/>
        <v>theat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20">
        <f t="shared" si="424"/>
        <v>2.5</v>
      </c>
      <c r="F3861" s="6" t="str">
        <f t="shared" si="426"/>
        <v>Cat 2</v>
      </c>
      <c r="G3861" s="8"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12">
        <f t="shared" si="420"/>
        <v>41815.875</v>
      </c>
      <c r="M3861">
        <v>1401485207</v>
      </c>
      <c r="N3861" s="12">
        <f t="shared" si="421"/>
        <v>41789.893599537041</v>
      </c>
      <c r="O3861" s="16">
        <f t="shared" si="422"/>
        <v>5</v>
      </c>
      <c r="P3861" s="16">
        <f t="shared" si="425"/>
        <v>2014</v>
      </c>
      <c r="Q3861" t="b">
        <v>0</v>
      </c>
      <c r="R3861">
        <v>1</v>
      </c>
      <c r="S3861" t="b">
        <v>0</v>
      </c>
      <c r="T3861" t="s">
        <v>8269</v>
      </c>
      <c r="U3861" t="str">
        <f t="shared" si="423"/>
        <v>theat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20">
        <f t="shared" si="424"/>
        <v>6</v>
      </c>
      <c r="F3862" s="6" t="str">
        <f t="shared" si="426"/>
        <v>Cat 3</v>
      </c>
      <c r="G3862" s="8">
        <v>1060</v>
      </c>
      <c r="H3862" t="s">
        <v>8220</v>
      </c>
      <c r="I3862" t="s">
        <v>8223</v>
      </c>
      <c r="J3862" t="s">
        <v>8245</v>
      </c>
      <c r="K3862">
        <v>1407858710</v>
      </c>
      <c r="L3862" s="12">
        <f t="shared" si="420"/>
        <v>41863.660995370366</v>
      </c>
      <c r="M3862">
        <v>1405266710</v>
      </c>
      <c r="N3862" s="12">
        <f t="shared" si="421"/>
        <v>41833.660995370366</v>
      </c>
      <c r="O3862" s="16">
        <f t="shared" si="422"/>
        <v>7</v>
      </c>
      <c r="P3862" s="16">
        <f t="shared" si="425"/>
        <v>2014</v>
      </c>
      <c r="Q3862" t="b">
        <v>0</v>
      </c>
      <c r="R3862">
        <v>13</v>
      </c>
      <c r="S3862" t="b">
        <v>0</v>
      </c>
      <c r="T3862" t="s">
        <v>8269</v>
      </c>
      <c r="U3862" t="str">
        <f t="shared" si="423"/>
        <v>theat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20">
        <f t="shared" si="424"/>
        <v>2</v>
      </c>
      <c r="F3863" s="6" t="str">
        <f t="shared" si="426"/>
        <v>Cat 2</v>
      </c>
      <c r="G3863" s="8"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12">
        <f t="shared" si="420"/>
        <v>41955.907638888893</v>
      </c>
      <c r="M3863">
        <v>1412258977</v>
      </c>
      <c r="N3863" s="12">
        <f t="shared" si="421"/>
        <v>41914.590011574073</v>
      </c>
      <c r="O3863" s="16">
        <f t="shared" si="422"/>
        <v>10</v>
      </c>
      <c r="P3863" s="16">
        <f t="shared" si="425"/>
        <v>2014</v>
      </c>
      <c r="Q3863" t="b">
        <v>0</v>
      </c>
      <c r="R3863">
        <v>1</v>
      </c>
      <c r="S3863" t="b">
        <v>0</v>
      </c>
      <c r="T3863" t="s">
        <v>8269</v>
      </c>
      <c r="U3863" t="str">
        <f t="shared" si="423"/>
        <v>theat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20">
        <f t="shared" si="424"/>
        <v>7.5</v>
      </c>
      <c r="F3864" s="6" t="str">
        <f t="shared" si="426"/>
        <v>Cat 3</v>
      </c>
      <c r="G3864" s="8"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12">
        <f t="shared" si="420"/>
        <v>42625.707638888889</v>
      </c>
      <c r="M3864">
        <v>1472451356</v>
      </c>
      <c r="N3864" s="12">
        <f t="shared" si="421"/>
        <v>42611.261064814811</v>
      </c>
      <c r="O3864" s="16">
        <f t="shared" si="422"/>
        <v>8</v>
      </c>
      <c r="P3864" s="16">
        <f t="shared" si="425"/>
        <v>2016</v>
      </c>
      <c r="Q3864" t="b">
        <v>0</v>
      </c>
      <c r="R3864">
        <v>1</v>
      </c>
      <c r="S3864" t="b">
        <v>0</v>
      </c>
      <c r="T3864" t="s">
        <v>8269</v>
      </c>
      <c r="U3864" t="str">
        <f t="shared" si="423"/>
        <v>theat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20">
        <f t="shared" si="424"/>
        <v>6</v>
      </c>
      <c r="F3865" s="6" t="str">
        <f t="shared" si="426"/>
        <v>Cat 3</v>
      </c>
      <c r="G3865" s="8">
        <v>0</v>
      </c>
      <c r="H3865" t="s">
        <v>8220</v>
      </c>
      <c r="I3865" t="s">
        <v>8223</v>
      </c>
      <c r="J3865" t="s">
        <v>8245</v>
      </c>
      <c r="K3865">
        <v>1446739905</v>
      </c>
      <c r="L3865" s="12">
        <f t="shared" si="420"/>
        <v>42313.674826388888</v>
      </c>
      <c r="M3865">
        <v>1441552305</v>
      </c>
      <c r="N3865" s="12">
        <f t="shared" si="421"/>
        <v>42253.633159722223</v>
      </c>
      <c r="O3865" s="16">
        <f t="shared" si="422"/>
        <v>9</v>
      </c>
      <c r="P3865" s="16">
        <f t="shared" si="425"/>
        <v>2015</v>
      </c>
      <c r="Q3865" t="b">
        <v>0</v>
      </c>
      <c r="R3865">
        <v>0</v>
      </c>
      <c r="S3865" t="b">
        <v>0</v>
      </c>
      <c r="T3865" t="s">
        <v>8269</v>
      </c>
      <c r="U3865" t="str">
        <f t="shared" si="423"/>
        <v>theat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20">
        <f t="shared" si="424"/>
        <v>5</v>
      </c>
      <c r="F3866" s="6" t="str">
        <f t="shared" si="426"/>
        <v>Cat 3</v>
      </c>
      <c r="G3866" s="8">
        <v>60</v>
      </c>
      <c r="H3866" t="s">
        <v>8220</v>
      </c>
      <c r="I3866" t="s">
        <v>8223</v>
      </c>
      <c r="J3866" t="s">
        <v>8245</v>
      </c>
      <c r="K3866">
        <v>1447799054</v>
      </c>
      <c r="L3866" s="12">
        <f t="shared" si="420"/>
        <v>42325.933495370366</v>
      </c>
      <c r="M3866">
        <v>1445203454</v>
      </c>
      <c r="N3866" s="12">
        <f t="shared" si="421"/>
        <v>42295.891828703709</v>
      </c>
      <c r="O3866" s="16">
        <f t="shared" si="422"/>
        <v>10</v>
      </c>
      <c r="P3866" s="16">
        <f t="shared" si="425"/>
        <v>2015</v>
      </c>
      <c r="Q3866" t="b">
        <v>0</v>
      </c>
      <c r="R3866">
        <v>3</v>
      </c>
      <c r="S3866" t="b">
        <v>0</v>
      </c>
      <c r="T3866" t="s">
        <v>8269</v>
      </c>
      <c r="U3866" t="str">
        <f t="shared" si="423"/>
        <v>theat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20">
        <f t="shared" si="424"/>
        <v>2.4129999999999998</v>
      </c>
      <c r="F3867" s="6" t="str">
        <f t="shared" si="426"/>
        <v>Cat 2</v>
      </c>
      <c r="G3867" s="8">
        <v>650</v>
      </c>
      <c r="H3867" t="s">
        <v>8220</v>
      </c>
      <c r="I3867" t="s">
        <v>8228</v>
      </c>
      <c r="J3867" t="s">
        <v>8250</v>
      </c>
      <c r="K3867">
        <v>1409376600</v>
      </c>
      <c r="L3867" s="12">
        <f t="shared" si="420"/>
        <v>41881.229166666664</v>
      </c>
      <c r="M3867">
        <v>1405957098</v>
      </c>
      <c r="N3867" s="12">
        <f t="shared" si="421"/>
        <v>41841.651597222226</v>
      </c>
      <c r="O3867" s="16">
        <f t="shared" si="422"/>
        <v>7</v>
      </c>
      <c r="P3867" s="16">
        <f t="shared" si="425"/>
        <v>2014</v>
      </c>
      <c r="Q3867" t="b">
        <v>0</v>
      </c>
      <c r="R3867">
        <v>14</v>
      </c>
      <c r="S3867" t="b">
        <v>0</v>
      </c>
      <c r="T3867" t="s">
        <v>8269</v>
      </c>
      <c r="U3867" t="str">
        <f t="shared" si="423"/>
        <v>theat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20">
        <f t="shared" si="424"/>
        <v>2</v>
      </c>
      <c r="F3868" s="6" t="str">
        <f t="shared" si="426"/>
        <v>Cat 2</v>
      </c>
      <c r="G3868" s="8">
        <v>11</v>
      </c>
      <c r="H3868" t="s">
        <v>8220</v>
      </c>
      <c r="I3868" t="s">
        <v>8223</v>
      </c>
      <c r="J3868" t="s">
        <v>8245</v>
      </c>
      <c r="K3868">
        <v>1458703740</v>
      </c>
      <c r="L3868" s="12">
        <f t="shared" si="420"/>
        <v>42452.145138888889</v>
      </c>
      <c r="M3868">
        <v>1454453021</v>
      </c>
      <c r="N3868" s="12">
        <f t="shared" si="421"/>
        <v>42402.947002314817</v>
      </c>
      <c r="O3868" s="16">
        <f t="shared" si="422"/>
        <v>2</v>
      </c>
      <c r="P3868" s="16">
        <f t="shared" si="425"/>
        <v>2016</v>
      </c>
      <c r="Q3868" t="b">
        <v>0</v>
      </c>
      <c r="R3868">
        <v>2</v>
      </c>
      <c r="S3868" t="b">
        <v>0</v>
      </c>
      <c r="T3868" t="s">
        <v>8269</v>
      </c>
      <c r="U3868" t="str">
        <f t="shared" si="423"/>
        <v>theat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20">
        <f t="shared" si="424"/>
        <v>2</v>
      </c>
      <c r="F3869" s="6" t="str">
        <f t="shared" si="426"/>
        <v>Cat 2</v>
      </c>
      <c r="G3869" s="8">
        <v>251</v>
      </c>
      <c r="H3869" t="s">
        <v>8220</v>
      </c>
      <c r="I3869" t="s">
        <v>8223</v>
      </c>
      <c r="J3869" t="s">
        <v>8245</v>
      </c>
      <c r="K3869">
        <v>1466278339</v>
      </c>
      <c r="L3869" s="12">
        <f t="shared" si="420"/>
        <v>42539.814108796301</v>
      </c>
      <c r="M3869">
        <v>1463686339</v>
      </c>
      <c r="N3869" s="12">
        <f t="shared" si="421"/>
        <v>42509.814108796301</v>
      </c>
      <c r="O3869" s="16">
        <f t="shared" si="422"/>
        <v>5</v>
      </c>
      <c r="P3869" s="16">
        <f t="shared" si="425"/>
        <v>2016</v>
      </c>
      <c r="Q3869" t="b">
        <v>0</v>
      </c>
      <c r="R3869">
        <v>5</v>
      </c>
      <c r="S3869" t="b">
        <v>0</v>
      </c>
      <c r="T3869" t="s">
        <v>8269</v>
      </c>
      <c r="U3869" t="str">
        <f t="shared" si="423"/>
        <v>theat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20">
        <f t="shared" si="424"/>
        <v>5</v>
      </c>
      <c r="F3870" s="6" t="str">
        <f t="shared" si="426"/>
        <v>Cat 3</v>
      </c>
      <c r="G3870" s="8"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12">
        <f t="shared" si="420"/>
        <v>41890.659780092588</v>
      </c>
      <c r="M3870">
        <v>1408031405</v>
      </c>
      <c r="N3870" s="12">
        <f t="shared" si="421"/>
        <v>41865.659780092588</v>
      </c>
      <c r="O3870" s="16">
        <f t="shared" si="422"/>
        <v>8</v>
      </c>
      <c r="P3870" s="16">
        <f t="shared" si="425"/>
        <v>2014</v>
      </c>
      <c r="Q3870" t="b">
        <v>0</v>
      </c>
      <c r="R3870">
        <v>1</v>
      </c>
      <c r="S3870" t="b">
        <v>0</v>
      </c>
      <c r="T3870" t="s">
        <v>8303</v>
      </c>
      <c r="U3870" t="str">
        <f t="shared" si="423"/>
        <v>theat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20">
        <f t="shared" si="424"/>
        <v>13.111000000000001</v>
      </c>
      <c r="F3871" s="6" t="str">
        <f t="shared" si="426"/>
        <v>Cat 4</v>
      </c>
      <c r="G3871" s="8">
        <v>452</v>
      </c>
      <c r="H3871" t="s">
        <v>8219</v>
      </c>
      <c r="I3871" t="s">
        <v>8223</v>
      </c>
      <c r="J3871" t="s">
        <v>8245</v>
      </c>
      <c r="K3871">
        <v>1426302660</v>
      </c>
      <c r="L3871" s="12">
        <f t="shared" si="420"/>
        <v>42077.132638888885</v>
      </c>
      <c r="M3871">
        <v>1423761792</v>
      </c>
      <c r="N3871" s="12">
        <f t="shared" si="421"/>
        <v>42047.724444444444</v>
      </c>
      <c r="O3871" s="16">
        <f t="shared" si="422"/>
        <v>2</v>
      </c>
      <c r="P3871" s="16">
        <f t="shared" si="425"/>
        <v>2015</v>
      </c>
      <c r="Q3871" t="b">
        <v>0</v>
      </c>
      <c r="R3871">
        <v>15</v>
      </c>
      <c r="S3871" t="b">
        <v>0</v>
      </c>
      <c r="T3871" t="s">
        <v>8303</v>
      </c>
      <c r="U3871" t="str">
        <f t="shared" si="423"/>
        <v>theat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20">
        <f t="shared" si="424"/>
        <v>10</v>
      </c>
      <c r="F3872" s="6" t="str">
        <f t="shared" si="426"/>
        <v>Cat 4</v>
      </c>
      <c r="G3872" s="8">
        <v>1500</v>
      </c>
      <c r="H3872" t="s">
        <v>8219</v>
      </c>
      <c r="I3872" t="s">
        <v>8223</v>
      </c>
      <c r="J3872" t="s">
        <v>8245</v>
      </c>
      <c r="K3872">
        <v>1404360478</v>
      </c>
      <c r="L3872" s="12">
        <f t="shared" si="420"/>
        <v>41823.17219907407</v>
      </c>
      <c r="M3872">
        <v>1401768478</v>
      </c>
      <c r="N3872" s="12">
        <f t="shared" si="421"/>
        <v>41793.17219907407</v>
      </c>
      <c r="O3872" s="16">
        <f t="shared" si="422"/>
        <v>6</v>
      </c>
      <c r="P3872" s="16">
        <f t="shared" si="425"/>
        <v>2014</v>
      </c>
      <c r="Q3872" t="b">
        <v>0</v>
      </c>
      <c r="R3872">
        <v>10</v>
      </c>
      <c r="S3872" t="b">
        <v>0</v>
      </c>
      <c r="T3872" t="s">
        <v>8303</v>
      </c>
      <c r="U3872" t="str">
        <f t="shared" si="423"/>
        <v>theat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20">
        <f t="shared" si="424"/>
        <v>1.5</v>
      </c>
      <c r="F3873" s="6" t="str">
        <f t="shared" si="426"/>
        <v>Cat 2</v>
      </c>
      <c r="G3873" s="8">
        <v>40</v>
      </c>
      <c r="H3873" t="s">
        <v>8219</v>
      </c>
      <c r="I3873" t="s">
        <v>8223</v>
      </c>
      <c r="J3873" t="s">
        <v>8245</v>
      </c>
      <c r="K3873">
        <v>1490809450</v>
      </c>
      <c r="L3873" s="12">
        <f t="shared" si="420"/>
        <v>42823.739004629635</v>
      </c>
      <c r="M3873">
        <v>1485629050</v>
      </c>
      <c r="N3873" s="12">
        <f t="shared" si="421"/>
        <v>42763.780671296292</v>
      </c>
      <c r="O3873" s="16">
        <f t="shared" si="422"/>
        <v>1</v>
      </c>
      <c r="P3873" s="16">
        <f t="shared" si="425"/>
        <v>2017</v>
      </c>
      <c r="Q3873" t="b">
        <v>0</v>
      </c>
      <c r="R3873">
        <v>3</v>
      </c>
      <c r="S3873" t="b">
        <v>0</v>
      </c>
      <c r="T3873" t="s">
        <v>8303</v>
      </c>
      <c r="U3873" t="str">
        <f t="shared" si="423"/>
        <v>theat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20">
        <f t="shared" si="424"/>
        <v>15</v>
      </c>
      <c r="F3874" s="6" t="str">
        <f t="shared" si="426"/>
        <v>Cat 5</v>
      </c>
      <c r="G3874" s="8">
        <v>0</v>
      </c>
      <c r="H3874" t="s">
        <v>8219</v>
      </c>
      <c r="I3874" t="s">
        <v>8223</v>
      </c>
      <c r="J3874" t="s">
        <v>8245</v>
      </c>
      <c r="K3874">
        <v>1439522996</v>
      </c>
      <c r="L3874" s="12">
        <f t="shared" si="420"/>
        <v>42230.145787037036</v>
      </c>
      <c r="M3874">
        <v>1435202996</v>
      </c>
      <c r="N3874" s="12">
        <f t="shared" si="421"/>
        <v>42180.145787037036</v>
      </c>
      <c r="O3874" s="16">
        <f t="shared" si="422"/>
        <v>6</v>
      </c>
      <c r="P3874" s="16">
        <f t="shared" si="425"/>
        <v>2015</v>
      </c>
      <c r="Q3874" t="b">
        <v>0</v>
      </c>
      <c r="R3874">
        <v>0</v>
      </c>
      <c r="S3874" t="b">
        <v>0</v>
      </c>
      <c r="T3874" t="s">
        <v>8303</v>
      </c>
      <c r="U3874" t="str">
        <f t="shared" si="423"/>
        <v>theat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20">
        <f t="shared" si="424"/>
        <v>5.5</v>
      </c>
      <c r="F3875" s="6" t="str">
        <f t="shared" si="426"/>
        <v>Cat 3</v>
      </c>
      <c r="G3875" s="8">
        <v>0</v>
      </c>
      <c r="H3875" t="s">
        <v>8219</v>
      </c>
      <c r="I3875" t="s">
        <v>8223</v>
      </c>
      <c r="J3875" t="s">
        <v>8245</v>
      </c>
      <c r="K3875">
        <v>1444322535</v>
      </c>
      <c r="L3875" s="12">
        <f t="shared" si="420"/>
        <v>42285.696006944447</v>
      </c>
      <c r="M3875">
        <v>1441730535</v>
      </c>
      <c r="N3875" s="12">
        <f t="shared" si="421"/>
        <v>42255.696006944447</v>
      </c>
      <c r="O3875" s="16">
        <f t="shared" si="422"/>
        <v>9</v>
      </c>
      <c r="P3875" s="16">
        <f t="shared" si="425"/>
        <v>2015</v>
      </c>
      <c r="Q3875" t="b">
        <v>0</v>
      </c>
      <c r="R3875">
        <v>0</v>
      </c>
      <c r="S3875" t="b">
        <v>0</v>
      </c>
      <c r="T3875" t="s">
        <v>8303</v>
      </c>
      <c r="U3875" t="str">
        <f t="shared" si="423"/>
        <v>theat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20">
        <f t="shared" si="424"/>
        <v>0.62</v>
      </c>
      <c r="F3876" s="6" t="str">
        <f t="shared" si="426"/>
        <v>Cat 1</v>
      </c>
      <c r="G3876" s="8">
        <v>0</v>
      </c>
      <c r="H3876" t="s">
        <v>8219</v>
      </c>
      <c r="I3876" t="s">
        <v>8227</v>
      </c>
      <c r="J3876" t="s">
        <v>8249</v>
      </c>
      <c r="K3876">
        <v>1422061200</v>
      </c>
      <c r="L3876" s="12">
        <f t="shared" si="420"/>
        <v>42028.041666666672</v>
      </c>
      <c r="M3876">
        <v>1420244622</v>
      </c>
      <c r="N3876" s="12">
        <f t="shared" si="421"/>
        <v>42007.016458333332</v>
      </c>
      <c r="O3876" s="16">
        <f t="shared" si="422"/>
        <v>1</v>
      </c>
      <c r="P3876" s="16">
        <f t="shared" si="425"/>
        <v>2015</v>
      </c>
      <c r="Q3876" t="b">
        <v>0</v>
      </c>
      <c r="R3876">
        <v>0</v>
      </c>
      <c r="S3876" t="b">
        <v>0</v>
      </c>
      <c r="T3876" t="s">
        <v>8303</v>
      </c>
      <c r="U3876" t="str">
        <f t="shared" si="423"/>
        <v>theat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20">
        <f t="shared" si="424"/>
        <v>30</v>
      </c>
      <c r="F3877" s="6" t="str">
        <f t="shared" si="426"/>
        <v>Cat 8</v>
      </c>
      <c r="G3877" s="8">
        <v>0</v>
      </c>
      <c r="H3877" t="s">
        <v>8219</v>
      </c>
      <c r="I3877" t="s">
        <v>8231</v>
      </c>
      <c r="J3877" t="s">
        <v>8252</v>
      </c>
      <c r="K3877">
        <v>1472896800</v>
      </c>
      <c r="L3877" s="12">
        <f t="shared" si="420"/>
        <v>42616.416666666672</v>
      </c>
      <c r="M3877">
        <v>1472804365</v>
      </c>
      <c r="N3877" s="12">
        <f t="shared" si="421"/>
        <v>42615.346817129626</v>
      </c>
      <c r="O3877" s="16">
        <f t="shared" si="422"/>
        <v>9</v>
      </c>
      <c r="P3877" s="16">
        <f t="shared" si="425"/>
        <v>2016</v>
      </c>
      <c r="Q3877" t="b">
        <v>0</v>
      </c>
      <c r="R3877">
        <v>0</v>
      </c>
      <c r="S3877" t="b">
        <v>0</v>
      </c>
      <c r="T3877" t="s">
        <v>8303</v>
      </c>
      <c r="U3877" t="str">
        <f t="shared" si="423"/>
        <v>theat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20">
        <f t="shared" si="424"/>
        <v>3.9</v>
      </c>
      <c r="F3878" s="6" t="str">
        <f t="shared" si="426"/>
        <v>Cat 2</v>
      </c>
      <c r="G3878" s="8">
        <v>2059</v>
      </c>
      <c r="H3878" t="s">
        <v>8219</v>
      </c>
      <c r="I3878" t="s">
        <v>8224</v>
      </c>
      <c r="J3878" t="s">
        <v>8246</v>
      </c>
      <c r="K3878">
        <v>1454425128</v>
      </c>
      <c r="L3878" s="12">
        <f t="shared" si="420"/>
        <v>42402.624166666668</v>
      </c>
      <c r="M3878">
        <v>1451833128</v>
      </c>
      <c r="N3878" s="12">
        <f t="shared" si="421"/>
        <v>42372.624166666668</v>
      </c>
      <c r="O3878" s="16">
        <f t="shared" si="422"/>
        <v>1</v>
      </c>
      <c r="P3878" s="16">
        <f t="shared" si="425"/>
        <v>2016</v>
      </c>
      <c r="Q3878" t="b">
        <v>0</v>
      </c>
      <c r="R3878">
        <v>46</v>
      </c>
      <c r="S3878" t="b">
        <v>0</v>
      </c>
      <c r="T3878" t="s">
        <v>8303</v>
      </c>
      <c r="U3878" t="str">
        <f t="shared" si="423"/>
        <v>theat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20">
        <f t="shared" si="424"/>
        <v>25</v>
      </c>
      <c r="F3879" s="6" t="str">
        <f t="shared" si="426"/>
        <v>Cat 7</v>
      </c>
      <c r="G3879" s="8">
        <v>1241</v>
      </c>
      <c r="H3879" t="s">
        <v>8219</v>
      </c>
      <c r="I3879" t="s">
        <v>8223</v>
      </c>
      <c r="J3879" t="s">
        <v>8245</v>
      </c>
      <c r="K3879">
        <v>1481213752</v>
      </c>
      <c r="L3879" s="12">
        <f t="shared" si="420"/>
        <v>42712.67768518519</v>
      </c>
      <c r="M3879">
        <v>1478621752</v>
      </c>
      <c r="N3879" s="12">
        <f t="shared" si="421"/>
        <v>42682.67768518519</v>
      </c>
      <c r="O3879" s="16">
        <f t="shared" si="422"/>
        <v>11</v>
      </c>
      <c r="P3879" s="16">
        <f t="shared" si="425"/>
        <v>2016</v>
      </c>
      <c r="Q3879" t="b">
        <v>0</v>
      </c>
      <c r="R3879">
        <v>14</v>
      </c>
      <c r="S3879" t="b">
        <v>0</v>
      </c>
      <c r="T3879" t="s">
        <v>8303</v>
      </c>
      <c r="U3879" t="str">
        <f t="shared" si="423"/>
        <v>theat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20">
        <f t="shared" si="424"/>
        <v>18</v>
      </c>
      <c r="F3880" s="6" t="str">
        <f t="shared" si="426"/>
        <v>Cat 5</v>
      </c>
      <c r="G3880" s="8"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12">
        <f t="shared" si="420"/>
        <v>42185.165972222225</v>
      </c>
      <c r="M3880">
        <v>1433014746</v>
      </c>
      <c r="N3880" s="12">
        <f t="shared" si="421"/>
        <v>42154.818819444445</v>
      </c>
      <c r="O3880" s="16">
        <f t="shared" si="422"/>
        <v>5</v>
      </c>
      <c r="P3880" s="16">
        <f t="shared" si="425"/>
        <v>2015</v>
      </c>
      <c r="Q3880" t="b">
        <v>0</v>
      </c>
      <c r="R3880">
        <v>1</v>
      </c>
      <c r="S3880" t="b">
        <v>0</v>
      </c>
      <c r="T3880" t="s">
        <v>8303</v>
      </c>
      <c r="U3880" t="str">
        <f t="shared" si="423"/>
        <v>theat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20">
        <f t="shared" si="424"/>
        <v>15</v>
      </c>
      <c r="F3881" s="6" t="str">
        <f t="shared" si="426"/>
        <v>Cat 5</v>
      </c>
      <c r="G3881" s="8">
        <v>0</v>
      </c>
      <c r="H3881" t="s">
        <v>8219</v>
      </c>
      <c r="I3881" t="s">
        <v>8224</v>
      </c>
      <c r="J3881" t="s">
        <v>8246</v>
      </c>
      <c r="K3881">
        <v>1422218396</v>
      </c>
      <c r="L3881" s="12">
        <f t="shared" si="420"/>
        <v>42029.861064814817</v>
      </c>
      <c r="M3881">
        <v>1419626396</v>
      </c>
      <c r="N3881" s="12">
        <f t="shared" si="421"/>
        <v>41999.861064814817</v>
      </c>
      <c r="O3881" s="16">
        <f t="shared" si="422"/>
        <v>12</v>
      </c>
      <c r="P3881" s="16">
        <f t="shared" si="425"/>
        <v>2014</v>
      </c>
      <c r="Q3881" t="b">
        <v>0</v>
      </c>
      <c r="R3881">
        <v>0</v>
      </c>
      <c r="S3881" t="b">
        <v>0</v>
      </c>
      <c r="T3881" t="s">
        <v>8303</v>
      </c>
      <c r="U3881" t="str">
        <f t="shared" si="423"/>
        <v>theat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20">
        <f t="shared" si="424"/>
        <v>7.5</v>
      </c>
      <c r="F3882" s="6" t="str">
        <f t="shared" si="426"/>
        <v>Cat 3</v>
      </c>
      <c r="G3882" s="8">
        <v>980</v>
      </c>
      <c r="H3882" t="s">
        <v>8219</v>
      </c>
      <c r="I3882" t="s">
        <v>8224</v>
      </c>
      <c r="J3882" t="s">
        <v>8246</v>
      </c>
      <c r="K3882">
        <v>1406761200</v>
      </c>
      <c r="L3882" s="12">
        <f t="shared" si="420"/>
        <v>41850.958333333336</v>
      </c>
      <c r="M3882">
        <v>1403724820</v>
      </c>
      <c r="N3882" s="12">
        <f t="shared" si="421"/>
        <v>41815.815046296295</v>
      </c>
      <c r="O3882" s="16">
        <f t="shared" si="422"/>
        <v>6</v>
      </c>
      <c r="P3882" s="16">
        <f t="shared" si="425"/>
        <v>2014</v>
      </c>
      <c r="Q3882" t="b">
        <v>0</v>
      </c>
      <c r="R3882">
        <v>17</v>
      </c>
      <c r="S3882" t="b">
        <v>0</v>
      </c>
      <c r="T3882" t="s">
        <v>8303</v>
      </c>
      <c r="U3882" t="str">
        <f t="shared" si="423"/>
        <v>theat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20">
        <f t="shared" si="424"/>
        <v>0.5</v>
      </c>
      <c r="F3883" s="6" t="str">
        <f t="shared" si="426"/>
        <v>Cat 1</v>
      </c>
      <c r="G3883" s="8"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12">
        <f t="shared" si="420"/>
        <v>42786.018506944441</v>
      </c>
      <c r="M3883">
        <v>1484958399</v>
      </c>
      <c r="N3883" s="12">
        <f t="shared" si="421"/>
        <v>42756.018506944441</v>
      </c>
      <c r="O3883" s="16">
        <f t="shared" si="422"/>
        <v>1</v>
      </c>
      <c r="P3883" s="16">
        <f t="shared" si="425"/>
        <v>2017</v>
      </c>
      <c r="Q3883" t="b">
        <v>0</v>
      </c>
      <c r="R3883">
        <v>1</v>
      </c>
      <c r="S3883" t="b">
        <v>0</v>
      </c>
      <c r="T3883" t="s">
        <v>8303</v>
      </c>
      <c r="U3883" t="str">
        <f t="shared" si="423"/>
        <v>theat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20">
        <f t="shared" si="424"/>
        <v>30</v>
      </c>
      <c r="F3884" s="6" t="str">
        <f t="shared" si="426"/>
        <v>Cat 8</v>
      </c>
      <c r="G3884" s="8">
        <v>0</v>
      </c>
      <c r="H3884" t="s">
        <v>8219</v>
      </c>
      <c r="I3884" t="s">
        <v>8225</v>
      </c>
      <c r="J3884" t="s">
        <v>8247</v>
      </c>
      <c r="K3884">
        <v>1454281380</v>
      </c>
      <c r="L3884" s="12">
        <f t="shared" si="420"/>
        <v>42400.960416666669</v>
      </c>
      <c r="M3884">
        <v>1451950570</v>
      </c>
      <c r="N3884" s="12">
        <f t="shared" si="421"/>
        <v>42373.983449074076</v>
      </c>
      <c r="O3884" s="16">
        <f t="shared" si="422"/>
        <v>1</v>
      </c>
      <c r="P3884" s="16">
        <f t="shared" si="425"/>
        <v>2016</v>
      </c>
      <c r="Q3884" t="b">
        <v>0</v>
      </c>
      <c r="R3884">
        <v>0</v>
      </c>
      <c r="S3884" t="b">
        <v>0</v>
      </c>
      <c r="T3884" t="s">
        <v>8303</v>
      </c>
      <c r="U3884" t="str">
        <f t="shared" si="423"/>
        <v>theat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20">
        <f t="shared" si="424"/>
        <v>15</v>
      </c>
      <c r="F3885" s="6" t="str">
        <f t="shared" si="426"/>
        <v>Cat 5</v>
      </c>
      <c r="G3885" s="8">
        <v>0</v>
      </c>
      <c r="H3885" t="s">
        <v>8219</v>
      </c>
      <c r="I3885" t="s">
        <v>8224</v>
      </c>
      <c r="J3885" t="s">
        <v>8246</v>
      </c>
      <c r="K3885">
        <v>1409668069</v>
      </c>
      <c r="L3885" s="12">
        <f t="shared" si="420"/>
        <v>41884.602650462963</v>
      </c>
      <c r="M3885">
        <v>1407076069</v>
      </c>
      <c r="N3885" s="12">
        <f t="shared" si="421"/>
        <v>41854.602650462963</v>
      </c>
      <c r="O3885" s="16">
        <f t="shared" si="422"/>
        <v>8</v>
      </c>
      <c r="P3885" s="16">
        <f t="shared" si="425"/>
        <v>2014</v>
      </c>
      <c r="Q3885" t="b">
        <v>0</v>
      </c>
      <c r="R3885">
        <v>0</v>
      </c>
      <c r="S3885" t="b">
        <v>0</v>
      </c>
      <c r="T3885" t="s">
        <v>8303</v>
      </c>
      <c r="U3885" t="str">
        <f t="shared" si="423"/>
        <v>theat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20">
        <f t="shared" si="424"/>
        <v>10</v>
      </c>
      <c r="F3886" s="6" t="str">
        <f t="shared" si="426"/>
        <v>Cat 4</v>
      </c>
      <c r="G3886" s="8">
        <v>0</v>
      </c>
      <c r="H3886" t="s">
        <v>8219</v>
      </c>
      <c r="I3886" t="s">
        <v>8223</v>
      </c>
      <c r="J3886" t="s">
        <v>8245</v>
      </c>
      <c r="K3886">
        <v>1427479192</v>
      </c>
      <c r="L3886" s="12">
        <f t="shared" si="420"/>
        <v>42090.749907407408</v>
      </c>
      <c r="M3886">
        <v>1425322792</v>
      </c>
      <c r="N3886" s="12">
        <f t="shared" si="421"/>
        <v>42065.791574074072</v>
      </c>
      <c r="O3886" s="16">
        <f t="shared" si="422"/>
        <v>3</v>
      </c>
      <c r="P3886" s="16">
        <f t="shared" si="425"/>
        <v>2015</v>
      </c>
      <c r="Q3886" t="b">
        <v>0</v>
      </c>
      <c r="R3886">
        <v>0</v>
      </c>
      <c r="S3886" t="b">
        <v>0</v>
      </c>
      <c r="T3886" t="s">
        <v>8303</v>
      </c>
      <c r="U3886" t="str">
        <f t="shared" si="423"/>
        <v>theat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20">
        <f t="shared" si="424"/>
        <v>375</v>
      </c>
      <c r="F3887" s="6" t="str">
        <f t="shared" si="426"/>
        <v>Cat 12</v>
      </c>
      <c r="G3887" s="8">
        <v>0</v>
      </c>
      <c r="H3887" t="s">
        <v>8219</v>
      </c>
      <c r="I3887" t="s">
        <v>8223</v>
      </c>
      <c r="J3887" t="s">
        <v>8245</v>
      </c>
      <c r="K3887">
        <v>1462834191</v>
      </c>
      <c r="L3887" s="12">
        <f t="shared" si="420"/>
        <v>42499.951284722221</v>
      </c>
      <c r="M3887">
        <v>1460242191</v>
      </c>
      <c r="N3887" s="12">
        <f t="shared" si="421"/>
        <v>42469.951284722221</v>
      </c>
      <c r="O3887" s="16">
        <f t="shared" si="422"/>
        <v>4</v>
      </c>
      <c r="P3887" s="16">
        <f t="shared" si="425"/>
        <v>2016</v>
      </c>
      <c r="Q3887" t="b">
        <v>0</v>
      </c>
      <c r="R3887">
        <v>0</v>
      </c>
      <c r="S3887" t="b">
        <v>0</v>
      </c>
      <c r="T3887" t="s">
        <v>8303</v>
      </c>
      <c r="U3887" t="str">
        <f t="shared" si="423"/>
        <v>theat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20">
        <f t="shared" si="424"/>
        <v>10</v>
      </c>
      <c r="F3888" s="6" t="str">
        <f t="shared" si="426"/>
        <v>Cat 4</v>
      </c>
      <c r="G3888" s="8">
        <v>0</v>
      </c>
      <c r="H3888" t="s">
        <v>8219</v>
      </c>
      <c r="I3888" t="s">
        <v>8225</v>
      </c>
      <c r="J3888" t="s">
        <v>8247</v>
      </c>
      <c r="K3888">
        <v>1418275702</v>
      </c>
      <c r="L3888" s="12">
        <f t="shared" si="420"/>
        <v>41984.228032407409</v>
      </c>
      <c r="M3888">
        <v>1415683702</v>
      </c>
      <c r="N3888" s="12">
        <f t="shared" si="421"/>
        <v>41954.228032407409</v>
      </c>
      <c r="O3888" s="16">
        <f t="shared" si="422"/>
        <v>11</v>
      </c>
      <c r="P3888" s="16">
        <f t="shared" si="425"/>
        <v>2014</v>
      </c>
      <c r="Q3888" t="b">
        <v>0</v>
      </c>
      <c r="R3888">
        <v>0</v>
      </c>
      <c r="S3888" t="b">
        <v>0</v>
      </c>
      <c r="T3888" t="s">
        <v>8303</v>
      </c>
      <c r="U3888" t="str">
        <f t="shared" si="423"/>
        <v>theat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20">
        <f t="shared" si="424"/>
        <v>2</v>
      </c>
      <c r="F3889" s="6" t="str">
        <f t="shared" si="426"/>
        <v>Cat 2</v>
      </c>
      <c r="G3889" s="8">
        <v>35</v>
      </c>
      <c r="H3889" t="s">
        <v>8219</v>
      </c>
      <c r="I3889" t="s">
        <v>8223</v>
      </c>
      <c r="J3889" t="s">
        <v>8245</v>
      </c>
      <c r="K3889">
        <v>1430517600</v>
      </c>
      <c r="L3889" s="12">
        <f t="shared" si="420"/>
        <v>42125.916666666672</v>
      </c>
      <c r="M3889">
        <v>1426538129</v>
      </c>
      <c r="N3889" s="12">
        <f t="shared" si="421"/>
        <v>42079.857974537037</v>
      </c>
      <c r="O3889" s="16">
        <f t="shared" si="422"/>
        <v>3</v>
      </c>
      <c r="P3889" s="16">
        <f t="shared" si="425"/>
        <v>2015</v>
      </c>
      <c r="Q3889" t="b">
        <v>0</v>
      </c>
      <c r="R3889">
        <v>2</v>
      </c>
      <c r="S3889" t="b">
        <v>0</v>
      </c>
      <c r="T3889" t="s">
        <v>8303</v>
      </c>
      <c r="U3889" t="str">
        <f t="shared" si="423"/>
        <v>theat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20">
        <f t="shared" si="424"/>
        <v>2</v>
      </c>
      <c r="F3890" s="6" t="str">
        <f t="shared" si="426"/>
        <v>Cat 2</v>
      </c>
      <c r="G3890" s="8">
        <v>542</v>
      </c>
      <c r="H3890" t="s">
        <v>8220</v>
      </c>
      <c r="I3890" t="s">
        <v>8224</v>
      </c>
      <c r="J3890" t="s">
        <v>8246</v>
      </c>
      <c r="K3890">
        <v>1488114358</v>
      </c>
      <c r="L3890" s="12">
        <f t="shared" si="420"/>
        <v>42792.545810185184</v>
      </c>
      <c r="M3890">
        <v>1485522358</v>
      </c>
      <c r="N3890" s="12">
        <f t="shared" si="421"/>
        <v>42762.545810185184</v>
      </c>
      <c r="O3890" s="16">
        <f t="shared" si="422"/>
        <v>1</v>
      </c>
      <c r="P3890" s="16">
        <f t="shared" si="425"/>
        <v>2017</v>
      </c>
      <c r="Q3890" t="b">
        <v>0</v>
      </c>
      <c r="R3890">
        <v>14</v>
      </c>
      <c r="S3890" t="b">
        <v>0</v>
      </c>
      <c r="T3890" t="s">
        <v>8269</v>
      </c>
      <c r="U3890" t="str">
        <f t="shared" si="423"/>
        <v>theat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20">
        <f t="shared" si="424"/>
        <v>8</v>
      </c>
      <c r="F3891" s="6" t="str">
        <f t="shared" si="426"/>
        <v>Cat 3</v>
      </c>
      <c r="G3891" s="8">
        <v>118</v>
      </c>
      <c r="H3891" t="s">
        <v>8220</v>
      </c>
      <c r="I3891" t="s">
        <v>8223</v>
      </c>
      <c r="J3891" t="s">
        <v>8245</v>
      </c>
      <c r="K3891">
        <v>1420413960</v>
      </c>
      <c r="L3891" s="12">
        <f t="shared" si="420"/>
        <v>42008.976388888885</v>
      </c>
      <c r="M3891">
        <v>1417651630</v>
      </c>
      <c r="N3891" s="12">
        <f t="shared" si="421"/>
        <v>41977.004976851851</v>
      </c>
      <c r="O3891" s="16">
        <f t="shared" si="422"/>
        <v>12</v>
      </c>
      <c r="P3891" s="16">
        <f t="shared" si="425"/>
        <v>2014</v>
      </c>
      <c r="Q3891" t="b">
        <v>0</v>
      </c>
      <c r="R3891">
        <v>9</v>
      </c>
      <c r="S3891" t="b">
        <v>0</v>
      </c>
      <c r="T3891" t="s">
        <v>8269</v>
      </c>
      <c r="U3891" t="str">
        <f t="shared" si="423"/>
        <v>theat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20">
        <f t="shared" si="424"/>
        <v>15</v>
      </c>
      <c r="F3892" s="6" t="str">
        <f t="shared" si="426"/>
        <v>Cat 5</v>
      </c>
      <c r="G3892" s="8">
        <v>2524</v>
      </c>
      <c r="H3892" t="s">
        <v>8220</v>
      </c>
      <c r="I3892" t="s">
        <v>8223</v>
      </c>
      <c r="J3892" t="s">
        <v>8245</v>
      </c>
      <c r="K3892">
        <v>1439662344</v>
      </c>
      <c r="L3892" s="12">
        <f t="shared" si="420"/>
        <v>42231.758611111116</v>
      </c>
      <c r="M3892">
        <v>1434478344</v>
      </c>
      <c r="N3892" s="12">
        <f t="shared" si="421"/>
        <v>42171.758611111116</v>
      </c>
      <c r="O3892" s="16">
        <f t="shared" si="422"/>
        <v>6</v>
      </c>
      <c r="P3892" s="16">
        <f t="shared" si="425"/>
        <v>2015</v>
      </c>
      <c r="Q3892" t="b">
        <v>0</v>
      </c>
      <c r="R3892">
        <v>8</v>
      </c>
      <c r="S3892" t="b">
        <v>0</v>
      </c>
      <c r="T3892" t="s">
        <v>8269</v>
      </c>
      <c r="U3892" t="str">
        <f t="shared" si="423"/>
        <v>theat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20">
        <f t="shared" si="424"/>
        <v>0.8</v>
      </c>
      <c r="F3893" s="6" t="str">
        <f t="shared" si="426"/>
        <v>Cat 1</v>
      </c>
      <c r="G3893" s="8">
        <v>260</v>
      </c>
      <c r="H3893" t="s">
        <v>8220</v>
      </c>
      <c r="I3893" t="s">
        <v>8223</v>
      </c>
      <c r="J3893" t="s">
        <v>8245</v>
      </c>
      <c r="K3893">
        <v>1427086740</v>
      </c>
      <c r="L3893" s="12">
        <f t="shared" si="420"/>
        <v>42086.207638888889</v>
      </c>
      <c r="M3893">
        <v>1424488244</v>
      </c>
      <c r="N3893" s="12">
        <f t="shared" si="421"/>
        <v>42056.1324537037</v>
      </c>
      <c r="O3893" s="16">
        <f t="shared" si="422"/>
        <v>2</v>
      </c>
      <c r="P3893" s="16">
        <f t="shared" si="425"/>
        <v>2015</v>
      </c>
      <c r="Q3893" t="b">
        <v>0</v>
      </c>
      <c r="R3893">
        <v>7</v>
      </c>
      <c r="S3893" t="b">
        <v>0</v>
      </c>
      <c r="T3893" t="s">
        <v>8269</v>
      </c>
      <c r="U3893" t="str">
        <f t="shared" si="423"/>
        <v>theat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20">
        <f t="shared" si="424"/>
        <v>1</v>
      </c>
      <c r="F3894" s="6" t="str">
        <f t="shared" si="426"/>
        <v>Cat 2</v>
      </c>
      <c r="G3894" s="8">
        <v>0</v>
      </c>
      <c r="H3894" t="s">
        <v>8220</v>
      </c>
      <c r="I3894" t="s">
        <v>8223</v>
      </c>
      <c r="J3894" t="s">
        <v>8245</v>
      </c>
      <c r="K3894">
        <v>1408863600</v>
      </c>
      <c r="L3894" s="12">
        <f t="shared" si="420"/>
        <v>41875.291666666664</v>
      </c>
      <c r="M3894">
        <v>1408203557</v>
      </c>
      <c r="N3894" s="12">
        <f t="shared" si="421"/>
        <v>41867.652280092596</v>
      </c>
      <c r="O3894" s="16">
        <f t="shared" si="422"/>
        <v>8</v>
      </c>
      <c r="P3894" s="16">
        <f t="shared" si="425"/>
        <v>2014</v>
      </c>
      <c r="Q3894" t="b">
        <v>0</v>
      </c>
      <c r="R3894">
        <v>0</v>
      </c>
      <c r="S3894" t="b">
        <v>0</v>
      </c>
      <c r="T3894" t="s">
        <v>8269</v>
      </c>
      <c r="U3894" t="str">
        <f t="shared" si="423"/>
        <v>theat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20">
        <f t="shared" si="424"/>
        <v>50</v>
      </c>
      <c r="F3895" s="6" t="str">
        <f t="shared" si="426"/>
        <v>Cat 12</v>
      </c>
      <c r="G3895" s="8">
        <v>10775</v>
      </c>
      <c r="H3895" t="s">
        <v>8220</v>
      </c>
      <c r="I3895" t="s">
        <v>8223</v>
      </c>
      <c r="J3895" t="s">
        <v>8245</v>
      </c>
      <c r="K3895">
        <v>1404194400</v>
      </c>
      <c r="L3895" s="12">
        <f t="shared" si="420"/>
        <v>41821.25</v>
      </c>
      <c r="M3895">
        <v>1400600840</v>
      </c>
      <c r="N3895" s="12">
        <f t="shared" si="421"/>
        <v>41779.657870370371</v>
      </c>
      <c r="O3895" s="16">
        <f t="shared" si="422"/>
        <v>5</v>
      </c>
      <c r="P3895" s="16">
        <f t="shared" si="425"/>
        <v>2014</v>
      </c>
      <c r="Q3895" t="b">
        <v>0</v>
      </c>
      <c r="R3895">
        <v>84</v>
      </c>
      <c r="S3895" t="b">
        <v>0</v>
      </c>
      <c r="T3895" t="s">
        <v>8269</v>
      </c>
      <c r="U3895" t="str">
        <f t="shared" si="423"/>
        <v>theat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20">
        <f t="shared" si="424"/>
        <v>15</v>
      </c>
      <c r="F3896" s="6" t="str">
        <f t="shared" si="426"/>
        <v>Cat 5</v>
      </c>
      <c r="G3896" s="8">
        <v>520</v>
      </c>
      <c r="H3896" t="s">
        <v>8220</v>
      </c>
      <c r="I3896" t="s">
        <v>8223</v>
      </c>
      <c r="J3896" t="s">
        <v>8245</v>
      </c>
      <c r="K3896">
        <v>1481000340</v>
      </c>
      <c r="L3896" s="12">
        <f t="shared" si="420"/>
        <v>42710.207638888889</v>
      </c>
      <c r="M3896">
        <v>1478386812</v>
      </c>
      <c r="N3896" s="12">
        <f t="shared" si="421"/>
        <v>42679.958472222221</v>
      </c>
      <c r="O3896" s="16">
        <f t="shared" si="422"/>
        <v>11</v>
      </c>
      <c r="P3896" s="16">
        <f t="shared" si="425"/>
        <v>2016</v>
      </c>
      <c r="Q3896" t="b">
        <v>0</v>
      </c>
      <c r="R3896">
        <v>11</v>
      </c>
      <c r="S3896" t="b">
        <v>0</v>
      </c>
      <c r="T3896" t="s">
        <v>8269</v>
      </c>
      <c r="U3896" t="str">
        <f t="shared" si="423"/>
        <v>theat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20">
        <f t="shared" si="424"/>
        <v>1</v>
      </c>
      <c r="F3897" s="6" t="str">
        <f t="shared" si="426"/>
        <v>Cat 2</v>
      </c>
      <c r="G3897" s="8"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12">
        <f t="shared" si="420"/>
        <v>42063.250208333338</v>
      </c>
      <c r="M3897">
        <v>1422424818</v>
      </c>
      <c r="N3897" s="12">
        <f t="shared" si="421"/>
        <v>42032.250208333338</v>
      </c>
      <c r="O3897" s="16">
        <f t="shared" si="422"/>
        <v>1</v>
      </c>
      <c r="P3897" s="16">
        <f t="shared" si="425"/>
        <v>2015</v>
      </c>
      <c r="Q3897" t="b">
        <v>0</v>
      </c>
      <c r="R3897">
        <v>1</v>
      </c>
      <c r="S3897" t="b">
        <v>0</v>
      </c>
      <c r="T3897" t="s">
        <v>8269</v>
      </c>
      <c r="U3897" t="str">
        <f t="shared" si="423"/>
        <v>theat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20">
        <f t="shared" si="424"/>
        <v>1.6</v>
      </c>
      <c r="F3898" s="6" t="str">
        <f t="shared" si="426"/>
        <v>Cat 2</v>
      </c>
      <c r="G3898" s="8">
        <v>170</v>
      </c>
      <c r="H3898" t="s">
        <v>8220</v>
      </c>
      <c r="I3898" t="s">
        <v>8223</v>
      </c>
      <c r="J3898" t="s">
        <v>8245</v>
      </c>
      <c r="K3898">
        <v>1402979778</v>
      </c>
      <c r="L3898" s="12">
        <f t="shared" si="420"/>
        <v>41807.191875000004</v>
      </c>
      <c r="M3898">
        <v>1401770178</v>
      </c>
      <c r="N3898" s="12">
        <f t="shared" si="421"/>
        <v>41793.191875000004</v>
      </c>
      <c r="O3898" s="16">
        <f t="shared" si="422"/>
        <v>6</v>
      </c>
      <c r="P3898" s="16">
        <f t="shared" si="425"/>
        <v>2014</v>
      </c>
      <c r="Q3898" t="b">
        <v>0</v>
      </c>
      <c r="R3898">
        <v>4</v>
      </c>
      <c r="S3898" t="b">
        <v>0</v>
      </c>
      <c r="T3898" t="s">
        <v>8269</v>
      </c>
      <c r="U3898" t="str">
        <f t="shared" si="423"/>
        <v>theat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20">
        <f t="shared" si="424"/>
        <v>2.5</v>
      </c>
      <c r="F3899" s="6" t="str">
        <f t="shared" si="426"/>
        <v>Cat 2</v>
      </c>
      <c r="G3899" s="8">
        <v>440</v>
      </c>
      <c r="H3899" t="s">
        <v>8220</v>
      </c>
      <c r="I3899" t="s">
        <v>8227</v>
      </c>
      <c r="J3899" t="s">
        <v>8249</v>
      </c>
      <c r="K3899">
        <v>1420750683</v>
      </c>
      <c r="L3899" s="12">
        <f t="shared" si="420"/>
        <v>42012.87364583333</v>
      </c>
      <c r="M3899">
        <v>1418158683</v>
      </c>
      <c r="N3899" s="12">
        <f t="shared" si="421"/>
        <v>41982.87364583333</v>
      </c>
      <c r="O3899" s="16">
        <f t="shared" si="422"/>
        <v>12</v>
      </c>
      <c r="P3899" s="16">
        <f t="shared" si="425"/>
        <v>2014</v>
      </c>
      <c r="Q3899" t="b">
        <v>0</v>
      </c>
      <c r="R3899">
        <v>10</v>
      </c>
      <c r="S3899" t="b">
        <v>0</v>
      </c>
      <c r="T3899" t="s">
        <v>8269</v>
      </c>
      <c r="U3899" t="str">
        <f t="shared" si="423"/>
        <v>theat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20">
        <f t="shared" si="424"/>
        <v>2.5</v>
      </c>
      <c r="F3900" s="6" t="str">
        <f t="shared" si="426"/>
        <v>Cat 2</v>
      </c>
      <c r="G3900" s="8">
        <v>814</v>
      </c>
      <c r="H3900" t="s">
        <v>8220</v>
      </c>
      <c r="I3900" t="s">
        <v>8224</v>
      </c>
      <c r="J3900" t="s">
        <v>8246</v>
      </c>
      <c r="K3900">
        <v>1439827200</v>
      </c>
      <c r="L3900" s="12">
        <f t="shared" si="420"/>
        <v>42233.666666666672</v>
      </c>
      <c r="M3900">
        <v>1436355270</v>
      </c>
      <c r="N3900" s="12">
        <f t="shared" si="421"/>
        <v>42193.482291666667</v>
      </c>
      <c r="O3900" s="16">
        <f t="shared" si="422"/>
        <v>7</v>
      </c>
      <c r="P3900" s="16">
        <f t="shared" si="425"/>
        <v>2015</v>
      </c>
      <c r="Q3900" t="b">
        <v>0</v>
      </c>
      <c r="R3900">
        <v>16</v>
      </c>
      <c r="S3900" t="b">
        <v>0</v>
      </c>
      <c r="T3900" t="s">
        <v>8269</v>
      </c>
      <c r="U3900" t="str">
        <f t="shared" si="423"/>
        <v>theat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20">
        <f t="shared" si="424"/>
        <v>10</v>
      </c>
      <c r="F3901" s="6" t="str">
        <f t="shared" si="426"/>
        <v>Cat 4</v>
      </c>
      <c r="G3901" s="8">
        <v>125</v>
      </c>
      <c r="H3901" t="s">
        <v>8220</v>
      </c>
      <c r="I3901" t="s">
        <v>8223</v>
      </c>
      <c r="J3901" t="s">
        <v>8245</v>
      </c>
      <c r="K3901">
        <v>1407868561</v>
      </c>
      <c r="L3901" s="12">
        <f t="shared" si="420"/>
        <v>41863.775011574071</v>
      </c>
      <c r="M3901">
        <v>1406140561</v>
      </c>
      <c r="N3901" s="12">
        <f t="shared" si="421"/>
        <v>41843.775011574071</v>
      </c>
      <c r="O3901" s="16">
        <f t="shared" si="422"/>
        <v>7</v>
      </c>
      <c r="P3901" s="16">
        <f t="shared" si="425"/>
        <v>2014</v>
      </c>
      <c r="Q3901" t="b">
        <v>0</v>
      </c>
      <c r="R3901">
        <v>2</v>
      </c>
      <c r="S3901" t="b">
        <v>0</v>
      </c>
      <c r="T3901" t="s">
        <v>8269</v>
      </c>
      <c r="U3901" t="str">
        <f t="shared" si="423"/>
        <v>theat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20">
        <f t="shared" si="424"/>
        <v>2.5</v>
      </c>
      <c r="F3902" s="6" t="str">
        <f t="shared" si="426"/>
        <v>Cat 2</v>
      </c>
      <c r="G3902" s="8">
        <v>135</v>
      </c>
      <c r="H3902" t="s">
        <v>8220</v>
      </c>
      <c r="I3902" t="s">
        <v>8223</v>
      </c>
      <c r="J3902" t="s">
        <v>8245</v>
      </c>
      <c r="K3902">
        <v>1433988791</v>
      </c>
      <c r="L3902" s="12">
        <f t="shared" si="420"/>
        <v>42166.092488425929</v>
      </c>
      <c r="M3902">
        <v>1431396791</v>
      </c>
      <c r="N3902" s="12">
        <f t="shared" si="421"/>
        <v>42136.092488425929</v>
      </c>
      <c r="O3902" s="16">
        <f t="shared" si="422"/>
        <v>5</v>
      </c>
      <c r="P3902" s="16">
        <f t="shared" si="425"/>
        <v>2015</v>
      </c>
      <c r="Q3902" t="b">
        <v>0</v>
      </c>
      <c r="R3902">
        <v>5</v>
      </c>
      <c r="S3902" t="b">
        <v>0</v>
      </c>
      <c r="T3902" t="s">
        <v>8269</v>
      </c>
      <c r="U3902" t="str">
        <f t="shared" si="423"/>
        <v>theat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20">
        <f t="shared" si="424"/>
        <v>3</v>
      </c>
      <c r="F3903" s="6" t="str">
        <f t="shared" si="426"/>
        <v>Cat 2</v>
      </c>
      <c r="G3903" s="8"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12">
        <f t="shared" si="420"/>
        <v>42357.826377314821</v>
      </c>
      <c r="M3903">
        <v>1447098599</v>
      </c>
      <c r="N3903" s="12">
        <f t="shared" si="421"/>
        <v>42317.826377314821</v>
      </c>
      <c r="O3903" s="16">
        <f t="shared" si="422"/>
        <v>11</v>
      </c>
      <c r="P3903" s="16">
        <f t="shared" si="425"/>
        <v>2015</v>
      </c>
      <c r="Q3903" t="b">
        <v>0</v>
      </c>
      <c r="R3903">
        <v>1</v>
      </c>
      <c r="S3903" t="b">
        <v>0</v>
      </c>
      <c r="T3903" t="s">
        <v>8269</v>
      </c>
      <c r="U3903" t="str">
        <f t="shared" si="423"/>
        <v>theat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20">
        <f t="shared" si="424"/>
        <v>3</v>
      </c>
      <c r="F3904" s="6" t="str">
        <f t="shared" si="426"/>
        <v>Cat 2</v>
      </c>
      <c r="G3904" s="8">
        <v>1465</v>
      </c>
      <c r="H3904" t="s">
        <v>8220</v>
      </c>
      <c r="I3904" t="s">
        <v>8224</v>
      </c>
      <c r="J3904" t="s">
        <v>8246</v>
      </c>
      <c r="K3904">
        <v>1479125642</v>
      </c>
      <c r="L3904" s="12">
        <f t="shared" si="420"/>
        <v>42688.509745370371</v>
      </c>
      <c r="M3904">
        <v>1476962042</v>
      </c>
      <c r="N3904" s="12">
        <f t="shared" si="421"/>
        <v>42663.468078703707</v>
      </c>
      <c r="O3904" s="16">
        <f t="shared" si="422"/>
        <v>10</v>
      </c>
      <c r="P3904" s="16">
        <f t="shared" si="425"/>
        <v>2016</v>
      </c>
      <c r="Q3904" t="b">
        <v>0</v>
      </c>
      <c r="R3904">
        <v>31</v>
      </c>
      <c r="S3904" t="b">
        <v>0</v>
      </c>
      <c r="T3904" t="s">
        <v>8269</v>
      </c>
      <c r="U3904" t="str">
        <f t="shared" si="423"/>
        <v>theat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20">
        <f t="shared" si="424"/>
        <v>1.5</v>
      </c>
      <c r="F3905" s="6" t="str">
        <f t="shared" si="426"/>
        <v>Cat 2</v>
      </c>
      <c r="G3905" s="8">
        <v>0</v>
      </c>
      <c r="H3905" t="s">
        <v>8220</v>
      </c>
      <c r="I3905" t="s">
        <v>8223</v>
      </c>
      <c r="J3905" t="s">
        <v>8245</v>
      </c>
      <c r="K3905">
        <v>1439581080</v>
      </c>
      <c r="L3905" s="12">
        <f t="shared" si="420"/>
        <v>42230.818055555559</v>
      </c>
      <c r="M3905">
        <v>1435709765</v>
      </c>
      <c r="N3905" s="12">
        <f t="shared" si="421"/>
        <v>42186.01116898148</v>
      </c>
      <c r="O3905" s="16">
        <f t="shared" si="422"/>
        <v>7</v>
      </c>
      <c r="P3905" s="16">
        <f t="shared" si="425"/>
        <v>2015</v>
      </c>
      <c r="Q3905" t="b">
        <v>0</v>
      </c>
      <c r="R3905">
        <v>0</v>
      </c>
      <c r="S3905" t="b">
        <v>0</v>
      </c>
      <c r="T3905" t="s">
        <v>8269</v>
      </c>
      <c r="U3905" t="str">
        <f t="shared" si="423"/>
        <v>theat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20">
        <f t="shared" si="424"/>
        <v>10</v>
      </c>
      <c r="F3906" s="6" t="str">
        <f t="shared" si="426"/>
        <v>Cat 4</v>
      </c>
      <c r="G3906" s="8">
        <v>3</v>
      </c>
      <c r="H3906" t="s">
        <v>8220</v>
      </c>
      <c r="I3906" t="s">
        <v>8223</v>
      </c>
      <c r="J3906" t="s">
        <v>8245</v>
      </c>
      <c r="K3906">
        <v>1429074240</v>
      </c>
      <c r="L3906" s="12">
        <f t="shared" si="420"/>
        <v>42109.211111111115</v>
      </c>
      <c r="M3906">
        <v>1427866200</v>
      </c>
      <c r="N3906" s="12">
        <f t="shared" si="421"/>
        <v>42095.229166666672</v>
      </c>
      <c r="O3906" s="16">
        <f t="shared" si="422"/>
        <v>4</v>
      </c>
      <c r="P3906" s="16">
        <f t="shared" si="425"/>
        <v>2015</v>
      </c>
      <c r="Q3906" t="b">
        <v>0</v>
      </c>
      <c r="R3906">
        <v>2</v>
      </c>
      <c r="S3906" t="b">
        <v>0</v>
      </c>
      <c r="T3906" t="s">
        <v>8269</v>
      </c>
      <c r="U3906" t="str">
        <f t="shared" si="423"/>
        <v>theat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20">
        <f t="shared" si="424"/>
        <v>1.5</v>
      </c>
      <c r="F3907" s="6" t="str">
        <f t="shared" si="426"/>
        <v>Cat 2</v>
      </c>
      <c r="G3907" s="8">
        <v>173</v>
      </c>
      <c r="H3907" t="s">
        <v>8220</v>
      </c>
      <c r="I3907" t="s">
        <v>8224</v>
      </c>
      <c r="J3907" t="s">
        <v>8246</v>
      </c>
      <c r="K3907">
        <v>1434063600</v>
      </c>
      <c r="L3907" s="12">
        <f t="shared" ref="L3907:L3970" si="427">(((K3907/60)/60)/24)+DATE(1970,1,1)</f>
        <v>42166.958333333328</v>
      </c>
      <c r="M3907">
        <v>1430405903</v>
      </c>
      <c r="N3907" s="12">
        <f t="shared" ref="N3907:N3970" si="428">(((M3907/60)/60)/24)+DATE(1970,1,1)</f>
        <v>42124.623877314814</v>
      </c>
      <c r="O3907" s="16">
        <f t="shared" ref="O3907:O3970" si="429">MONTH(N3907)</f>
        <v>4</v>
      </c>
      <c r="P3907" s="16">
        <f t="shared" si="425"/>
        <v>2015</v>
      </c>
      <c r="Q3907" t="b">
        <v>0</v>
      </c>
      <c r="R3907">
        <v>7</v>
      </c>
      <c r="S3907" t="b">
        <v>0</v>
      </c>
      <c r="T3907" t="s">
        <v>8269</v>
      </c>
      <c r="U3907" t="str">
        <f t="shared" ref="U3907:U3970" si="430">LEFT(T3907,5)</f>
        <v>theat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20">
        <f t="shared" ref="E3908:E3971" si="431">D3908/1000</f>
        <v>1.5</v>
      </c>
      <c r="F3908" s="6" t="str">
        <f t="shared" si="426"/>
        <v>Cat 2</v>
      </c>
      <c r="G3908" s="8">
        <v>1010</v>
      </c>
      <c r="H3908" t="s">
        <v>8220</v>
      </c>
      <c r="I3908" t="s">
        <v>8224</v>
      </c>
      <c r="J3908" t="s">
        <v>8246</v>
      </c>
      <c r="K3908">
        <v>1435325100</v>
      </c>
      <c r="L3908" s="12">
        <f t="shared" si="427"/>
        <v>42181.559027777781</v>
      </c>
      <c r="M3908">
        <v>1432072893</v>
      </c>
      <c r="N3908" s="12">
        <f t="shared" si="428"/>
        <v>42143.917743055557</v>
      </c>
      <c r="O3908" s="16">
        <f t="shared" si="429"/>
        <v>5</v>
      </c>
      <c r="P3908" s="16">
        <f t="shared" ref="P3908:P3971" si="432">YEAR(N3908)</f>
        <v>2015</v>
      </c>
      <c r="Q3908" t="b">
        <v>0</v>
      </c>
      <c r="R3908">
        <v>16</v>
      </c>
      <c r="S3908" t="b">
        <v>0</v>
      </c>
      <c r="T3908" t="s">
        <v>8269</v>
      </c>
      <c r="U3908" t="str">
        <f t="shared" si="430"/>
        <v>theat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20">
        <f t="shared" si="431"/>
        <v>1</v>
      </c>
      <c r="F3909" s="6" t="str">
        <f t="shared" ref="F3909:F3972" si="433">IF(E3909&lt;1,"Cat 1",IF(E3909&lt;5,"Cat 2",IF(E3909&lt;10,"Cat 3",IF(E3909&lt;15,"Cat 4",IF(E3909&lt;20,"Cat 5",IF(E3909&lt;25,"Cat 6",IF(E3909&lt;30,"Cat 7",IF(E3909&lt;35,"Cat 8",IF(E3909&lt;40,"Cat 9",IF(E3909&lt;45,"Cat 10",IF(E3909&lt;50,"Cat 11","Cat 12")))))))))))</f>
        <v>Cat 2</v>
      </c>
      <c r="G3909" s="8">
        <v>153</v>
      </c>
      <c r="H3909" t="s">
        <v>8220</v>
      </c>
      <c r="I3909" t="s">
        <v>8223</v>
      </c>
      <c r="J3909" t="s">
        <v>8245</v>
      </c>
      <c r="K3909">
        <v>1414354080</v>
      </c>
      <c r="L3909" s="12">
        <f t="shared" si="427"/>
        <v>41938.838888888888</v>
      </c>
      <c r="M3909">
        <v>1411587606</v>
      </c>
      <c r="N3909" s="12">
        <f t="shared" si="428"/>
        <v>41906.819513888891</v>
      </c>
      <c r="O3909" s="16">
        <f t="shared" si="429"/>
        <v>9</v>
      </c>
      <c r="P3909" s="16">
        <f t="shared" si="432"/>
        <v>2014</v>
      </c>
      <c r="Q3909" t="b">
        <v>0</v>
      </c>
      <c r="R3909">
        <v>4</v>
      </c>
      <c r="S3909" t="b">
        <v>0</v>
      </c>
      <c r="T3909" t="s">
        <v>8269</v>
      </c>
      <c r="U3909" t="str">
        <f t="shared" si="430"/>
        <v>theat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20">
        <f t="shared" si="431"/>
        <v>0.75</v>
      </c>
      <c r="F3910" s="6" t="str">
        <f t="shared" si="433"/>
        <v>Cat 1</v>
      </c>
      <c r="G3910" s="8">
        <v>65</v>
      </c>
      <c r="H3910" t="s">
        <v>8220</v>
      </c>
      <c r="I3910" t="s">
        <v>8223</v>
      </c>
      <c r="J3910" t="s">
        <v>8245</v>
      </c>
      <c r="K3910">
        <v>1406603696</v>
      </c>
      <c r="L3910" s="12">
        <f t="shared" si="427"/>
        <v>41849.135370370372</v>
      </c>
      <c r="M3910">
        <v>1405307696</v>
      </c>
      <c r="N3910" s="12">
        <f t="shared" si="428"/>
        <v>41834.135370370372</v>
      </c>
      <c r="O3910" s="16">
        <f t="shared" si="429"/>
        <v>7</v>
      </c>
      <c r="P3910" s="16">
        <f t="shared" si="432"/>
        <v>2014</v>
      </c>
      <c r="Q3910" t="b">
        <v>0</v>
      </c>
      <c r="R3910">
        <v>4</v>
      </c>
      <c r="S3910" t="b">
        <v>0</v>
      </c>
      <c r="T3910" t="s">
        <v>8269</v>
      </c>
      <c r="U3910" t="str">
        <f t="shared" si="430"/>
        <v>theat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20">
        <f t="shared" si="431"/>
        <v>60</v>
      </c>
      <c r="F3911" s="6" t="str">
        <f t="shared" si="433"/>
        <v>Cat 12</v>
      </c>
      <c r="G3911" s="8">
        <v>135</v>
      </c>
      <c r="H3911" t="s">
        <v>8220</v>
      </c>
      <c r="I3911" t="s">
        <v>8223</v>
      </c>
      <c r="J3911" t="s">
        <v>8245</v>
      </c>
      <c r="K3911">
        <v>1410424642</v>
      </c>
      <c r="L3911" s="12">
        <f t="shared" si="427"/>
        <v>41893.359282407408</v>
      </c>
      <c r="M3911">
        <v>1407832642</v>
      </c>
      <c r="N3911" s="12">
        <f t="shared" si="428"/>
        <v>41863.359282407408</v>
      </c>
      <c r="O3911" s="16">
        <f t="shared" si="429"/>
        <v>8</v>
      </c>
      <c r="P3911" s="16">
        <f t="shared" si="432"/>
        <v>2014</v>
      </c>
      <c r="Q3911" t="b">
        <v>0</v>
      </c>
      <c r="R3911">
        <v>4</v>
      </c>
      <c r="S3911" t="b">
        <v>0</v>
      </c>
      <c r="T3911" t="s">
        <v>8269</v>
      </c>
      <c r="U3911" t="str">
        <f t="shared" si="430"/>
        <v>theat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20">
        <f t="shared" si="431"/>
        <v>6</v>
      </c>
      <c r="F3912" s="6" t="str">
        <f t="shared" si="433"/>
        <v>Cat 3</v>
      </c>
      <c r="G3912" s="8">
        <v>185</v>
      </c>
      <c r="H3912" t="s">
        <v>8220</v>
      </c>
      <c r="I3912" t="s">
        <v>8223</v>
      </c>
      <c r="J3912" t="s">
        <v>8245</v>
      </c>
      <c r="K3912">
        <v>1441649397</v>
      </c>
      <c r="L3912" s="12">
        <f t="shared" si="427"/>
        <v>42254.756909722222</v>
      </c>
      <c r="M3912">
        <v>1439057397</v>
      </c>
      <c r="N3912" s="12">
        <f t="shared" si="428"/>
        <v>42224.756909722222</v>
      </c>
      <c r="O3912" s="16">
        <f t="shared" si="429"/>
        <v>8</v>
      </c>
      <c r="P3912" s="16">
        <f t="shared" si="432"/>
        <v>2015</v>
      </c>
      <c r="Q3912" t="b">
        <v>0</v>
      </c>
      <c r="R3912">
        <v>3</v>
      </c>
      <c r="S3912" t="b">
        <v>0</v>
      </c>
      <c r="T3912" t="s">
        <v>8269</v>
      </c>
      <c r="U3912" t="str">
        <f t="shared" si="430"/>
        <v>theat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20">
        <f t="shared" si="431"/>
        <v>8</v>
      </c>
      <c r="F3913" s="6" t="str">
        <f t="shared" si="433"/>
        <v>Cat 3</v>
      </c>
      <c r="G3913" s="8">
        <v>2993</v>
      </c>
      <c r="H3913" t="s">
        <v>8220</v>
      </c>
      <c r="I3913" t="s">
        <v>8223</v>
      </c>
      <c r="J3913" t="s">
        <v>8245</v>
      </c>
      <c r="K3913">
        <v>1417033777</v>
      </c>
      <c r="L3913" s="12">
        <f t="shared" si="427"/>
        <v>41969.853900462964</v>
      </c>
      <c r="M3913">
        <v>1414438177</v>
      </c>
      <c r="N3913" s="12">
        <f t="shared" si="428"/>
        <v>41939.8122337963</v>
      </c>
      <c r="O3913" s="16">
        <f t="shared" si="429"/>
        <v>10</v>
      </c>
      <c r="P3913" s="16">
        <f t="shared" si="432"/>
        <v>2014</v>
      </c>
      <c r="Q3913" t="b">
        <v>0</v>
      </c>
      <c r="R3913">
        <v>36</v>
      </c>
      <c r="S3913" t="b">
        <v>0</v>
      </c>
      <c r="T3913" t="s">
        <v>8269</v>
      </c>
      <c r="U3913" t="str">
        <f t="shared" si="430"/>
        <v>theat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20">
        <f t="shared" si="431"/>
        <v>15</v>
      </c>
      <c r="F3914" s="6" t="str">
        <f t="shared" si="433"/>
        <v>Cat 5</v>
      </c>
      <c r="G3914" s="8"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12">
        <f t="shared" si="427"/>
        <v>42119.190972222219</v>
      </c>
      <c r="M3914">
        <v>1424759330</v>
      </c>
      <c r="N3914" s="12">
        <f t="shared" si="428"/>
        <v>42059.270023148143</v>
      </c>
      <c r="O3914" s="16">
        <f t="shared" si="429"/>
        <v>2</v>
      </c>
      <c r="P3914" s="16">
        <f t="shared" si="432"/>
        <v>2015</v>
      </c>
      <c r="Q3914" t="b">
        <v>0</v>
      </c>
      <c r="R3914">
        <v>1</v>
      </c>
      <c r="S3914" t="b">
        <v>0</v>
      </c>
      <c r="T3914" t="s">
        <v>8269</v>
      </c>
      <c r="U3914" t="str">
        <f t="shared" si="430"/>
        <v>theat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20">
        <f t="shared" si="431"/>
        <v>10</v>
      </c>
      <c r="F3915" s="6" t="str">
        <f t="shared" si="433"/>
        <v>Cat 4</v>
      </c>
      <c r="G3915" s="8">
        <v>1000</v>
      </c>
      <c r="H3915" t="s">
        <v>8220</v>
      </c>
      <c r="I3915" t="s">
        <v>8223</v>
      </c>
      <c r="J3915" t="s">
        <v>8245</v>
      </c>
      <c r="K3915">
        <v>1448863449</v>
      </c>
      <c r="L3915" s="12">
        <f t="shared" si="427"/>
        <v>42338.252881944441</v>
      </c>
      <c r="M3915">
        <v>1446267849</v>
      </c>
      <c r="N3915" s="12">
        <f t="shared" si="428"/>
        <v>42308.211215277777</v>
      </c>
      <c r="O3915" s="16">
        <f t="shared" si="429"/>
        <v>10</v>
      </c>
      <c r="P3915" s="16">
        <f t="shared" si="432"/>
        <v>2015</v>
      </c>
      <c r="Q3915" t="b">
        <v>0</v>
      </c>
      <c r="R3915">
        <v>7</v>
      </c>
      <c r="S3915" t="b">
        <v>0</v>
      </c>
      <c r="T3915" t="s">
        <v>8269</v>
      </c>
      <c r="U3915" t="str">
        <f t="shared" si="430"/>
        <v>theat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20">
        <f t="shared" si="431"/>
        <v>2.5</v>
      </c>
      <c r="F3916" s="6" t="str">
        <f t="shared" si="433"/>
        <v>Cat 2</v>
      </c>
      <c r="G3916" s="8">
        <v>909</v>
      </c>
      <c r="H3916" t="s">
        <v>8220</v>
      </c>
      <c r="I3916" t="s">
        <v>8224</v>
      </c>
      <c r="J3916" t="s">
        <v>8246</v>
      </c>
      <c r="K3916">
        <v>1431298740</v>
      </c>
      <c r="L3916" s="12">
        <f t="shared" si="427"/>
        <v>42134.957638888889</v>
      </c>
      <c r="M3916">
        <v>1429558756</v>
      </c>
      <c r="N3916" s="12">
        <f t="shared" si="428"/>
        <v>42114.818935185183</v>
      </c>
      <c r="O3916" s="16">
        <f t="shared" si="429"/>
        <v>4</v>
      </c>
      <c r="P3916" s="16">
        <f t="shared" si="432"/>
        <v>2015</v>
      </c>
      <c r="Q3916" t="b">
        <v>0</v>
      </c>
      <c r="R3916">
        <v>27</v>
      </c>
      <c r="S3916" t="b">
        <v>0</v>
      </c>
      <c r="T3916" t="s">
        <v>8269</v>
      </c>
      <c r="U3916" t="str">
        <f t="shared" si="430"/>
        <v>theat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20">
        <f t="shared" si="431"/>
        <v>1.5</v>
      </c>
      <c r="F3917" s="6" t="str">
        <f t="shared" si="433"/>
        <v>Cat 2</v>
      </c>
      <c r="G3917" s="8"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12">
        <f t="shared" si="427"/>
        <v>42522.98505787037</v>
      </c>
      <c r="M3917">
        <v>1462232309</v>
      </c>
      <c r="N3917" s="12">
        <f t="shared" si="428"/>
        <v>42492.98505787037</v>
      </c>
      <c r="O3917" s="16">
        <f t="shared" si="429"/>
        <v>5</v>
      </c>
      <c r="P3917" s="16">
        <f t="shared" si="432"/>
        <v>2016</v>
      </c>
      <c r="Q3917" t="b">
        <v>0</v>
      </c>
      <c r="R3917">
        <v>1</v>
      </c>
      <c r="S3917" t="b">
        <v>0</v>
      </c>
      <c r="T3917" t="s">
        <v>8269</v>
      </c>
      <c r="U3917" t="str">
        <f t="shared" si="430"/>
        <v>theat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20">
        <f t="shared" si="431"/>
        <v>2</v>
      </c>
      <c r="F3918" s="6" t="str">
        <f t="shared" si="433"/>
        <v>Cat 2</v>
      </c>
      <c r="G3918" s="8">
        <v>0</v>
      </c>
      <c r="H3918" t="s">
        <v>8220</v>
      </c>
      <c r="I3918" t="s">
        <v>8231</v>
      </c>
      <c r="J3918" t="s">
        <v>8252</v>
      </c>
      <c r="K3918">
        <v>1464952752</v>
      </c>
      <c r="L3918" s="12">
        <f t="shared" si="427"/>
        <v>42524.471666666665</v>
      </c>
      <c r="M3918">
        <v>1462360752</v>
      </c>
      <c r="N3918" s="12">
        <f t="shared" si="428"/>
        <v>42494.471666666665</v>
      </c>
      <c r="O3918" s="16">
        <f t="shared" si="429"/>
        <v>5</v>
      </c>
      <c r="P3918" s="16">
        <f t="shared" si="432"/>
        <v>2016</v>
      </c>
      <c r="Q3918" t="b">
        <v>0</v>
      </c>
      <c r="R3918">
        <v>0</v>
      </c>
      <c r="S3918" t="b">
        <v>0</v>
      </c>
      <c r="T3918" t="s">
        <v>8269</v>
      </c>
      <c r="U3918" t="str">
        <f t="shared" si="430"/>
        <v>theat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20">
        <f t="shared" si="431"/>
        <v>3.5</v>
      </c>
      <c r="F3919" s="6" t="str">
        <f t="shared" si="433"/>
        <v>Cat 2</v>
      </c>
      <c r="G3919" s="8"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12">
        <f t="shared" si="427"/>
        <v>41893.527326388888</v>
      </c>
      <c r="M3919">
        <v>1407847161</v>
      </c>
      <c r="N3919" s="12">
        <f t="shared" si="428"/>
        <v>41863.527326388888</v>
      </c>
      <c r="O3919" s="16">
        <f t="shared" si="429"/>
        <v>8</v>
      </c>
      <c r="P3919" s="16">
        <f t="shared" si="432"/>
        <v>2014</v>
      </c>
      <c r="Q3919" t="b">
        <v>0</v>
      </c>
      <c r="R3919">
        <v>1</v>
      </c>
      <c r="S3919" t="b">
        <v>0</v>
      </c>
      <c r="T3919" t="s">
        <v>8269</v>
      </c>
      <c r="U3919" t="str">
        <f t="shared" si="430"/>
        <v>theat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20">
        <f t="shared" si="431"/>
        <v>60</v>
      </c>
      <c r="F3920" s="6" t="str">
        <f t="shared" si="433"/>
        <v>Cat 12</v>
      </c>
      <c r="G3920" s="8">
        <v>120</v>
      </c>
      <c r="H3920" t="s">
        <v>8220</v>
      </c>
      <c r="I3920" t="s">
        <v>8224</v>
      </c>
      <c r="J3920" t="s">
        <v>8246</v>
      </c>
      <c r="K3920">
        <v>1407168000</v>
      </c>
      <c r="L3920" s="12">
        <f t="shared" si="427"/>
        <v>41855.666666666664</v>
      </c>
      <c r="M3920">
        <v>1406131023</v>
      </c>
      <c r="N3920" s="12">
        <f t="shared" si="428"/>
        <v>41843.664618055554</v>
      </c>
      <c r="O3920" s="16">
        <f t="shared" si="429"/>
        <v>7</v>
      </c>
      <c r="P3920" s="16">
        <f t="shared" si="432"/>
        <v>2014</v>
      </c>
      <c r="Q3920" t="b">
        <v>0</v>
      </c>
      <c r="R3920">
        <v>3</v>
      </c>
      <c r="S3920" t="b">
        <v>0</v>
      </c>
      <c r="T3920" t="s">
        <v>8269</v>
      </c>
      <c r="U3920" t="str">
        <f t="shared" si="430"/>
        <v>theat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20">
        <f t="shared" si="431"/>
        <v>5</v>
      </c>
      <c r="F3921" s="6" t="str">
        <f t="shared" si="433"/>
        <v>Cat 3</v>
      </c>
      <c r="G3921" s="8">
        <v>90</v>
      </c>
      <c r="H3921" t="s">
        <v>8220</v>
      </c>
      <c r="I3921" t="s">
        <v>8224</v>
      </c>
      <c r="J3921" t="s">
        <v>8246</v>
      </c>
      <c r="K3921">
        <v>1453075200</v>
      </c>
      <c r="L3921" s="12">
        <f t="shared" si="427"/>
        <v>42387</v>
      </c>
      <c r="M3921">
        <v>1450628773</v>
      </c>
      <c r="N3921" s="12">
        <f t="shared" si="428"/>
        <v>42358.684872685189</v>
      </c>
      <c r="O3921" s="16">
        <f t="shared" si="429"/>
        <v>12</v>
      </c>
      <c r="P3921" s="16">
        <f t="shared" si="432"/>
        <v>2015</v>
      </c>
      <c r="Q3921" t="b">
        <v>0</v>
      </c>
      <c r="R3921">
        <v>3</v>
      </c>
      <c r="S3921" t="b">
        <v>0</v>
      </c>
      <c r="T3921" t="s">
        <v>8269</v>
      </c>
      <c r="U3921" t="str">
        <f t="shared" si="430"/>
        <v>theat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20">
        <f t="shared" si="431"/>
        <v>2.5</v>
      </c>
      <c r="F3922" s="6" t="str">
        <f t="shared" si="433"/>
        <v>Cat 2</v>
      </c>
      <c r="G3922" s="8">
        <v>135</v>
      </c>
      <c r="H3922" t="s">
        <v>8220</v>
      </c>
      <c r="I3922" t="s">
        <v>8224</v>
      </c>
      <c r="J3922" t="s">
        <v>8246</v>
      </c>
      <c r="K3922">
        <v>1479032260</v>
      </c>
      <c r="L3922" s="12">
        <f t="shared" si="427"/>
        <v>42687.428935185191</v>
      </c>
      <c r="M3922">
        <v>1476436660</v>
      </c>
      <c r="N3922" s="12">
        <f t="shared" si="428"/>
        <v>42657.38726851852</v>
      </c>
      <c r="O3922" s="16">
        <f t="shared" si="429"/>
        <v>10</v>
      </c>
      <c r="P3922" s="16">
        <f t="shared" si="432"/>
        <v>2016</v>
      </c>
      <c r="Q3922" t="b">
        <v>0</v>
      </c>
      <c r="R3922">
        <v>3</v>
      </c>
      <c r="S3922" t="b">
        <v>0</v>
      </c>
      <c r="T3922" t="s">
        <v>8269</v>
      </c>
      <c r="U3922" t="str">
        <f t="shared" si="430"/>
        <v>theat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20">
        <f t="shared" si="431"/>
        <v>3</v>
      </c>
      <c r="F3923" s="6" t="str">
        <f t="shared" si="433"/>
        <v>Cat 2</v>
      </c>
      <c r="G3923" s="8">
        <v>0</v>
      </c>
      <c r="H3923" t="s">
        <v>8220</v>
      </c>
      <c r="I3923" t="s">
        <v>8224</v>
      </c>
      <c r="J3923" t="s">
        <v>8246</v>
      </c>
      <c r="K3923">
        <v>1414346400</v>
      </c>
      <c r="L3923" s="12">
        <f t="shared" si="427"/>
        <v>41938.75</v>
      </c>
      <c r="M3923">
        <v>1413291655</v>
      </c>
      <c r="N3923" s="12">
        <f t="shared" si="428"/>
        <v>41926.542303240742</v>
      </c>
      <c r="O3923" s="16">
        <f t="shared" si="429"/>
        <v>10</v>
      </c>
      <c r="P3923" s="16">
        <f t="shared" si="432"/>
        <v>2014</v>
      </c>
      <c r="Q3923" t="b">
        <v>0</v>
      </c>
      <c r="R3923">
        <v>0</v>
      </c>
      <c r="S3923" t="b">
        <v>0</v>
      </c>
      <c r="T3923" t="s">
        <v>8269</v>
      </c>
      <c r="U3923" t="str">
        <f t="shared" si="430"/>
        <v>theat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20">
        <f t="shared" si="431"/>
        <v>0.75</v>
      </c>
      <c r="F3924" s="6" t="str">
        <f t="shared" si="433"/>
        <v>Cat 1</v>
      </c>
      <c r="G3924" s="8">
        <v>61</v>
      </c>
      <c r="H3924" t="s">
        <v>8220</v>
      </c>
      <c r="I3924" t="s">
        <v>8223</v>
      </c>
      <c r="J3924" t="s">
        <v>8245</v>
      </c>
      <c r="K3924">
        <v>1425337200</v>
      </c>
      <c r="L3924" s="12">
        <f t="shared" si="427"/>
        <v>42065.958333333328</v>
      </c>
      <c r="M3924">
        <v>1421432810</v>
      </c>
      <c r="N3924" s="12">
        <f t="shared" si="428"/>
        <v>42020.768634259264</v>
      </c>
      <c r="O3924" s="16">
        <f t="shared" si="429"/>
        <v>1</v>
      </c>
      <c r="P3924" s="16">
        <f t="shared" si="432"/>
        <v>2015</v>
      </c>
      <c r="Q3924" t="b">
        <v>0</v>
      </c>
      <c r="R3924">
        <v>6</v>
      </c>
      <c r="S3924" t="b">
        <v>0</v>
      </c>
      <c r="T3924" t="s">
        <v>8269</v>
      </c>
      <c r="U3924" t="str">
        <f t="shared" si="430"/>
        <v>theat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20">
        <f t="shared" si="431"/>
        <v>11.5</v>
      </c>
      <c r="F3925" s="6" t="str">
        <f t="shared" si="433"/>
        <v>Cat 4</v>
      </c>
      <c r="G3925" s="8">
        <v>1384</v>
      </c>
      <c r="H3925" t="s">
        <v>8220</v>
      </c>
      <c r="I3925" t="s">
        <v>8224</v>
      </c>
      <c r="J3925" t="s">
        <v>8246</v>
      </c>
      <c r="K3925">
        <v>1428622271</v>
      </c>
      <c r="L3925" s="12">
        <f t="shared" si="427"/>
        <v>42103.979988425926</v>
      </c>
      <c r="M3925">
        <v>1426203071</v>
      </c>
      <c r="N3925" s="12">
        <f t="shared" si="428"/>
        <v>42075.979988425926</v>
      </c>
      <c r="O3925" s="16">
        <f t="shared" si="429"/>
        <v>3</v>
      </c>
      <c r="P3925" s="16">
        <f t="shared" si="432"/>
        <v>2015</v>
      </c>
      <c r="Q3925" t="b">
        <v>0</v>
      </c>
      <c r="R3925">
        <v>17</v>
      </c>
      <c r="S3925" t="b">
        <v>0</v>
      </c>
      <c r="T3925" t="s">
        <v>8269</v>
      </c>
      <c r="U3925" t="str">
        <f t="shared" si="430"/>
        <v>theat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20">
        <f t="shared" si="431"/>
        <v>15</v>
      </c>
      <c r="F3926" s="6" t="str">
        <f t="shared" si="433"/>
        <v>Cat 5</v>
      </c>
      <c r="G3926" s="8">
        <v>2290</v>
      </c>
      <c r="H3926" t="s">
        <v>8220</v>
      </c>
      <c r="I3926" t="s">
        <v>8223</v>
      </c>
      <c r="J3926" t="s">
        <v>8245</v>
      </c>
      <c r="K3926">
        <v>1403823722</v>
      </c>
      <c r="L3926" s="12">
        <f t="shared" si="427"/>
        <v>41816.959745370368</v>
      </c>
      <c r="M3926">
        <v>1401231722</v>
      </c>
      <c r="N3926" s="12">
        <f t="shared" si="428"/>
        <v>41786.959745370368</v>
      </c>
      <c r="O3926" s="16">
        <f t="shared" si="429"/>
        <v>5</v>
      </c>
      <c r="P3926" s="16">
        <f t="shared" si="432"/>
        <v>2014</v>
      </c>
      <c r="Q3926" t="b">
        <v>0</v>
      </c>
      <c r="R3926">
        <v>40</v>
      </c>
      <c r="S3926" t="b">
        <v>0</v>
      </c>
      <c r="T3926" t="s">
        <v>8269</v>
      </c>
      <c r="U3926" t="str">
        <f t="shared" si="430"/>
        <v>theat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20">
        <f t="shared" si="431"/>
        <v>0.15</v>
      </c>
      <c r="F3927" s="6" t="str">
        <f t="shared" si="433"/>
        <v>Cat 1</v>
      </c>
      <c r="G3927" s="8">
        <v>15</v>
      </c>
      <c r="H3927" t="s">
        <v>8220</v>
      </c>
      <c r="I3927" t="s">
        <v>8223</v>
      </c>
      <c r="J3927" t="s">
        <v>8245</v>
      </c>
      <c r="K3927">
        <v>1406753639</v>
      </c>
      <c r="L3927" s="12">
        <f t="shared" si="427"/>
        <v>41850.870821759258</v>
      </c>
      <c r="M3927">
        <v>1404161639</v>
      </c>
      <c r="N3927" s="12">
        <f t="shared" si="428"/>
        <v>41820.870821759258</v>
      </c>
      <c r="O3927" s="16">
        <f t="shared" si="429"/>
        <v>6</v>
      </c>
      <c r="P3927" s="16">
        <f t="shared" si="432"/>
        <v>2014</v>
      </c>
      <c r="Q3927" t="b">
        <v>0</v>
      </c>
      <c r="R3927">
        <v>3</v>
      </c>
      <c r="S3927" t="b">
        <v>0</v>
      </c>
      <c r="T3927" t="s">
        <v>8269</v>
      </c>
      <c r="U3927" t="str">
        <f t="shared" si="430"/>
        <v>theat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20">
        <f t="shared" si="431"/>
        <v>5</v>
      </c>
      <c r="F3928" s="6" t="str">
        <f t="shared" si="433"/>
        <v>Cat 3</v>
      </c>
      <c r="G3928" s="8"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12">
        <f t="shared" si="427"/>
        <v>42000.085046296299</v>
      </c>
      <c r="M3928">
        <v>1417053748</v>
      </c>
      <c r="N3928" s="12">
        <f t="shared" si="428"/>
        <v>41970.085046296299</v>
      </c>
      <c r="O3928" s="16">
        <f t="shared" si="429"/>
        <v>11</v>
      </c>
      <c r="P3928" s="16">
        <f t="shared" si="432"/>
        <v>2014</v>
      </c>
      <c r="Q3928" t="b">
        <v>0</v>
      </c>
      <c r="R3928">
        <v>1</v>
      </c>
      <c r="S3928" t="b">
        <v>0</v>
      </c>
      <c r="T3928" t="s">
        <v>8269</v>
      </c>
      <c r="U3928" t="str">
        <f t="shared" si="430"/>
        <v>theat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20">
        <f t="shared" si="431"/>
        <v>2.5</v>
      </c>
      <c r="F3929" s="6" t="str">
        <f t="shared" si="433"/>
        <v>Cat 2</v>
      </c>
      <c r="G3929" s="8">
        <v>25</v>
      </c>
      <c r="H3929" t="s">
        <v>8220</v>
      </c>
      <c r="I3929" t="s">
        <v>8224</v>
      </c>
      <c r="J3929" t="s">
        <v>8246</v>
      </c>
      <c r="K3929">
        <v>1407565504</v>
      </c>
      <c r="L3929" s="12">
        <f t="shared" si="427"/>
        <v>41860.267407407409</v>
      </c>
      <c r="M3929">
        <v>1404973504</v>
      </c>
      <c r="N3929" s="12">
        <f t="shared" si="428"/>
        <v>41830.267407407409</v>
      </c>
      <c r="O3929" s="16">
        <f t="shared" si="429"/>
        <v>7</v>
      </c>
      <c r="P3929" s="16">
        <f t="shared" si="432"/>
        <v>2014</v>
      </c>
      <c r="Q3929" t="b">
        <v>0</v>
      </c>
      <c r="R3929">
        <v>2</v>
      </c>
      <c r="S3929" t="b">
        <v>0</v>
      </c>
      <c r="T3929" t="s">
        <v>8269</v>
      </c>
      <c r="U3929" t="str">
        <f t="shared" si="430"/>
        <v>theat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20">
        <f t="shared" si="431"/>
        <v>5</v>
      </c>
      <c r="F3930" s="6" t="str">
        <f t="shared" si="433"/>
        <v>Cat 3</v>
      </c>
      <c r="G3930" s="8">
        <v>651</v>
      </c>
      <c r="H3930" t="s">
        <v>8220</v>
      </c>
      <c r="I3930" t="s">
        <v>8223</v>
      </c>
      <c r="J3930" t="s">
        <v>8245</v>
      </c>
      <c r="K3930">
        <v>1444971540</v>
      </c>
      <c r="L3930" s="12">
        <f t="shared" si="427"/>
        <v>42293.207638888889</v>
      </c>
      <c r="M3930">
        <v>1442593427</v>
      </c>
      <c r="N3930" s="12">
        <f t="shared" si="428"/>
        <v>42265.683182870373</v>
      </c>
      <c r="O3930" s="16">
        <f t="shared" si="429"/>
        <v>9</v>
      </c>
      <c r="P3930" s="16">
        <f t="shared" si="432"/>
        <v>2015</v>
      </c>
      <c r="Q3930" t="b">
        <v>0</v>
      </c>
      <c r="R3930">
        <v>7</v>
      </c>
      <c r="S3930" t="b">
        <v>0</v>
      </c>
      <c r="T3930" t="s">
        <v>8269</v>
      </c>
      <c r="U3930" t="str">
        <f t="shared" si="430"/>
        <v>theat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20">
        <f t="shared" si="431"/>
        <v>20</v>
      </c>
      <c r="F3931" s="6" t="str">
        <f t="shared" si="433"/>
        <v>Cat 6</v>
      </c>
      <c r="G3931" s="8">
        <v>453</v>
      </c>
      <c r="H3931" t="s">
        <v>8220</v>
      </c>
      <c r="I3931" t="s">
        <v>8223</v>
      </c>
      <c r="J3931" t="s">
        <v>8245</v>
      </c>
      <c r="K3931">
        <v>1474228265</v>
      </c>
      <c r="L3931" s="12">
        <f t="shared" si="427"/>
        <v>42631.827141203699</v>
      </c>
      <c r="M3931">
        <v>1471636265</v>
      </c>
      <c r="N3931" s="12">
        <f t="shared" si="428"/>
        <v>42601.827141203699</v>
      </c>
      <c r="O3931" s="16">
        <f t="shared" si="429"/>
        <v>8</v>
      </c>
      <c r="P3931" s="16">
        <f t="shared" si="432"/>
        <v>2016</v>
      </c>
      <c r="Q3931" t="b">
        <v>0</v>
      </c>
      <c r="R3931">
        <v>14</v>
      </c>
      <c r="S3931" t="b">
        <v>0</v>
      </c>
      <c r="T3931" t="s">
        <v>8269</v>
      </c>
      <c r="U3931" t="str">
        <f t="shared" si="430"/>
        <v>theat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20">
        <f t="shared" si="431"/>
        <v>10</v>
      </c>
      <c r="F3932" s="6" t="str">
        <f t="shared" si="433"/>
        <v>Cat 4</v>
      </c>
      <c r="G3932" s="8">
        <v>0</v>
      </c>
      <c r="H3932" t="s">
        <v>8220</v>
      </c>
      <c r="I3932" t="s">
        <v>8225</v>
      </c>
      <c r="J3932" t="s">
        <v>8247</v>
      </c>
      <c r="K3932">
        <v>1459490400</v>
      </c>
      <c r="L3932" s="12">
        <f t="shared" si="427"/>
        <v>42461.25</v>
      </c>
      <c r="M3932">
        <v>1457078868</v>
      </c>
      <c r="N3932" s="12">
        <f t="shared" si="428"/>
        <v>42433.338749999995</v>
      </c>
      <c r="O3932" s="16">
        <f t="shared" si="429"/>
        <v>3</v>
      </c>
      <c r="P3932" s="16">
        <f t="shared" si="432"/>
        <v>2016</v>
      </c>
      <c r="Q3932" t="b">
        <v>0</v>
      </c>
      <c r="R3932">
        <v>0</v>
      </c>
      <c r="S3932" t="b">
        <v>0</v>
      </c>
      <c r="T3932" t="s">
        <v>8269</v>
      </c>
      <c r="U3932" t="str">
        <f t="shared" si="430"/>
        <v>theat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20">
        <f t="shared" si="431"/>
        <v>8</v>
      </c>
      <c r="F3933" s="6" t="str">
        <f t="shared" si="433"/>
        <v>Cat 3</v>
      </c>
      <c r="G3933" s="8">
        <v>0</v>
      </c>
      <c r="H3933" t="s">
        <v>8220</v>
      </c>
      <c r="I3933" t="s">
        <v>8223</v>
      </c>
      <c r="J3933" t="s">
        <v>8245</v>
      </c>
      <c r="K3933">
        <v>1441510707</v>
      </c>
      <c r="L3933" s="12">
        <f t="shared" si="427"/>
        <v>42253.151701388888</v>
      </c>
      <c r="M3933">
        <v>1439350707</v>
      </c>
      <c r="N3933" s="12">
        <f t="shared" si="428"/>
        <v>42228.151701388888</v>
      </c>
      <c r="O3933" s="16">
        <f t="shared" si="429"/>
        <v>8</v>
      </c>
      <c r="P3933" s="16">
        <f t="shared" si="432"/>
        <v>2015</v>
      </c>
      <c r="Q3933" t="b">
        <v>0</v>
      </c>
      <c r="R3933">
        <v>0</v>
      </c>
      <c r="S3933" t="b">
        <v>0</v>
      </c>
      <c r="T3933" t="s">
        <v>8269</v>
      </c>
      <c r="U3933" t="str">
        <f t="shared" si="430"/>
        <v>theat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20">
        <f t="shared" si="431"/>
        <v>12</v>
      </c>
      <c r="F3934" s="6" t="str">
        <f t="shared" si="433"/>
        <v>Cat 4</v>
      </c>
      <c r="G3934" s="8"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12">
        <f t="shared" si="427"/>
        <v>42445.126898148148</v>
      </c>
      <c r="M3934">
        <v>1455508964</v>
      </c>
      <c r="N3934" s="12">
        <f t="shared" si="428"/>
        <v>42415.168564814812</v>
      </c>
      <c r="O3934" s="16">
        <f t="shared" si="429"/>
        <v>2</v>
      </c>
      <c r="P3934" s="16">
        <f t="shared" si="432"/>
        <v>2016</v>
      </c>
      <c r="Q3934" t="b">
        <v>0</v>
      </c>
      <c r="R3934">
        <v>1</v>
      </c>
      <c r="S3934" t="b">
        <v>0</v>
      </c>
      <c r="T3934" t="s">
        <v>8269</v>
      </c>
      <c r="U3934" t="str">
        <f t="shared" si="430"/>
        <v>theat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20">
        <f t="shared" si="431"/>
        <v>7</v>
      </c>
      <c r="F3935" s="6" t="str">
        <f t="shared" si="433"/>
        <v>Cat 3</v>
      </c>
      <c r="G3935" s="8">
        <v>1102</v>
      </c>
      <c r="H3935" t="s">
        <v>8220</v>
      </c>
      <c r="I3935" t="s">
        <v>8223</v>
      </c>
      <c r="J3935" t="s">
        <v>8245</v>
      </c>
      <c r="K3935">
        <v>1468716180</v>
      </c>
      <c r="L3935" s="12">
        <f t="shared" si="427"/>
        <v>42568.029861111107</v>
      </c>
      <c r="M3935">
        <v>1466205262</v>
      </c>
      <c r="N3935" s="12">
        <f t="shared" si="428"/>
        <v>42538.968310185184</v>
      </c>
      <c r="O3935" s="16">
        <f t="shared" si="429"/>
        <v>6</v>
      </c>
      <c r="P3935" s="16">
        <f t="shared" si="432"/>
        <v>2016</v>
      </c>
      <c r="Q3935" t="b">
        <v>0</v>
      </c>
      <c r="R3935">
        <v>12</v>
      </c>
      <c r="S3935" t="b">
        <v>0</v>
      </c>
      <c r="T3935" t="s">
        <v>8269</v>
      </c>
      <c r="U3935" t="str">
        <f t="shared" si="430"/>
        <v>theat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20">
        <f t="shared" si="431"/>
        <v>5</v>
      </c>
      <c r="F3936" s="6" t="str">
        <f t="shared" si="433"/>
        <v>Cat 3</v>
      </c>
      <c r="G3936" s="8">
        <v>550</v>
      </c>
      <c r="H3936" t="s">
        <v>8220</v>
      </c>
      <c r="I3936" t="s">
        <v>8223</v>
      </c>
      <c r="J3936" t="s">
        <v>8245</v>
      </c>
      <c r="K3936">
        <v>1443704400</v>
      </c>
      <c r="L3936" s="12">
        <f t="shared" si="427"/>
        <v>42278.541666666672</v>
      </c>
      <c r="M3936">
        <v>1439827639</v>
      </c>
      <c r="N3936" s="12">
        <f t="shared" si="428"/>
        <v>42233.671747685185</v>
      </c>
      <c r="O3936" s="16">
        <f t="shared" si="429"/>
        <v>8</v>
      </c>
      <c r="P3936" s="16">
        <f t="shared" si="432"/>
        <v>2015</v>
      </c>
      <c r="Q3936" t="b">
        <v>0</v>
      </c>
      <c r="R3936">
        <v>12</v>
      </c>
      <c r="S3936" t="b">
        <v>0</v>
      </c>
      <c r="T3936" t="s">
        <v>8269</v>
      </c>
      <c r="U3936" t="str">
        <f t="shared" si="430"/>
        <v>theat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20">
        <f t="shared" si="431"/>
        <v>3</v>
      </c>
      <c r="F3937" s="6" t="str">
        <f t="shared" si="433"/>
        <v>Cat 2</v>
      </c>
      <c r="G3937" s="8">
        <v>1315</v>
      </c>
      <c r="H3937" t="s">
        <v>8220</v>
      </c>
      <c r="I3937" t="s">
        <v>8224</v>
      </c>
      <c r="J3937" t="s">
        <v>8246</v>
      </c>
      <c r="K3937">
        <v>1443973546</v>
      </c>
      <c r="L3937" s="12">
        <f t="shared" si="427"/>
        <v>42281.656782407401</v>
      </c>
      <c r="M3937">
        <v>1438789546</v>
      </c>
      <c r="N3937" s="12">
        <f t="shared" si="428"/>
        <v>42221.656782407401</v>
      </c>
      <c r="O3937" s="16">
        <f t="shared" si="429"/>
        <v>8</v>
      </c>
      <c r="P3937" s="16">
        <f t="shared" si="432"/>
        <v>2015</v>
      </c>
      <c r="Q3937" t="b">
        <v>0</v>
      </c>
      <c r="R3937">
        <v>23</v>
      </c>
      <c r="S3937" t="b">
        <v>0</v>
      </c>
      <c r="T3937" t="s">
        <v>8269</v>
      </c>
      <c r="U3937" t="str">
        <f t="shared" si="430"/>
        <v>theat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20">
        <f t="shared" si="431"/>
        <v>20</v>
      </c>
      <c r="F3938" s="6" t="str">
        <f t="shared" si="433"/>
        <v>Cat 6</v>
      </c>
      <c r="G3938" s="8">
        <v>0</v>
      </c>
      <c r="H3938" t="s">
        <v>8220</v>
      </c>
      <c r="I3938" t="s">
        <v>8223</v>
      </c>
      <c r="J3938" t="s">
        <v>8245</v>
      </c>
      <c r="K3938">
        <v>1480576720</v>
      </c>
      <c r="L3938" s="12">
        <f t="shared" si="427"/>
        <v>42705.304629629631</v>
      </c>
      <c r="M3938">
        <v>1477981120</v>
      </c>
      <c r="N3938" s="12">
        <f t="shared" si="428"/>
        <v>42675.262962962966</v>
      </c>
      <c r="O3938" s="16">
        <f t="shared" si="429"/>
        <v>11</v>
      </c>
      <c r="P3938" s="16">
        <f t="shared" si="432"/>
        <v>2016</v>
      </c>
      <c r="Q3938" t="b">
        <v>0</v>
      </c>
      <c r="R3938">
        <v>0</v>
      </c>
      <c r="S3938" t="b">
        <v>0</v>
      </c>
      <c r="T3938" t="s">
        <v>8269</v>
      </c>
      <c r="U3938" t="str">
        <f t="shared" si="430"/>
        <v>theat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20">
        <f t="shared" si="431"/>
        <v>2.8849999999999998</v>
      </c>
      <c r="F3939" s="6" t="str">
        <f t="shared" si="433"/>
        <v>Cat 2</v>
      </c>
      <c r="G3939" s="8">
        <v>2485</v>
      </c>
      <c r="H3939" t="s">
        <v>8220</v>
      </c>
      <c r="I3939" t="s">
        <v>8223</v>
      </c>
      <c r="J3939" t="s">
        <v>8245</v>
      </c>
      <c r="K3939">
        <v>1468249760</v>
      </c>
      <c r="L3939" s="12">
        <f t="shared" si="427"/>
        <v>42562.631481481483</v>
      </c>
      <c r="M3939">
        <v>1465830560</v>
      </c>
      <c r="N3939" s="12">
        <f t="shared" si="428"/>
        <v>42534.631481481483</v>
      </c>
      <c r="O3939" s="16">
        <f t="shared" si="429"/>
        <v>6</v>
      </c>
      <c r="P3939" s="16">
        <f t="shared" si="432"/>
        <v>2016</v>
      </c>
      <c r="Q3939" t="b">
        <v>0</v>
      </c>
      <c r="R3939">
        <v>10</v>
      </c>
      <c r="S3939" t="b">
        <v>0</v>
      </c>
      <c r="T3939" t="s">
        <v>8269</v>
      </c>
      <c r="U3939" t="str">
        <f t="shared" si="430"/>
        <v>theat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20">
        <f t="shared" si="431"/>
        <v>3.2549999999999999</v>
      </c>
      <c r="F3940" s="6" t="str">
        <f t="shared" si="433"/>
        <v>Cat 2</v>
      </c>
      <c r="G3940" s="8">
        <v>397</v>
      </c>
      <c r="H3940" t="s">
        <v>8220</v>
      </c>
      <c r="I3940" t="s">
        <v>8223</v>
      </c>
      <c r="J3940" t="s">
        <v>8245</v>
      </c>
      <c r="K3940">
        <v>1435441454</v>
      </c>
      <c r="L3940" s="12">
        <f t="shared" si="427"/>
        <v>42182.905717592599</v>
      </c>
      <c r="M3940">
        <v>1432763054</v>
      </c>
      <c r="N3940" s="12">
        <f t="shared" si="428"/>
        <v>42151.905717592599</v>
      </c>
      <c r="O3940" s="16">
        <f t="shared" si="429"/>
        <v>5</v>
      </c>
      <c r="P3940" s="16">
        <f t="shared" si="432"/>
        <v>2015</v>
      </c>
      <c r="Q3940" t="b">
        <v>0</v>
      </c>
      <c r="R3940">
        <v>5</v>
      </c>
      <c r="S3940" t="b">
        <v>0</v>
      </c>
      <c r="T3940" t="s">
        <v>8269</v>
      </c>
      <c r="U3940" t="str">
        <f t="shared" si="430"/>
        <v>theat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20">
        <f t="shared" si="431"/>
        <v>5</v>
      </c>
      <c r="F3941" s="6" t="str">
        <f t="shared" si="433"/>
        <v>Cat 3</v>
      </c>
      <c r="G3941" s="8"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12">
        <f t="shared" si="427"/>
        <v>41919.1875</v>
      </c>
      <c r="M3941">
        <v>1412328979</v>
      </c>
      <c r="N3941" s="12">
        <f t="shared" si="428"/>
        <v>41915.400219907409</v>
      </c>
      <c r="O3941" s="16">
        <f t="shared" si="429"/>
        <v>10</v>
      </c>
      <c r="P3941" s="16">
        <f t="shared" si="432"/>
        <v>2014</v>
      </c>
      <c r="Q3941" t="b">
        <v>0</v>
      </c>
      <c r="R3941">
        <v>1</v>
      </c>
      <c r="S3941" t="b">
        <v>0</v>
      </c>
      <c r="T3941" t="s">
        <v>8269</v>
      </c>
      <c r="U3941" t="str">
        <f t="shared" si="430"/>
        <v>theat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20">
        <f t="shared" si="431"/>
        <v>5</v>
      </c>
      <c r="F3942" s="6" t="str">
        <f t="shared" si="433"/>
        <v>Cat 3</v>
      </c>
      <c r="G3942" s="8">
        <v>11</v>
      </c>
      <c r="H3942" t="s">
        <v>8220</v>
      </c>
      <c r="I3942" t="s">
        <v>8223</v>
      </c>
      <c r="J3942" t="s">
        <v>8245</v>
      </c>
      <c r="K3942">
        <v>1420199351</v>
      </c>
      <c r="L3942" s="12">
        <f t="shared" si="427"/>
        <v>42006.492488425924</v>
      </c>
      <c r="M3942">
        <v>1416311351</v>
      </c>
      <c r="N3942" s="12">
        <f t="shared" si="428"/>
        <v>41961.492488425924</v>
      </c>
      <c r="O3942" s="16">
        <f t="shared" si="429"/>
        <v>11</v>
      </c>
      <c r="P3942" s="16">
        <f t="shared" si="432"/>
        <v>2014</v>
      </c>
      <c r="Q3942" t="b">
        <v>0</v>
      </c>
      <c r="R3942">
        <v>2</v>
      </c>
      <c r="S3942" t="b">
        <v>0</v>
      </c>
      <c r="T3942" t="s">
        <v>8269</v>
      </c>
      <c r="U3942" t="str">
        <f t="shared" si="430"/>
        <v>theat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20">
        <f t="shared" si="431"/>
        <v>5.5</v>
      </c>
      <c r="F3943" s="6" t="str">
        <f t="shared" si="433"/>
        <v>Cat 3</v>
      </c>
      <c r="G3943" s="8">
        <v>50</v>
      </c>
      <c r="H3943" t="s">
        <v>8220</v>
      </c>
      <c r="I3943" t="s">
        <v>8223</v>
      </c>
      <c r="J3943" t="s">
        <v>8245</v>
      </c>
      <c r="K3943">
        <v>1416877200</v>
      </c>
      <c r="L3943" s="12">
        <f t="shared" si="427"/>
        <v>41968.041666666672</v>
      </c>
      <c r="M3943">
        <v>1414505137</v>
      </c>
      <c r="N3943" s="12">
        <f t="shared" si="428"/>
        <v>41940.587233796294</v>
      </c>
      <c r="O3943" s="16">
        <f t="shared" si="429"/>
        <v>10</v>
      </c>
      <c r="P3943" s="16">
        <f t="shared" si="432"/>
        <v>2014</v>
      </c>
      <c r="Q3943" t="b">
        <v>0</v>
      </c>
      <c r="R3943">
        <v>2</v>
      </c>
      <c r="S3943" t="b">
        <v>0</v>
      </c>
      <c r="T3943" t="s">
        <v>8269</v>
      </c>
      <c r="U3943" t="str">
        <f t="shared" si="430"/>
        <v>theat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20">
        <f t="shared" si="431"/>
        <v>1.2</v>
      </c>
      <c r="F3944" s="6" t="str">
        <f t="shared" si="433"/>
        <v>Cat 2</v>
      </c>
      <c r="G3944" s="8">
        <v>0</v>
      </c>
      <c r="H3944" t="s">
        <v>8220</v>
      </c>
      <c r="I3944" t="s">
        <v>8223</v>
      </c>
      <c r="J3944" t="s">
        <v>8245</v>
      </c>
      <c r="K3944">
        <v>1434490914</v>
      </c>
      <c r="L3944" s="12">
        <f t="shared" si="427"/>
        <v>42171.904097222221</v>
      </c>
      <c r="M3944">
        <v>1429306914</v>
      </c>
      <c r="N3944" s="12">
        <f t="shared" si="428"/>
        <v>42111.904097222221</v>
      </c>
      <c r="O3944" s="16">
        <f t="shared" si="429"/>
        <v>4</v>
      </c>
      <c r="P3944" s="16">
        <f t="shared" si="432"/>
        <v>2015</v>
      </c>
      <c r="Q3944" t="b">
        <v>0</v>
      </c>
      <c r="R3944">
        <v>0</v>
      </c>
      <c r="S3944" t="b">
        <v>0</v>
      </c>
      <c r="T3944" t="s">
        <v>8269</v>
      </c>
      <c r="U3944" t="str">
        <f t="shared" si="430"/>
        <v>theat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20">
        <f t="shared" si="431"/>
        <v>5</v>
      </c>
      <c r="F3945" s="6" t="str">
        <f t="shared" si="433"/>
        <v>Cat 3</v>
      </c>
      <c r="G3945" s="8">
        <v>1782</v>
      </c>
      <c r="H3945" t="s">
        <v>8220</v>
      </c>
      <c r="I3945" t="s">
        <v>8223</v>
      </c>
      <c r="J3945" t="s">
        <v>8245</v>
      </c>
      <c r="K3945">
        <v>1446483000</v>
      </c>
      <c r="L3945" s="12">
        <f t="shared" si="427"/>
        <v>42310.701388888891</v>
      </c>
      <c r="M3945">
        <v>1443811268</v>
      </c>
      <c r="N3945" s="12">
        <f t="shared" si="428"/>
        <v>42279.778564814813</v>
      </c>
      <c r="O3945" s="16">
        <f t="shared" si="429"/>
        <v>10</v>
      </c>
      <c r="P3945" s="16">
        <f t="shared" si="432"/>
        <v>2015</v>
      </c>
      <c r="Q3945" t="b">
        <v>0</v>
      </c>
      <c r="R3945">
        <v>13</v>
      </c>
      <c r="S3945" t="b">
        <v>0</v>
      </c>
      <c r="T3945" t="s">
        <v>8269</v>
      </c>
      <c r="U3945" t="str">
        <f t="shared" si="430"/>
        <v>theat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20">
        <f t="shared" si="431"/>
        <v>5</v>
      </c>
      <c r="F3946" s="6" t="str">
        <f t="shared" si="433"/>
        <v>Cat 3</v>
      </c>
      <c r="G3946" s="8">
        <v>0</v>
      </c>
      <c r="H3946" t="s">
        <v>8220</v>
      </c>
      <c r="I3946" t="s">
        <v>8223</v>
      </c>
      <c r="J3946" t="s">
        <v>8245</v>
      </c>
      <c r="K3946">
        <v>1440690875</v>
      </c>
      <c r="L3946" s="12">
        <f t="shared" si="427"/>
        <v>42243.662905092591</v>
      </c>
      <c r="M3946">
        <v>1438098875</v>
      </c>
      <c r="N3946" s="12">
        <f t="shared" si="428"/>
        <v>42213.662905092591</v>
      </c>
      <c r="O3946" s="16">
        <f t="shared" si="429"/>
        <v>7</v>
      </c>
      <c r="P3946" s="16">
        <f t="shared" si="432"/>
        <v>2015</v>
      </c>
      <c r="Q3946" t="b">
        <v>0</v>
      </c>
      <c r="R3946">
        <v>0</v>
      </c>
      <c r="S3946" t="b">
        <v>0</v>
      </c>
      <c r="T3946" t="s">
        <v>8269</v>
      </c>
      <c r="U3946" t="str">
        <f t="shared" si="430"/>
        <v>theat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20">
        <f t="shared" si="431"/>
        <v>2</v>
      </c>
      <c r="F3947" s="6" t="str">
        <f t="shared" si="433"/>
        <v>Cat 2</v>
      </c>
      <c r="G3947" s="8"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12">
        <f t="shared" si="427"/>
        <v>42139.801712962959</v>
      </c>
      <c r="M3947">
        <v>1429125268</v>
      </c>
      <c r="N3947" s="12">
        <f t="shared" si="428"/>
        <v>42109.801712962959</v>
      </c>
      <c r="O3947" s="16">
        <f t="shared" si="429"/>
        <v>4</v>
      </c>
      <c r="P3947" s="16">
        <f t="shared" si="432"/>
        <v>2015</v>
      </c>
      <c r="Q3947" t="b">
        <v>0</v>
      </c>
      <c r="R3947">
        <v>1</v>
      </c>
      <c r="S3947" t="b">
        <v>0</v>
      </c>
      <c r="T3947" t="s">
        <v>8269</v>
      </c>
      <c r="U3947" t="str">
        <f t="shared" si="430"/>
        <v>theat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20">
        <f t="shared" si="431"/>
        <v>6</v>
      </c>
      <c r="F3948" s="6" t="str">
        <f t="shared" si="433"/>
        <v>Cat 3</v>
      </c>
      <c r="G3948" s="8">
        <v>195</v>
      </c>
      <c r="H3948" t="s">
        <v>8220</v>
      </c>
      <c r="I3948" t="s">
        <v>8223</v>
      </c>
      <c r="J3948" t="s">
        <v>8245</v>
      </c>
      <c r="K3948">
        <v>1425110400</v>
      </c>
      <c r="L3948" s="12">
        <f t="shared" si="427"/>
        <v>42063.333333333328</v>
      </c>
      <c r="M3948">
        <v>1422388822</v>
      </c>
      <c r="N3948" s="12">
        <f t="shared" si="428"/>
        <v>42031.833587962959</v>
      </c>
      <c r="O3948" s="16">
        <f t="shared" si="429"/>
        <v>1</v>
      </c>
      <c r="P3948" s="16">
        <f t="shared" si="432"/>
        <v>2015</v>
      </c>
      <c r="Q3948" t="b">
        <v>0</v>
      </c>
      <c r="R3948">
        <v>5</v>
      </c>
      <c r="S3948" t="b">
        <v>0</v>
      </c>
      <c r="T3948" t="s">
        <v>8269</v>
      </c>
      <c r="U3948" t="str">
        <f t="shared" si="430"/>
        <v>theat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20">
        <f t="shared" si="431"/>
        <v>3</v>
      </c>
      <c r="F3949" s="6" t="str">
        <f t="shared" si="433"/>
        <v>Cat 2</v>
      </c>
      <c r="G3949" s="8">
        <v>101</v>
      </c>
      <c r="H3949" t="s">
        <v>8220</v>
      </c>
      <c r="I3949" t="s">
        <v>8223</v>
      </c>
      <c r="J3949" t="s">
        <v>8245</v>
      </c>
      <c r="K3949">
        <v>1475378744</v>
      </c>
      <c r="L3949" s="12">
        <f t="shared" si="427"/>
        <v>42645.142870370371</v>
      </c>
      <c r="M3949">
        <v>1472786744</v>
      </c>
      <c r="N3949" s="12">
        <f t="shared" si="428"/>
        <v>42615.142870370371</v>
      </c>
      <c r="O3949" s="16">
        <f t="shared" si="429"/>
        <v>9</v>
      </c>
      <c r="P3949" s="16">
        <f t="shared" si="432"/>
        <v>2016</v>
      </c>
      <c r="Q3949" t="b">
        <v>0</v>
      </c>
      <c r="R3949">
        <v>2</v>
      </c>
      <c r="S3949" t="b">
        <v>0</v>
      </c>
      <c r="T3949" t="s">
        <v>8269</v>
      </c>
      <c r="U3949" t="str">
        <f t="shared" si="430"/>
        <v>theat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20">
        <f t="shared" si="431"/>
        <v>30</v>
      </c>
      <c r="F3950" s="6" t="str">
        <f t="shared" si="433"/>
        <v>Cat 8</v>
      </c>
      <c r="G3950" s="8">
        <v>0</v>
      </c>
      <c r="H3950" t="s">
        <v>8220</v>
      </c>
      <c r="I3950" t="s">
        <v>8225</v>
      </c>
      <c r="J3950" t="s">
        <v>8247</v>
      </c>
      <c r="K3950">
        <v>1410076123</v>
      </c>
      <c r="L3950" s="12">
        <f t="shared" si="427"/>
        <v>41889.325497685182</v>
      </c>
      <c r="M3950">
        <v>1404892123</v>
      </c>
      <c r="N3950" s="12">
        <f t="shared" si="428"/>
        <v>41829.325497685182</v>
      </c>
      <c r="O3950" s="16">
        <f t="shared" si="429"/>
        <v>7</v>
      </c>
      <c r="P3950" s="16">
        <f t="shared" si="432"/>
        <v>2014</v>
      </c>
      <c r="Q3950" t="b">
        <v>0</v>
      </c>
      <c r="R3950">
        <v>0</v>
      </c>
      <c r="S3950" t="b">
        <v>0</v>
      </c>
      <c r="T3950" t="s">
        <v>8269</v>
      </c>
      <c r="U3950" t="str">
        <f t="shared" si="430"/>
        <v>theat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20">
        <f t="shared" si="431"/>
        <v>10</v>
      </c>
      <c r="F3951" s="6" t="str">
        <f t="shared" si="433"/>
        <v>Cat 4</v>
      </c>
      <c r="G3951" s="8">
        <v>1577</v>
      </c>
      <c r="H3951" t="s">
        <v>8220</v>
      </c>
      <c r="I3951" t="s">
        <v>8225</v>
      </c>
      <c r="J3951" t="s">
        <v>8247</v>
      </c>
      <c r="K3951">
        <v>1423623221</v>
      </c>
      <c r="L3951" s="12">
        <f t="shared" si="427"/>
        <v>42046.120613425926</v>
      </c>
      <c r="M3951">
        <v>1421031221</v>
      </c>
      <c r="N3951" s="12">
        <f t="shared" si="428"/>
        <v>42016.120613425926</v>
      </c>
      <c r="O3951" s="16">
        <f t="shared" si="429"/>
        <v>1</v>
      </c>
      <c r="P3951" s="16">
        <f t="shared" si="432"/>
        <v>2015</v>
      </c>
      <c r="Q3951" t="b">
        <v>0</v>
      </c>
      <c r="R3951">
        <v>32</v>
      </c>
      <c r="S3951" t="b">
        <v>0</v>
      </c>
      <c r="T3951" t="s">
        <v>8269</v>
      </c>
      <c r="U3951" t="str">
        <f t="shared" si="430"/>
        <v>theat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20">
        <f t="shared" si="431"/>
        <v>4</v>
      </c>
      <c r="F3952" s="6" t="str">
        <f t="shared" si="433"/>
        <v>Cat 2</v>
      </c>
      <c r="G3952" s="8"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12">
        <f t="shared" si="427"/>
        <v>42468.774305555555</v>
      </c>
      <c r="M3952">
        <v>1457628680</v>
      </c>
      <c r="N3952" s="12">
        <f t="shared" si="428"/>
        <v>42439.702314814815</v>
      </c>
      <c r="O3952" s="16">
        <f t="shared" si="429"/>
        <v>3</v>
      </c>
      <c r="P3952" s="16">
        <f t="shared" si="432"/>
        <v>2016</v>
      </c>
      <c r="Q3952" t="b">
        <v>0</v>
      </c>
      <c r="R3952">
        <v>1</v>
      </c>
      <c r="S3952" t="b">
        <v>0</v>
      </c>
      <c r="T3952" t="s">
        <v>8269</v>
      </c>
      <c r="U3952" t="str">
        <f t="shared" si="430"/>
        <v>theat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20">
        <f t="shared" si="431"/>
        <v>200</v>
      </c>
      <c r="F3953" s="6" t="str">
        <f t="shared" si="433"/>
        <v>Cat 12</v>
      </c>
      <c r="G3953" s="8"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12">
        <f t="shared" si="427"/>
        <v>42493.784050925926</v>
      </c>
      <c r="M3953">
        <v>1457120942</v>
      </c>
      <c r="N3953" s="12">
        <f t="shared" si="428"/>
        <v>42433.825717592597</v>
      </c>
      <c r="O3953" s="16">
        <f t="shared" si="429"/>
        <v>3</v>
      </c>
      <c r="P3953" s="16">
        <f t="shared" si="432"/>
        <v>2016</v>
      </c>
      <c r="Q3953" t="b">
        <v>0</v>
      </c>
      <c r="R3953">
        <v>1</v>
      </c>
      <c r="S3953" t="b">
        <v>0</v>
      </c>
      <c r="T3953" t="s">
        <v>8269</v>
      </c>
      <c r="U3953" t="str">
        <f t="shared" si="430"/>
        <v>theat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20">
        <f t="shared" si="431"/>
        <v>26</v>
      </c>
      <c r="F3954" s="6" t="str">
        <f t="shared" si="433"/>
        <v>Cat 7</v>
      </c>
      <c r="G3954" s="8"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12">
        <f t="shared" si="427"/>
        <v>42303.790393518517</v>
      </c>
      <c r="M3954">
        <v>1440701890</v>
      </c>
      <c r="N3954" s="12">
        <f t="shared" si="428"/>
        <v>42243.790393518517</v>
      </c>
      <c r="O3954" s="16">
        <f t="shared" si="429"/>
        <v>8</v>
      </c>
      <c r="P3954" s="16">
        <f t="shared" si="432"/>
        <v>2015</v>
      </c>
      <c r="Q3954" t="b">
        <v>0</v>
      </c>
      <c r="R3954">
        <v>1</v>
      </c>
      <c r="S3954" t="b">
        <v>0</v>
      </c>
      <c r="T3954" t="s">
        <v>8269</v>
      </c>
      <c r="U3954" t="str">
        <f t="shared" si="430"/>
        <v>theat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20">
        <f t="shared" si="431"/>
        <v>17.600000000000001</v>
      </c>
      <c r="F3955" s="6" t="str">
        <f t="shared" si="433"/>
        <v>Cat 5</v>
      </c>
      <c r="G3955" s="8">
        <v>0</v>
      </c>
      <c r="H3955" t="s">
        <v>8220</v>
      </c>
      <c r="I3955" t="s">
        <v>8223</v>
      </c>
      <c r="J3955" t="s">
        <v>8245</v>
      </c>
      <c r="K3955">
        <v>1469834940</v>
      </c>
      <c r="L3955" s="12">
        <f t="shared" si="427"/>
        <v>42580.978472222225</v>
      </c>
      <c r="M3955">
        <v>1467162586</v>
      </c>
      <c r="N3955" s="12">
        <f t="shared" si="428"/>
        <v>42550.048449074078</v>
      </c>
      <c r="O3955" s="16">
        <f t="shared" si="429"/>
        <v>6</v>
      </c>
      <c r="P3955" s="16">
        <f t="shared" si="432"/>
        <v>2016</v>
      </c>
      <c r="Q3955" t="b">
        <v>0</v>
      </c>
      <c r="R3955">
        <v>0</v>
      </c>
      <c r="S3955" t="b">
        <v>0</v>
      </c>
      <c r="T3955" t="s">
        <v>8269</v>
      </c>
      <c r="U3955" t="str">
        <f t="shared" si="430"/>
        <v>theat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20">
        <f t="shared" si="431"/>
        <v>25</v>
      </c>
      <c r="F3956" s="6" t="str">
        <f t="shared" si="433"/>
        <v>Cat 7</v>
      </c>
      <c r="G3956" s="8">
        <v>0</v>
      </c>
      <c r="H3956" t="s">
        <v>8220</v>
      </c>
      <c r="I3956" t="s">
        <v>8228</v>
      </c>
      <c r="J3956" t="s">
        <v>8250</v>
      </c>
      <c r="K3956">
        <v>1405352264</v>
      </c>
      <c r="L3956" s="12">
        <f t="shared" si="427"/>
        <v>41834.651203703703</v>
      </c>
      <c r="M3956">
        <v>1400168264</v>
      </c>
      <c r="N3956" s="12">
        <f t="shared" si="428"/>
        <v>41774.651203703703</v>
      </c>
      <c r="O3956" s="16">
        <f t="shared" si="429"/>
        <v>5</v>
      </c>
      <c r="P3956" s="16">
        <f t="shared" si="432"/>
        <v>2014</v>
      </c>
      <c r="Q3956" t="b">
        <v>0</v>
      </c>
      <c r="R3956">
        <v>0</v>
      </c>
      <c r="S3956" t="b">
        <v>0</v>
      </c>
      <c r="T3956" t="s">
        <v>8269</v>
      </c>
      <c r="U3956" t="str">
        <f t="shared" si="430"/>
        <v>theat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20">
        <f t="shared" si="431"/>
        <v>1.75</v>
      </c>
      <c r="F3957" s="6" t="str">
        <f t="shared" si="433"/>
        <v>Cat 2</v>
      </c>
      <c r="G3957" s="8">
        <v>425</v>
      </c>
      <c r="H3957" t="s">
        <v>8220</v>
      </c>
      <c r="I3957" t="s">
        <v>8223</v>
      </c>
      <c r="J3957" t="s">
        <v>8245</v>
      </c>
      <c r="K3957">
        <v>1448745741</v>
      </c>
      <c r="L3957" s="12">
        <f t="shared" si="427"/>
        <v>42336.890520833331</v>
      </c>
      <c r="M3957">
        <v>1446150141</v>
      </c>
      <c r="N3957" s="12">
        <f t="shared" si="428"/>
        <v>42306.848854166667</v>
      </c>
      <c r="O3957" s="16">
        <f t="shared" si="429"/>
        <v>10</v>
      </c>
      <c r="P3957" s="16">
        <f t="shared" si="432"/>
        <v>2015</v>
      </c>
      <c r="Q3957" t="b">
        <v>0</v>
      </c>
      <c r="R3957">
        <v>8</v>
      </c>
      <c r="S3957" t="b">
        <v>0</v>
      </c>
      <c r="T3957" t="s">
        <v>8269</v>
      </c>
      <c r="U3957" t="str">
        <f t="shared" si="430"/>
        <v>theat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20">
        <f t="shared" si="431"/>
        <v>5.5</v>
      </c>
      <c r="F3958" s="6" t="str">
        <f t="shared" si="433"/>
        <v>Cat 3</v>
      </c>
      <c r="G3958" s="8">
        <v>0</v>
      </c>
      <c r="H3958" t="s">
        <v>8220</v>
      </c>
      <c r="I3958" t="s">
        <v>8223</v>
      </c>
      <c r="J3958" t="s">
        <v>8245</v>
      </c>
      <c r="K3958">
        <v>1461543600</v>
      </c>
      <c r="L3958" s="12">
        <f t="shared" si="427"/>
        <v>42485.013888888891</v>
      </c>
      <c r="M3958">
        <v>1459203727</v>
      </c>
      <c r="N3958" s="12">
        <f t="shared" si="428"/>
        <v>42457.932025462964</v>
      </c>
      <c r="O3958" s="16">
        <f t="shared" si="429"/>
        <v>3</v>
      </c>
      <c r="P3958" s="16">
        <f t="shared" si="432"/>
        <v>2016</v>
      </c>
      <c r="Q3958" t="b">
        <v>0</v>
      </c>
      <c r="R3958">
        <v>0</v>
      </c>
      <c r="S3958" t="b">
        <v>0</v>
      </c>
      <c r="T3958" t="s">
        <v>8269</v>
      </c>
      <c r="U3958" t="str">
        <f t="shared" si="430"/>
        <v>theat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20">
        <f t="shared" si="431"/>
        <v>28</v>
      </c>
      <c r="F3959" s="6" t="str">
        <f t="shared" si="433"/>
        <v>Cat 7</v>
      </c>
      <c r="G3959" s="8"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12">
        <f t="shared" si="427"/>
        <v>42559.976319444439</v>
      </c>
      <c r="M3959">
        <v>1464045954</v>
      </c>
      <c r="N3959" s="12">
        <f t="shared" si="428"/>
        <v>42513.976319444439</v>
      </c>
      <c r="O3959" s="16">
        <f t="shared" si="429"/>
        <v>5</v>
      </c>
      <c r="P3959" s="16">
        <f t="shared" si="432"/>
        <v>2016</v>
      </c>
      <c r="Q3959" t="b">
        <v>0</v>
      </c>
      <c r="R3959">
        <v>1</v>
      </c>
      <c r="S3959" t="b">
        <v>0</v>
      </c>
      <c r="T3959" t="s">
        <v>8269</v>
      </c>
      <c r="U3959" t="str">
        <f t="shared" si="430"/>
        <v>theat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20">
        <f t="shared" si="431"/>
        <v>2</v>
      </c>
      <c r="F3960" s="6" t="str">
        <f t="shared" si="433"/>
        <v>Cat 2</v>
      </c>
      <c r="G3960" s="8">
        <v>641</v>
      </c>
      <c r="H3960" t="s">
        <v>8220</v>
      </c>
      <c r="I3960" t="s">
        <v>8223</v>
      </c>
      <c r="J3960" t="s">
        <v>8245</v>
      </c>
      <c r="K3960">
        <v>1406988000</v>
      </c>
      <c r="L3960" s="12">
        <f t="shared" si="427"/>
        <v>41853.583333333336</v>
      </c>
      <c r="M3960">
        <v>1403822912</v>
      </c>
      <c r="N3960" s="12">
        <f t="shared" si="428"/>
        <v>41816.950370370374</v>
      </c>
      <c r="O3960" s="16">
        <f t="shared" si="429"/>
        <v>6</v>
      </c>
      <c r="P3960" s="16">
        <f t="shared" si="432"/>
        <v>2014</v>
      </c>
      <c r="Q3960" t="b">
        <v>0</v>
      </c>
      <c r="R3960">
        <v>16</v>
      </c>
      <c r="S3960" t="b">
        <v>0</v>
      </c>
      <c r="T3960" t="s">
        <v>8269</v>
      </c>
      <c r="U3960" t="str">
        <f t="shared" si="430"/>
        <v>theat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20">
        <f t="shared" si="431"/>
        <v>1.2</v>
      </c>
      <c r="F3961" s="6" t="str">
        <f t="shared" si="433"/>
        <v>Cat 2</v>
      </c>
      <c r="G3961" s="8">
        <v>292</v>
      </c>
      <c r="H3961" t="s">
        <v>8220</v>
      </c>
      <c r="I3961" t="s">
        <v>8223</v>
      </c>
      <c r="J3961" t="s">
        <v>8245</v>
      </c>
      <c r="K3961">
        <v>1411930556</v>
      </c>
      <c r="L3961" s="12">
        <f t="shared" si="427"/>
        <v>41910.788842592592</v>
      </c>
      <c r="M3961">
        <v>1409338556</v>
      </c>
      <c r="N3961" s="12">
        <f t="shared" si="428"/>
        <v>41880.788842592592</v>
      </c>
      <c r="O3961" s="16">
        <f t="shared" si="429"/>
        <v>8</v>
      </c>
      <c r="P3961" s="16">
        <f t="shared" si="432"/>
        <v>2014</v>
      </c>
      <c r="Q3961" t="b">
        <v>0</v>
      </c>
      <c r="R3961">
        <v>12</v>
      </c>
      <c r="S3961" t="b">
        <v>0</v>
      </c>
      <c r="T3961" t="s">
        <v>8269</v>
      </c>
      <c r="U3961" t="str">
        <f t="shared" si="430"/>
        <v>theat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20">
        <f t="shared" si="431"/>
        <v>3</v>
      </c>
      <c r="F3962" s="6" t="str">
        <f t="shared" si="433"/>
        <v>Cat 2</v>
      </c>
      <c r="G3962" s="8">
        <v>45</v>
      </c>
      <c r="H3962" t="s">
        <v>8220</v>
      </c>
      <c r="I3962" t="s">
        <v>8223</v>
      </c>
      <c r="J3962" t="s">
        <v>8245</v>
      </c>
      <c r="K3962">
        <v>1451852256</v>
      </c>
      <c r="L3962" s="12">
        <f t="shared" si="427"/>
        <v>42372.845555555556</v>
      </c>
      <c r="M3962">
        <v>1449260256</v>
      </c>
      <c r="N3962" s="12">
        <f t="shared" si="428"/>
        <v>42342.845555555556</v>
      </c>
      <c r="O3962" s="16">
        <f t="shared" si="429"/>
        <v>12</v>
      </c>
      <c r="P3962" s="16">
        <f t="shared" si="432"/>
        <v>2015</v>
      </c>
      <c r="Q3962" t="b">
        <v>0</v>
      </c>
      <c r="R3962">
        <v>4</v>
      </c>
      <c r="S3962" t="b">
        <v>0</v>
      </c>
      <c r="T3962" t="s">
        <v>8269</v>
      </c>
      <c r="U3962" t="str">
        <f t="shared" si="430"/>
        <v>theat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20">
        <f t="shared" si="431"/>
        <v>5</v>
      </c>
      <c r="F3963" s="6" t="str">
        <f t="shared" si="433"/>
        <v>Cat 3</v>
      </c>
      <c r="G3963" s="8">
        <v>21</v>
      </c>
      <c r="H3963" t="s">
        <v>8220</v>
      </c>
      <c r="I3963" t="s">
        <v>8224</v>
      </c>
      <c r="J3963" t="s">
        <v>8246</v>
      </c>
      <c r="K3963">
        <v>1399584210</v>
      </c>
      <c r="L3963" s="12">
        <f t="shared" si="427"/>
        <v>41767.891319444447</v>
      </c>
      <c r="M3963">
        <v>1397683410</v>
      </c>
      <c r="N3963" s="12">
        <f t="shared" si="428"/>
        <v>41745.891319444447</v>
      </c>
      <c r="O3963" s="16">
        <f t="shared" si="429"/>
        <v>4</v>
      </c>
      <c r="P3963" s="16">
        <f t="shared" si="432"/>
        <v>2014</v>
      </c>
      <c r="Q3963" t="b">
        <v>0</v>
      </c>
      <c r="R3963">
        <v>2</v>
      </c>
      <c r="S3963" t="b">
        <v>0</v>
      </c>
      <c r="T3963" t="s">
        <v>8269</v>
      </c>
      <c r="U3963" t="str">
        <f t="shared" si="430"/>
        <v>theat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20">
        <f t="shared" si="431"/>
        <v>1.4</v>
      </c>
      <c r="F3964" s="6" t="str">
        <f t="shared" si="433"/>
        <v>Cat 2</v>
      </c>
      <c r="G3964" s="8">
        <v>45</v>
      </c>
      <c r="H3964" t="s">
        <v>8220</v>
      </c>
      <c r="I3964" t="s">
        <v>8224</v>
      </c>
      <c r="J3964" t="s">
        <v>8246</v>
      </c>
      <c r="K3964">
        <v>1448722494</v>
      </c>
      <c r="L3964" s="12">
        <f t="shared" si="427"/>
        <v>42336.621458333335</v>
      </c>
      <c r="M3964">
        <v>1446562494</v>
      </c>
      <c r="N3964" s="12">
        <f t="shared" si="428"/>
        <v>42311.621458333335</v>
      </c>
      <c r="O3964" s="16">
        <f t="shared" si="429"/>
        <v>11</v>
      </c>
      <c r="P3964" s="16">
        <f t="shared" si="432"/>
        <v>2015</v>
      </c>
      <c r="Q3964" t="b">
        <v>0</v>
      </c>
      <c r="R3964">
        <v>3</v>
      </c>
      <c r="S3964" t="b">
        <v>0</v>
      </c>
      <c r="T3964" t="s">
        <v>8269</v>
      </c>
      <c r="U3964" t="str">
        <f t="shared" si="430"/>
        <v>theat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20">
        <f t="shared" si="431"/>
        <v>10</v>
      </c>
      <c r="F3965" s="6" t="str">
        <f t="shared" si="433"/>
        <v>Cat 4</v>
      </c>
      <c r="G3965" s="8">
        <v>0</v>
      </c>
      <c r="H3965" t="s">
        <v>8220</v>
      </c>
      <c r="I3965" t="s">
        <v>8228</v>
      </c>
      <c r="J3965" t="s">
        <v>8250</v>
      </c>
      <c r="K3965">
        <v>1447821717</v>
      </c>
      <c r="L3965" s="12">
        <f t="shared" si="427"/>
        <v>42326.195798611108</v>
      </c>
      <c r="M3965">
        <v>1445226117</v>
      </c>
      <c r="N3965" s="12">
        <f t="shared" si="428"/>
        <v>42296.154131944444</v>
      </c>
      <c r="O3965" s="16">
        <f t="shared" si="429"/>
        <v>10</v>
      </c>
      <c r="P3965" s="16">
        <f t="shared" si="432"/>
        <v>2015</v>
      </c>
      <c r="Q3965" t="b">
        <v>0</v>
      </c>
      <c r="R3965">
        <v>0</v>
      </c>
      <c r="S3965" t="b">
        <v>0</v>
      </c>
      <c r="T3965" t="s">
        <v>8269</v>
      </c>
      <c r="U3965" t="str">
        <f t="shared" si="430"/>
        <v>theat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20">
        <f t="shared" si="431"/>
        <v>2</v>
      </c>
      <c r="F3966" s="6" t="str">
        <f t="shared" si="433"/>
        <v>Cat 2</v>
      </c>
      <c r="G3966" s="8">
        <v>126</v>
      </c>
      <c r="H3966" t="s">
        <v>8220</v>
      </c>
      <c r="I3966" t="s">
        <v>8223</v>
      </c>
      <c r="J3966" t="s">
        <v>8245</v>
      </c>
      <c r="K3966">
        <v>1429460386</v>
      </c>
      <c r="L3966" s="12">
        <f t="shared" si="427"/>
        <v>42113.680393518516</v>
      </c>
      <c r="M3966">
        <v>1424279986</v>
      </c>
      <c r="N3966" s="12">
        <f t="shared" si="428"/>
        <v>42053.722060185188</v>
      </c>
      <c r="O3966" s="16">
        <f t="shared" si="429"/>
        <v>2</v>
      </c>
      <c r="P3966" s="16">
        <f t="shared" si="432"/>
        <v>2015</v>
      </c>
      <c r="Q3966" t="b">
        <v>0</v>
      </c>
      <c r="R3966">
        <v>3</v>
      </c>
      <c r="S3966" t="b">
        <v>0</v>
      </c>
      <c r="T3966" t="s">
        <v>8269</v>
      </c>
      <c r="U3966" t="str">
        <f t="shared" si="430"/>
        <v>theat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20">
        <f t="shared" si="431"/>
        <v>2</v>
      </c>
      <c r="F3967" s="6" t="str">
        <f t="shared" si="433"/>
        <v>Cat 2</v>
      </c>
      <c r="G3967" s="8">
        <v>285</v>
      </c>
      <c r="H3967" t="s">
        <v>8220</v>
      </c>
      <c r="I3967" t="s">
        <v>8223</v>
      </c>
      <c r="J3967" t="s">
        <v>8245</v>
      </c>
      <c r="K3967">
        <v>1460608780</v>
      </c>
      <c r="L3967" s="12">
        <f t="shared" si="427"/>
        <v>42474.194212962961</v>
      </c>
      <c r="M3967">
        <v>1455428380</v>
      </c>
      <c r="N3967" s="12">
        <f t="shared" si="428"/>
        <v>42414.235879629632</v>
      </c>
      <c r="O3967" s="16">
        <f t="shared" si="429"/>
        <v>2</v>
      </c>
      <c r="P3967" s="16">
        <f t="shared" si="432"/>
        <v>2016</v>
      </c>
      <c r="Q3967" t="b">
        <v>0</v>
      </c>
      <c r="R3967">
        <v>4</v>
      </c>
      <c r="S3967" t="b">
        <v>0</v>
      </c>
      <c r="T3967" t="s">
        <v>8269</v>
      </c>
      <c r="U3967" t="str">
        <f t="shared" si="430"/>
        <v>theat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20">
        <f t="shared" si="431"/>
        <v>7.5</v>
      </c>
      <c r="F3968" s="6" t="str">
        <f t="shared" si="433"/>
        <v>Cat 3</v>
      </c>
      <c r="G3968" s="8">
        <v>45</v>
      </c>
      <c r="H3968" t="s">
        <v>8220</v>
      </c>
      <c r="I3968" t="s">
        <v>8223</v>
      </c>
      <c r="J3968" t="s">
        <v>8245</v>
      </c>
      <c r="K3968">
        <v>1406170740</v>
      </c>
      <c r="L3968" s="12">
        <f t="shared" si="427"/>
        <v>41844.124305555553</v>
      </c>
      <c r="M3968">
        <v>1402506278</v>
      </c>
      <c r="N3968" s="12">
        <f t="shared" si="428"/>
        <v>41801.711550925924</v>
      </c>
      <c r="O3968" s="16">
        <f t="shared" si="429"/>
        <v>6</v>
      </c>
      <c r="P3968" s="16">
        <f t="shared" si="432"/>
        <v>2014</v>
      </c>
      <c r="Q3968" t="b">
        <v>0</v>
      </c>
      <c r="R3968">
        <v>2</v>
      </c>
      <c r="S3968" t="b">
        <v>0</v>
      </c>
      <c r="T3968" t="s">
        <v>8269</v>
      </c>
      <c r="U3968" t="str">
        <f t="shared" si="430"/>
        <v>theat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20">
        <f t="shared" si="431"/>
        <v>1.7</v>
      </c>
      <c r="F3969" s="6" t="str">
        <f t="shared" si="433"/>
        <v>Cat 2</v>
      </c>
      <c r="G3969" s="8">
        <v>410</v>
      </c>
      <c r="H3969" t="s">
        <v>8220</v>
      </c>
      <c r="I3969" t="s">
        <v>8223</v>
      </c>
      <c r="J3969" t="s">
        <v>8245</v>
      </c>
      <c r="K3969">
        <v>1488783507</v>
      </c>
      <c r="L3969" s="12">
        <f t="shared" si="427"/>
        <v>42800.290590277778</v>
      </c>
      <c r="M3969">
        <v>1486191507</v>
      </c>
      <c r="N3969" s="12">
        <f t="shared" si="428"/>
        <v>42770.290590277778</v>
      </c>
      <c r="O3969" s="16">
        <f t="shared" si="429"/>
        <v>2</v>
      </c>
      <c r="P3969" s="16">
        <f t="shared" si="432"/>
        <v>2017</v>
      </c>
      <c r="Q3969" t="b">
        <v>0</v>
      </c>
      <c r="R3969">
        <v>10</v>
      </c>
      <c r="S3969" t="b">
        <v>0</v>
      </c>
      <c r="T3969" t="s">
        <v>8269</v>
      </c>
      <c r="U3969" t="str">
        <f t="shared" si="430"/>
        <v>theat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20">
        <f t="shared" si="431"/>
        <v>5</v>
      </c>
      <c r="F3970" s="6" t="str">
        <f t="shared" si="433"/>
        <v>Cat 3</v>
      </c>
      <c r="G3970" s="8">
        <v>527</v>
      </c>
      <c r="H3970" t="s">
        <v>8220</v>
      </c>
      <c r="I3970" t="s">
        <v>8223</v>
      </c>
      <c r="J3970" t="s">
        <v>8245</v>
      </c>
      <c r="K3970">
        <v>1463945673</v>
      </c>
      <c r="L3970" s="12">
        <f t="shared" si="427"/>
        <v>42512.815659722226</v>
      </c>
      <c r="M3970">
        <v>1458761673</v>
      </c>
      <c r="N3970" s="12">
        <f t="shared" si="428"/>
        <v>42452.815659722226</v>
      </c>
      <c r="O3970" s="16">
        <f t="shared" si="429"/>
        <v>3</v>
      </c>
      <c r="P3970" s="16">
        <f t="shared" si="432"/>
        <v>2016</v>
      </c>
      <c r="Q3970" t="b">
        <v>0</v>
      </c>
      <c r="R3970">
        <v>11</v>
      </c>
      <c r="S3970" t="b">
        <v>0</v>
      </c>
      <c r="T3970" t="s">
        <v>8269</v>
      </c>
      <c r="U3970" t="str">
        <f t="shared" si="430"/>
        <v>theat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20">
        <f t="shared" si="431"/>
        <v>2.8250000000000002</v>
      </c>
      <c r="F3971" s="6" t="str">
        <f t="shared" si="433"/>
        <v>Cat 2</v>
      </c>
      <c r="G3971" s="8">
        <v>211</v>
      </c>
      <c r="H3971" t="s">
        <v>8220</v>
      </c>
      <c r="I3971" t="s">
        <v>8223</v>
      </c>
      <c r="J3971" t="s">
        <v>8245</v>
      </c>
      <c r="K3971">
        <v>1472442900</v>
      </c>
      <c r="L3971" s="12">
        <f t="shared" ref="L3971:L4034" si="434">(((K3971/60)/60)/24)+DATE(1970,1,1)</f>
        <v>42611.163194444445</v>
      </c>
      <c r="M3971">
        <v>1471638646</v>
      </c>
      <c r="N3971" s="12">
        <f t="shared" ref="N3971:N4034" si="435">(((M3971/60)/60)/24)+DATE(1970,1,1)</f>
        <v>42601.854699074072</v>
      </c>
      <c r="O3971" s="16">
        <f t="shared" ref="O3971:O4034" si="436">MONTH(N3971)</f>
        <v>8</v>
      </c>
      <c r="P3971" s="16">
        <f t="shared" si="432"/>
        <v>2016</v>
      </c>
      <c r="Q3971" t="b">
        <v>0</v>
      </c>
      <c r="R3971">
        <v>6</v>
      </c>
      <c r="S3971" t="b">
        <v>0</v>
      </c>
      <c r="T3971" t="s">
        <v>8269</v>
      </c>
      <c r="U3971" t="str">
        <f t="shared" ref="U3971:U4034" si="437">LEFT(T3971,5)</f>
        <v>theat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20">
        <f t="shared" ref="E3972:E4035" si="438">D3972/1000</f>
        <v>15</v>
      </c>
      <c r="F3972" s="6" t="str">
        <f t="shared" si="433"/>
        <v>Cat 5</v>
      </c>
      <c r="G3972" s="8">
        <v>11</v>
      </c>
      <c r="H3972" t="s">
        <v>8220</v>
      </c>
      <c r="I3972" t="s">
        <v>8223</v>
      </c>
      <c r="J3972" t="s">
        <v>8245</v>
      </c>
      <c r="K3972">
        <v>1460925811</v>
      </c>
      <c r="L3972" s="12">
        <f t="shared" si="434"/>
        <v>42477.863553240735</v>
      </c>
      <c r="M3972">
        <v>1458333811</v>
      </c>
      <c r="N3972" s="12">
        <f t="shared" si="435"/>
        <v>42447.863553240735</v>
      </c>
      <c r="O3972" s="16">
        <f t="shared" si="436"/>
        <v>3</v>
      </c>
      <c r="P3972" s="16">
        <f t="shared" ref="P3972:P4035" si="439">YEAR(N3972)</f>
        <v>2016</v>
      </c>
      <c r="Q3972" t="b">
        <v>0</v>
      </c>
      <c r="R3972">
        <v>2</v>
      </c>
      <c r="S3972" t="b">
        <v>0</v>
      </c>
      <c r="T3972" t="s">
        <v>8269</v>
      </c>
      <c r="U3972" t="str">
        <f t="shared" si="437"/>
        <v>theat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20">
        <f t="shared" si="438"/>
        <v>14</v>
      </c>
      <c r="F3973" s="6" t="str">
        <f t="shared" ref="F3973:F4036" si="440">IF(E3973&lt;1,"Cat 1",IF(E3973&lt;5,"Cat 2",IF(E3973&lt;10,"Cat 3",IF(E3973&lt;15,"Cat 4",IF(E3973&lt;20,"Cat 5",IF(E3973&lt;25,"Cat 6",IF(E3973&lt;30,"Cat 7",IF(E3973&lt;35,"Cat 8",IF(E3973&lt;40,"Cat 9",IF(E3973&lt;45,"Cat 10",IF(E3973&lt;50,"Cat 11","Cat 12")))))))))))</f>
        <v>Cat 4</v>
      </c>
      <c r="G3973" s="8">
        <v>136</v>
      </c>
      <c r="H3973" t="s">
        <v>8220</v>
      </c>
      <c r="I3973" t="s">
        <v>8223</v>
      </c>
      <c r="J3973" t="s">
        <v>8245</v>
      </c>
      <c r="K3973">
        <v>1405947126</v>
      </c>
      <c r="L3973" s="12">
        <f t="shared" si="434"/>
        <v>41841.536180555559</v>
      </c>
      <c r="M3973">
        <v>1403355126</v>
      </c>
      <c r="N3973" s="12">
        <f t="shared" si="435"/>
        <v>41811.536180555559</v>
      </c>
      <c r="O3973" s="16">
        <f t="shared" si="436"/>
        <v>6</v>
      </c>
      <c r="P3973" s="16">
        <f t="shared" si="439"/>
        <v>2014</v>
      </c>
      <c r="Q3973" t="b">
        <v>0</v>
      </c>
      <c r="R3973">
        <v>6</v>
      </c>
      <c r="S3973" t="b">
        <v>0</v>
      </c>
      <c r="T3973" t="s">
        <v>8269</v>
      </c>
      <c r="U3973" t="str">
        <f t="shared" si="437"/>
        <v>theat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20">
        <f t="shared" si="438"/>
        <v>1</v>
      </c>
      <c r="F3974" s="6" t="str">
        <f t="shared" si="440"/>
        <v>Cat 2</v>
      </c>
      <c r="G3974" s="8">
        <v>211</v>
      </c>
      <c r="H3974" t="s">
        <v>8220</v>
      </c>
      <c r="I3974" t="s">
        <v>8223</v>
      </c>
      <c r="J3974" t="s">
        <v>8245</v>
      </c>
      <c r="K3974">
        <v>1423186634</v>
      </c>
      <c r="L3974" s="12">
        <f t="shared" si="434"/>
        <v>42041.067523148144</v>
      </c>
      <c r="M3974">
        <v>1418002634</v>
      </c>
      <c r="N3974" s="12">
        <f t="shared" si="435"/>
        <v>41981.067523148144</v>
      </c>
      <c r="O3974" s="16">
        <f t="shared" si="436"/>
        <v>12</v>
      </c>
      <c r="P3974" s="16">
        <f t="shared" si="439"/>
        <v>2014</v>
      </c>
      <c r="Q3974" t="b">
        <v>0</v>
      </c>
      <c r="R3974">
        <v>8</v>
      </c>
      <c r="S3974" t="b">
        <v>0</v>
      </c>
      <c r="T3974" t="s">
        <v>8269</v>
      </c>
      <c r="U3974" t="str">
        <f t="shared" si="437"/>
        <v>theat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20">
        <f t="shared" si="438"/>
        <v>5</v>
      </c>
      <c r="F3975" s="6" t="str">
        <f t="shared" si="440"/>
        <v>Cat 3</v>
      </c>
      <c r="G3975" s="8">
        <v>3905</v>
      </c>
      <c r="H3975" t="s">
        <v>8220</v>
      </c>
      <c r="I3975" t="s">
        <v>8223</v>
      </c>
      <c r="J3975" t="s">
        <v>8245</v>
      </c>
      <c r="K3975">
        <v>1462766400</v>
      </c>
      <c r="L3975" s="12">
        <f t="shared" si="434"/>
        <v>42499.166666666672</v>
      </c>
      <c r="M3975">
        <v>1460219110</v>
      </c>
      <c r="N3975" s="12">
        <f t="shared" si="435"/>
        <v>42469.68414351852</v>
      </c>
      <c r="O3975" s="16">
        <f t="shared" si="436"/>
        <v>4</v>
      </c>
      <c r="P3975" s="16">
        <f t="shared" si="439"/>
        <v>2016</v>
      </c>
      <c r="Q3975" t="b">
        <v>0</v>
      </c>
      <c r="R3975">
        <v>37</v>
      </c>
      <c r="S3975" t="b">
        <v>0</v>
      </c>
      <c r="T3975" t="s">
        <v>8269</v>
      </c>
      <c r="U3975" t="str">
        <f t="shared" si="437"/>
        <v>theat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20">
        <f t="shared" si="438"/>
        <v>1</v>
      </c>
      <c r="F3976" s="6" t="str">
        <f t="shared" si="440"/>
        <v>Cat 2</v>
      </c>
      <c r="G3976" s="8">
        <v>320</v>
      </c>
      <c r="H3976" t="s">
        <v>8220</v>
      </c>
      <c r="I3976" t="s">
        <v>8224</v>
      </c>
      <c r="J3976" t="s">
        <v>8246</v>
      </c>
      <c r="K3976">
        <v>1464872848</v>
      </c>
      <c r="L3976" s="12">
        <f t="shared" si="434"/>
        <v>42523.546851851846</v>
      </c>
      <c r="M3976">
        <v>1462280848</v>
      </c>
      <c r="N3976" s="12">
        <f t="shared" si="435"/>
        <v>42493.546851851846</v>
      </c>
      <c r="O3976" s="16">
        <f t="shared" si="436"/>
        <v>5</v>
      </c>
      <c r="P3976" s="16">
        <f t="shared" si="439"/>
        <v>2016</v>
      </c>
      <c r="Q3976" t="b">
        <v>0</v>
      </c>
      <c r="R3976">
        <v>11</v>
      </c>
      <c r="S3976" t="b">
        <v>0</v>
      </c>
      <c r="T3976" t="s">
        <v>8269</v>
      </c>
      <c r="U3976" t="str">
        <f t="shared" si="437"/>
        <v>theat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20">
        <f t="shared" si="438"/>
        <v>0.67800000000000005</v>
      </c>
      <c r="F3977" s="6" t="str">
        <f t="shared" si="440"/>
        <v>Cat 1</v>
      </c>
      <c r="G3977" s="8">
        <v>0</v>
      </c>
      <c r="H3977" t="s">
        <v>8220</v>
      </c>
      <c r="I3977" t="s">
        <v>8223</v>
      </c>
      <c r="J3977" t="s">
        <v>8245</v>
      </c>
      <c r="K3977">
        <v>1468442898</v>
      </c>
      <c r="L3977" s="12">
        <f t="shared" si="434"/>
        <v>42564.866875</v>
      </c>
      <c r="M3977">
        <v>1465850898</v>
      </c>
      <c r="N3977" s="12">
        <f t="shared" si="435"/>
        <v>42534.866875</v>
      </c>
      <c r="O3977" s="16">
        <f t="shared" si="436"/>
        <v>6</v>
      </c>
      <c r="P3977" s="16">
        <f t="shared" si="439"/>
        <v>2016</v>
      </c>
      <c r="Q3977" t="b">
        <v>0</v>
      </c>
      <c r="R3977">
        <v>0</v>
      </c>
      <c r="S3977" t="b">
        <v>0</v>
      </c>
      <c r="T3977" t="s">
        <v>8269</v>
      </c>
      <c r="U3977" t="str">
        <f t="shared" si="437"/>
        <v>theat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20">
        <f t="shared" si="438"/>
        <v>1.3</v>
      </c>
      <c r="F3978" s="6" t="str">
        <f t="shared" si="440"/>
        <v>Cat 2</v>
      </c>
      <c r="G3978" s="8">
        <v>620</v>
      </c>
      <c r="H3978" t="s">
        <v>8220</v>
      </c>
      <c r="I3978" t="s">
        <v>8223</v>
      </c>
      <c r="J3978" t="s">
        <v>8245</v>
      </c>
      <c r="K3978">
        <v>1406876400</v>
      </c>
      <c r="L3978" s="12">
        <f t="shared" si="434"/>
        <v>41852.291666666664</v>
      </c>
      <c r="M3978">
        <v>1405024561</v>
      </c>
      <c r="N3978" s="12">
        <f t="shared" si="435"/>
        <v>41830.858344907407</v>
      </c>
      <c r="O3978" s="16">
        <f t="shared" si="436"/>
        <v>7</v>
      </c>
      <c r="P3978" s="16">
        <f t="shared" si="439"/>
        <v>2014</v>
      </c>
      <c r="Q3978" t="b">
        <v>0</v>
      </c>
      <c r="R3978">
        <v>10</v>
      </c>
      <c r="S3978" t="b">
        <v>0</v>
      </c>
      <c r="T3978" t="s">
        <v>8269</v>
      </c>
      <c r="U3978" t="str">
        <f t="shared" si="437"/>
        <v>theat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20">
        <f t="shared" si="438"/>
        <v>90</v>
      </c>
      <c r="F3979" s="6" t="str">
        <f t="shared" si="440"/>
        <v>Cat 12</v>
      </c>
      <c r="G3979" s="8">
        <v>1305</v>
      </c>
      <c r="H3979" t="s">
        <v>8220</v>
      </c>
      <c r="I3979" t="s">
        <v>8223</v>
      </c>
      <c r="J3979" t="s">
        <v>8245</v>
      </c>
      <c r="K3979">
        <v>1469213732</v>
      </c>
      <c r="L3979" s="12">
        <f t="shared" si="434"/>
        <v>42573.788564814815</v>
      </c>
      <c r="M3979">
        <v>1466621732</v>
      </c>
      <c r="N3979" s="12">
        <f t="shared" si="435"/>
        <v>42543.788564814815</v>
      </c>
      <c r="O3979" s="16">
        <f t="shared" si="436"/>
        <v>6</v>
      </c>
      <c r="P3979" s="16">
        <f t="shared" si="439"/>
        <v>2016</v>
      </c>
      <c r="Q3979" t="b">
        <v>0</v>
      </c>
      <c r="R3979">
        <v>6</v>
      </c>
      <c r="S3979" t="b">
        <v>0</v>
      </c>
      <c r="T3979" t="s">
        <v>8269</v>
      </c>
      <c r="U3979" t="str">
        <f t="shared" si="437"/>
        <v>theat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20">
        <f t="shared" si="438"/>
        <v>2</v>
      </c>
      <c r="F3980" s="6" t="str">
        <f t="shared" si="440"/>
        <v>Cat 2</v>
      </c>
      <c r="G3980" s="8">
        <v>214</v>
      </c>
      <c r="H3980" t="s">
        <v>8220</v>
      </c>
      <c r="I3980" t="s">
        <v>8223</v>
      </c>
      <c r="J3980" t="s">
        <v>8245</v>
      </c>
      <c r="K3980">
        <v>1422717953</v>
      </c>
      <c r="L3980" s="12">
        <f t="shared" si="434"/>
        <v>42035.642974537041</v>
      </c>
      <c r="M3980">
        <v>1417533953</v>
      </c>
      <c r="N3980" s="12">
        <f t="shared" si="435"/>
        <v>41975.642974537041</v>
      </c>
      <c r="O3980" s="16">
        <f t="shared" si="436"/>
        <v>12</v>
      </c>
      <c r="P3980" s="16">
        <f t="shared" si="439"/>
        <v>2014</v>
      </c>
      <c r="Q3980" t="b">
        <v>0</v>
      </c>
      <c r="R3980">
        <v>8</v>
      </c>
      <c r="S3980" t="b">
        <v>0</v>
      </c>
      <c r="T3980" t="s">
        <v>8269</v>
      </c>
      <c r="U3980" t="str">
        <f t="shared" si="437"/>
        <v>theat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20">
        <f t="shared" si="438"/>
        <v>6</v>
      </c>
      <c r="F3981" s="6" t="str">
        <f t="shared" si="440"/>
        <v>Cat 3</v>
      </c>
      <c r="G3981" s="8">
        <v>110</v>
      </c>
      <c r="H3981" t="s">
        <v>8220</v>
      </c>
      <c r="I3981" t="s">
        <v>8224</v>
      </c>
      <c r="J3981" t="s">
        <v>8246</v>
      </c>
      <c r="K3981">
        <v>1427659200</v>
      </c>
      <c r="L3981" s="12">
        <f t="shared" si="434"/>
        <v>42092.833333333328</v>
      </c>
      <c r="M3981">
        <v>1425678057</v>
      </c>
      <c r="N3981" s="12">
        <f t="shared" si="435"/>
        <v>42069.903437500005</v>
      </c>
      <c r="O3981" s="16">
        <f t="shared" si="436"/>
        <v>3</v>
      </c>
      <c r="P3981" s="16">
        <f t="shared" si="439"/>
        <v>2015</v>
      </c>
      <c r="Q3981" t="b">
        <v>0</v>
      </c>
      <c r="R3981">
        <v>6</v>
      </c>
      <c r="S3981" t="b">
        <v>0</v>
      </c>
      <c r="T3981" t="s">
        <v>8269</v>
      </c>
      <c r="U3981" t="str">
        <f t="shared" si="437"/>
        <v>theat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20">
        <f t="shared" si="438"/>
        <v>2.5</v>
      </c>
      <c r="F3982" s="6" t="str">
        <f t="shared" si="440"/>
        <v>Cat 2</v>
      </c>
      <c r="G3982" s="8">
        <v>450</v>
      </c>
      <c r="H3982" t="s">
        <v>8220</v>
      </c>
      <c r="I3982" t="s">
        <v>8223</v>
      </c>
      <c r="J3982" t="s">
        <v>8245</v>
      </c>
      <c r="K3982">
        <v>1404570147</v>
      </c>
      <c r="L3982" s="12">
        <f t="shared" si="434"/>
        <v>41825.598923611113</v>
      </c>
      <c r="M3982">
        <v>1401978147</v>
      </c>
      <c r="N3982" s="12">
        <f t="shared" si="435"/>
        <v>41795.598923611113</v>
      </c>
      <c r="O3982" s="16">
        <f t="shared" si="436"/>
        <v>6</v>
      </c>
      <c r="P3982" s="16">
        <f t="shared" si="439"/>
        <v>2014</v>
      </c>
      <c r="Q3982" t="b">
        <v>0</v>
      </c>
      <c r="R3982">
        <v>7</v>
      </c>
      <c r="S3982" t="b">
        <v>0</v>
      </c>
      <c r="T3982" t="s">
        <v>8269</v>
      </c>
      <c r="U3982" t="str">
        <f t="shared" si="437"/>
        <v>theat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20">
        <f t="shared" si="438"/>
        <v>30</v>
      </c>
      <c r="F3983" s="6" t="str">
        <f t="shared" si="440"/>
        <v>Cat 8</v>
      </c>
      <c r="G3983" s="8">
        <v>1225</v>
      </c>
      <c r="H3983" t="s">
        <v>8220</v>
      </c>
      <c r="I3983" t="s">
        <v>8223</v>
      </c>
      <c r="J3983" t="s">
        <v>8245</v>
      </c>
      <c r="K3983">
        <v>1468729149</v>
      </c>
      <c r="L3983" s="12">
        <f t="shared" si="434"/>
        <v>42568.179965277777</v>
      </c>
      <c r="M3983">
        <v>1463545149</v>
      </c>
      <c r="N3983" s="12">
        <f t="shared" si="435"/>
        <v>42508.179965277777</v>
      </c>
      <c r="O3983" s="16">
        <f t="shared" si="436"/>
        <v>5</v>
      </c>
      <c r="P3983" s="16">
        <f t="shared" si="439"/>
        <v>2016</v>
      </c>
      <c r="Q3983" t="b">
        <v>0</v>
      </c>
      <c r="R3983">
        <v>7</v>
      </c>
      <c r="S3983" t="b">
        <v>0</v>
      </c>
      <c r="T3983" t="s">
        <v>8269</v>
      </c>
      <c r="U3983" t="str">
        <f t="shared" si="437"/>
        <v>theat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20">
        <f t="shared" si="438"/>
        <v>0.85</v>
      </c>
      <c r="F3984" s="6" t="str">
        <f t="shared" si="440"/>
        <v>Cat 1</v>
      </c>
      <c r="G3984" s="8">
        <v>170</v>
      </c>
      <c r="H3984" t="s">
        <v>8220</v>
      </c>
      <c r="I3984" t="s">
        <v>8224</v>
      </c>
      <c r="J3984" t="s">
        <v>8246</v>
      </c>
      <c r="K3984">
        <v>1436297180</v>
      </c>
      <c r="L3984" s="12">
        <f t="shared" si="434"/>
        <v>42192.809953703705</v>
      </c>
      <c r="M3984">
        <v>1431113180</v>
      </c>
      <c r="N3984" s="12">
        <f t="shared" si="435"/>
        <v>42132.809953703705</v>
      </c>
      <c r="O3984" s="16">
        <f t="shared" si="436"/>
        <v>5</v>
      </c>
      <c r="P3984" s="16">
        <f t="shared" si="439"/>
        <v>2015</v>
      </c>
      <c r="Q3984" t="b">
        <v>0</v>
      </c>
      <c r="R3984">
        <v>5</v>
      </c>
      <c r="S3984" t="b">
        <v>0</v>
      </c>
      <c r="T3984" t="s">
        <v>8269</v>
      </c>
      <c r="U3984" t="str">
        <f t="shared" si="437"/>
        <v>theat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20">
        <f t="shared" si="438"/>
        <v>11.14</v>
      </c>
      <c r="F3985" s="6" t="str">
        <f t="shared" si="440"/>
        <v>Cat 4</v>
      </c>
      <c r="G3985" s="8">
        <v>3877</v>
      </c>
      <c r="H3985" t="s">
        <v>8220</v>
      </c>
      <c r="I3985" t="s">
        <v>8223</v>
      </c>
      <c r="J3985" t="s">
        <v>8245</v>
      </c>
      <c r="K3985">
        <v>1400569140</v>
      </c>
      <c r="L3985" s="12">
        <f t="shared" si="434"/>
        <v>41779.290972222225</v>
      </c>
      <c r="M3985">
        <v>1397854356</v>
      </c>
      <c r="N3985" s="12">
        <f t="shared" si="435"/>
        <v>41747.86986111111</v>
      </c>
      <c r="O3985" s="16">
        <f t="shared" si="436"/>
        <v>4</v>
      </c>
      <c r="P3985" s="16">
        <f t="shared" si="439"/>
        <v>2014</v>
      </c>
      <c r="Q3985" t="b">
        <v>0</v>
      </c>
      <c r="R3985">
        <v>46</v>
      </c>
      <c r="S3985" t="b">
        <v>0</v>
      </c>
      <c r="T3985" t="s">
        <v>8269</v>
      </c>
      <c r="U3985" t="str">
        <f t="shared" si="437"/>
        <v>theat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20">
        <f t="shared" si="438"/>
        <v>1.5</v>
      </c>
      <c r="F3986" s="6" t="str">
        <f t="shared" si="440"/>
        <v>Cat 2</v>
      </c>
      <c r="G3986" s="8">
        <v>95</v>
      </c>
      <c r="H3986" t="s">
        <v>8220</v>
      </c>
      <c r="I3986" t="s">
        <v>8224</v>
      </c>
      <c r="J3986" t="s">
        <v>8246</v>
      </c>
      <c r="K3986">
        <v>1415404800</v>
      </c>
      <c r="L3986" s="12">
        <f t="shared" si="434"/>
        <v>41951</v>
      </c>
      <c r="M3986">
        <v>1412809644</v>
      </c>
      <c r="N3986" s="12">
        <f t="shared" si="435"/>
        <v>41920.963472222218</v>
      </c>
      <c r="O3986" s="16">
        <f t="shared" si="436"/>
        <v>10</v>
      </c>
      <c r="P3986" s="16">
        <f t="shared" si="439"/>
        <v>2014</v>
      </c>
      <c r="Q3986" t="b">
        <v>0</v>
      </c>
      <c r="R3986">
        <v>10</v>
      </c>
      <c r="S3986" t="b">
        <v>0</v>
      </c>
      <c r="T3986" t="s">
        <v>8269</v>
      </c>
      <c r="U3986" t="str">
        <f t="shared" si="437"/>
        <v>theat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20">
        <f t="shared" si="438"/>
        <v>2</v>
      </c>
      <c r="F3987" s="6" t="str">
        <f t="shared" si="440"/>
        <v>Cat 2</v>
      </c>
      <c r="G3987" s="8">
        <v>641</v>
      </c>
      <c r="H3987" t="s">
        <v>8220</v>
      </c>
      <c r="I3987" t="s">
        <v>8223</v>
      </c>
      <c r="J3987" t="s">
        <v>8245</v>
      </c>
      <c r="K3987">
        <v>1456002300</v>
      </c>
      <c r="L3987" s="12">
        <f t="shared" si="434"/>
        <v>42420.878472222219</v>
      </c>
      <c r="M3987">
        <v>1454173120</v>
      </c>
      <c r="N3987" s="12">
        <f t="shared" si="435"/>
        <v>42399.707407407404</v>
      </c>
      <c r="O3987" s="16">
        <f t="shared" si="436"/>
        <v>1</v>
      </c>
      <c r="P3987" s="16">
        <f t="shared" si="439"/>
        <v>2016</v>
      </c>
      <c r="Q3987" t="b">
        <v>0</v>
      </c>
      <c r="R3987">
        <v>19</v>
      </c>
      <c r="S3987" t="b">
        <v>0</v>
      </c>
      <c r="T3987" t="s">
        <v>8269</v>
      </c>
      <c r="U3987" t="str">
        <f t="shared" si="437"/>
        <v>theat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20">
        <f t="shared" si="438"/>
        <v>5</v>
      </c>
      <c r="F3988" s="6" t="str">
        <f t="shared" si="440"/>
        <v>Cat 3</v>
      </c>
      <c r="G3988" s="8">
        <v>488</v>
      </c>
      <c r="H3988" t="s">
        <v>8220</v>
      </c>
      <c r="I3988" t="s">
        <v>8224</v>
      </c>
      <c r="J3988" t="s">
        <v>8246</v>
      </c>
      <c r="K3988">
        <v>1462539840</v>
      </c>
      <c r="L3988" s="12">
        <f t="shared" si="434"/>
        <v>42496.544444444444</v>
      </c>
      <c r="M3988">
        <v>1460034594</v>
      </c>
      <c r="N3988" s="12">
        <f t="shared" si="435"/>
        <v>42467.548541666663</v>
      </c>
      <c r="O3988" s="16">
        <f t="shared" si="436"/>
        <v>4</v>
      </c>
      <c r="P3988" s="16">
        <f t="shared" si="439"/>
        <v>2016</v>
      </c>
      <c r="Q3988" t="b">
        <v>0</v>
      </c>
      <c r="R3988">
        <v>13</v>
      </c>
      <c r="S3988" t="b">
        <v>0</v>
      </c>
      <c r="T3988" t="s">
        <v>8269</v>
      </c>
      <c r="U3988" t="str">
        <f t="shared" si="437"/>
        <v>theat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20">
        <f t="shared" si="438"/>
        <v>0.4</v>
      </c>
      <c r="F3989" s="6" t="str">
        <f t="shared" si="440"/>
        <v>Cat 1</v>
      </c>
      <c r="G3989" s="8">
        <v>151</v>
      </c>
      <c r="H3989" t="s">
        <v>8220</v>
      </c>
      <c r="I3989" t="s">
        <v>8224</v>
      </c>
      <c r="J3989" t="s">
        <v>8246</v>
      </c>
      <c r="K3989">
        <v>1400278290</v>
      </c>
      <c r="L3989" s="12">
        <f t="shared" si="434"/>
        <v>41775.92465277778</v>
      </c>
      <c r="M3989">
        <v>1399414290</v>
      </c>
      <c r="N3989" s="12">
        <f t="shared" si="435"/>
        <v>41765.92465277778</v>
      </c>
      <c r="O3989" s="16">
        <f t="shared" si="436"/>
        <v>5</v>
      </c>
      <c r="P3989" s="16">
        <f t="shared" si="439"/>
        <v>2014</v>
      </c>
      <c r="Q3989" t="b">
        <v>0</v>
      </c>
      <c r="R3989">
        <v>13</v>
      </c>
      <c r="S3989" t="b">
        <v>0</v>
      </c>
      <c r="T3989" t="s">
        <v>8269</v>
      </c>
      <c r="U3989" t="str">
        <f t="shared" si="437"/>
        <v>theat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20">
        <f t="shared" si="438"/>
        <v>1.5</v>
      </c>
      <c r="F3990" s="6" t="str">
        <f t="shared" si="440"/>
        <v>Cat 2</v>
      </c>
      <c r="G3990" s="8">
        <v>32</v>
      </c>
      <c r="H3990" t="s">
        <v>8220</v>
      </c>
      <c r="I3990" t="s">
        <v>8223</v>
      </c>
      <c r="J3990" t="s">
        <v>8245</v>
      </c>
      <c r="K3990">
        <v>1440813413</v>
      </c>
      <c r="L3990" s="12">
        <f t="shared" si="434"/>
        <v>42245.08116898148</v>
      </c>
      <c r="M3990">
        <v>1439517413</v>
      </c>
      <c r="N3990" s="12">
        <f t="shared" si="435"/>
        <v>42230.08116898148</v>
      </c>
      <c r="O3990" s="16">
        <f t="shared" si="436"/>
        <v>8</v>
      </c>
      <c r="P3990" s="16">
        <f t="shared" si="439"/>
        <v>2015</v>
      </c>
      <c r="Q3990" t="b">
        <v>0</v>
      </c>
      <c r="R3990">
        <v>4</v>
      </c>
      <c r="S3990" t="b">
        <v>0</v>
      </c>
      <c r="T3990" t="s">
        <v>8269</v>
      </c>
      <c r="U3990" t="str">
        <f t="shared" si="437"/>
        <v>theat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20">
        <f t="shared" si="438"/>
        <v>3</v>
      </c>
      <c r="F3991" s="6" t="str">
        <f t="shared" si="440"/>
        <v>Cat 2</v>
      </c>
      <c r="G3991" s="8">
        <v>0</v>
      </c>
      <c r="H3991" t="s">
        <v>8220</v>
      </c>
      <c r="I3991" t="s">
        <v>8223</v>
      </c>
      <c r="J3991" t="s">
        <v>8245</v>
      </c>
      <c r="K3991">
        <v>1447009181</v>
      </c>
      <c r="L3991" s="12">
        <f t="shared" si="434"/>
        <v>42316.791446759264</v>
      </c>
      <c r="M3991">
        <v>1444413581</v>
      </c>
      <c r="N3991" s="12">
        <f t="shared" si="435"/>
        <v>42286.749780092592</v>
      </c>
      <c r="O3991" s="16">
        <f t="shared" si="436"/>
        <v>10</v>
      </c>
      <c r="P3991" s="16">
        <f t="shared" si="439"/>
        <v>2015</v>
      </c>
      <c r="Q3991" t="b">
        <v>0</v>
      </c>
      <c r="R3991">
        <v>0</v>
      </c>
      <c r="S3991" t="b">
        <v>0</v>
      </c>
      <c r="T3991" t="s">
        <v>8269</v>
      </c>
      <c r="U3991" t="str">
        <f t="shared" si="437"/>
        <v>theat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20">
        <f t="shared" si="438"/>
        <v>1.65</v>
      </c>
      <c r="F3992" s="6" t="str">
        <f t="shared" si="440"/>
        <v>Cat 2</v>
      </c>
      <c r="G3992" s="8">
        <v>69</v>
      </c>
      <c r="H3992" t="s">
        <v>8220</v>
      </c>
      <c r="I3992" t="s">
        <v>8224</v>
      </c>
      <c r="J3992" t="s">
        <v>8246</v>
      </c>
      <c r="K3992">
        <v>1456934893</v>
      </c>
      <c r="L3992" s="12">
        <f t="shared" si="434"/>
        <v>42431.672372685185</v>
      </c>
      <c r="M3992">
        <v>1454342893</v>
      </c>
      <c r="N3992" s="12">
        <f t="shared" si="435"/>
        <v>42401.672372685185</v>
      </c>
      <c r="O3992" s="16">
        <f t="shared" si="436"/>
        <v>2</v>
      </c>
      <c r="P3992" s="16">
        <f t="shared" si="439"/>
        <v>2016</v>
      </c>
      <c r="Q3992" t="b">
        <v>0</v>
      </c>
      <c r="R3992">
        <v>3</v>
      </c>
      <c r="S3992" t="b">
        <v>0</v>
      </c>
      <c r="T3992" t="s">
        <v>8269</v>
      </c>
      <c r="U3992" t="str">
        <f t="shared" si="437"/>
        <v>theat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20">
        <f t="shared" si="438"/>
        <v>0.5</v>
      </c>
      <c r="F3993" s="6" t="str">
        <f t="shared" si="440"/>
        <v>Cat 1</v>
      </c>
      <c r="G3993" s="8"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12">
        <f t="shared" si="434"/>
        <v>42155.644467592589</v>
      </c>
      <c r="M3993">
        <v>1430494082</v>
      </c>
      <c r="N3993" s="12">
        <f t="shared" si="435"/>
        <v>42125.644467592589</v>
      </c>
      <c r="O3993" s="16">
        <f t="shared" si="436"/>
        <v>5</v>
      </c>
      <c r="P3993" s="16">
        <f t="shared" si="439"/>
        <v>2015</v>
      </c>
      <c r="Q3993" t="b">
        <v>0</v>
      </c>
      <c r="R3993">
        <v>1</v>
      </c>
      <c r="S3993" t="b">
        <v>0</v>
      </c>
      <c r="T3993" t="s">
        <v>8269</v>
      </c>
      <c r="U3993" t="str">
        <f t="shared" si="437"/>
        <v>theat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20">
        <f t="shared" si="438"/>
        <v>10</v>
      </c>
      <c r="F3994" s="6" t="str">
        <f t="shared" si="440"/>
        <v>Cat 4</v>
      </c>
      <c r="G3994" s="8">
        <v>541</v>
      </c>
      <c r="H3994" t="s">
        <v>8220</v>
      </c>
      <c r="I3994" t="s">
        <v>8223</v>
      </c>
      <c r="J3994" t="s">
        <v>8245</v>
      </c>
      <c r="K3994">
        <v>1449876859</v>
      </c>
      <c r="L3994" s="12">
        <f t="shared" si="434"/>
        <v>42349.982164351852</v>
      </c>
      <c r="M3994">
        <v>1444689259</v>
      </c>
      <c r="N3994" s="12">
        <f t="shared" si="435"/>
        <v>42289.94049768518</v>
      </c>
      <c r="O3994" s="16">
        <f t="shared" si="436"/>
        <v>10</v>
      </c>
      <c r="P3994" s="16">
        <f t="shared" si="439"/>
        <v>2015</v>
      </c>
      <c r="Q3994" t="b">
        <v>0</v>
      </c>
      <c r="R3994">
        <v>9</v>
      </c>
      <c r="S3994" t="b">
        <v>0</v>
      </c>
      <c r="T3994" t="s">
        <v>8269</v>
      </c>
      <c r="U3994" t="str">
        <f t="shared" si="437"/>
        <v>theat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20">
        <f t="shared" si="438"/>
        <v>50</v>
      </c>
      <c r="F3995" s="6" t="str">
        <f t="shared" si="440"/>
        <v>Cat 12</v>
      </c>
      <c r="G3995" s="8"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12">
        <f t="shared" si="434"/>
        <v>42137.864722222221</v>
      </c>
      <c r="M3995">
        <v>1428957912</v>
      </c>
      <c r="N3995" s="12">
        <f t="shared" si="435"/>
        <v>42107.864722222221</v>
      </c>
      <c r="O3995" s="16">
        <f t="shared" si="436"/>
        <v>4</v>
      </c>
      <c r="P3995" s="16">
        <f t="shared" si="439"/>
        <v>2015</v>
      </c>
      <c r="Q3995" t="b">
        <v>0</v>
      </c>
      <c r="R3995">
        <v>1</v>
      </c>
      <c r="S3995" t="b">
        <v>0</v>
      </c>
      <c r="T3995" t="s">
        <v>8269</v>
      </c>
      <c r="U3995" t="str">
        <f t="shared" si="437"/>
        <v>theat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20">
        <f t="shared" si="438"/>
        <v>2</v>
      </c>
      <c r="F3996" s="6" t="str">
        <f t="shared" si="440"/>
        <v>Cat 2</v>
      </c>
      <c r="G3996" s="8"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12">
        <f t="shared" si="434"/>
        <v>41839.389930555553</v>
      </c>
      <c r="M3996">
        <v>1403169690</v>
      </c>
      <c r="N3996" s="12">
        <f t="shared" si="435"/>
        <v>41809.389930555553</v>
      </c>
      <c r="O3996" s="16">
        <f t="shared" si="436"/>
        <v>6</v>
      </c>
      <c r="P3996" s="16">
        <f t="shared" si="439"/>
        <v>2014</v>
      </c>
      <c r="Q3996" t="b">
        <v>0</v>
      </c>
      <c r="R3996">
        <v>1</v>
      </c>
      <c r="S3996" t="b">
        <v>0</v>
      </c>
      <c r="T3996" t="s">
        <v>8269</v>
      </c>
      <c r="U3996" t="str">
        <f t="shared" si="437"/>
        <v>theat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20">
        <f t="shared" si="438"/>
        <v>0.2</v>
      </c>
      <c r="F3997" s="6" t="str">
        <f t="shared" si="440"/>
        <v>Cat 1</v>
      </c>
      <c r="G3997" s="8">
        <v>70</v>
      </c>
      <c r="H3997" t="s">
        <v>8220</v>
      </c>
      <c r="I3997" t="s">
        <v>8224</v>
      </c>
      <c r="J3997" t="s">
        <v>8246</v>
      </c>
      <c r="K3997">
        <v>1423913220</v>
      </c>
      <c r="L3997" s="12">
        <f t="shared" si="434"/>
        <v>42049.477083333331</v>
      </c>
      <c r="M3997">
        <v>1421339077</v>
      </c>
      <c r="N3997" s="12">
        <f t="shared" si="435"/>
        <v>42019.683761574073</v>
      </c>
      <c r="O3997" s="16">
        <f t="shared" si="436"/>
        <v>1</v>
      </c>
      <c r="P3997" s="16">
        <f t="shared" si="439"/>
        <v>2015</v>
      </c>
      <c r="Q3997" t="b">
        <v>0</v>
      </c>
      <c r="R3997">
        <v>4</v>
      </c>
      <c r="S3997" t="b">
        <v>0</v>
      </c>
      <c r="T3997" t="s">
        <v>8269</v>
      </c>
      <c r="U3997" t="str">
        <f t="shared" si="437"/>
        <v>theat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20">
        <f t="shared" si="438"/>
        <v>3</v>
      </c>
      <c r="F3998" s="6" t="str">
        <f t="shared" si="440"/>
        <v>Cat 2</v>
      </c>
      <c r="G3998" s="8">
        <v>497</v>
      </c>
      <c r="H3998" t="s">
        <v>8220</v>
      </c>
      <c r="I3998" t="s">
        <v>8223</v>
      </c>
      <c r="J3998" t="s">
        <v>8245</v>
      </c>
      <c r="K3998">
        <v>1416499440</v>
      </c>
      <c r="L3998" s="12">
        <f t="shared" si="434"/>
        <v>41963.669444444444</v>
      </c>
      <c r="M3998">
        <v>1415341464</v>
      </c>
      <c r="N3998" s="12">
        <f t="shared" si="435"/>
        <v>41950.26694444444</v>
      </c>
      <c r="O3998" s="16">
        <f t="shared" si="436"/>
        <v>11</v>
      </c>
      <c r="P3998" s="16">
        <f t="shared" si="439"/>
        <v>2014</v>
      </c>
      <c r="Q3998" t="b">
        <v>0</v>
      </c>
      <c r="R3998">
        <v>17</v>
      </c>
      <c r="S3998" t="b">
        <v>0</v>
      </c>
      <c r="T3998" t="s">
        <v>8269</v>
      </c>
      <c r="U3998" t="str">
        <f t="shared" si="437"/>
        <v>theat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20">
        <f t="shared" si="438"/>
        <v>3</v>
      </c>
      <c r="F3999" s="6" t="str">
        <f t="shared" si="440"/>
        <v>Cat 2</v>
      </c>
      <c r="G3999" s="8">
        <v>0</v>
      </c>
      <c r="H3999" t="s">
        <v>8220</v>
      </c>
      <c r="I3999" t="s">
        <v>8224</v>
      </c>
      <c r="J3999" t="s">
        <v>8246</v>
      </c>
      <c r="K3999">
        <v>1428222221</v>
      </c>
      <c r="L3999" s="12">
        <f t="shared" si="434"/>
        <v>42099.349780092598</v>
      </c>
      <c r="M3999">
        <v>1425633821</v>
      </c>
      <c r="N3999" s="12">
        <f t="shared" si="435"/>
        <v>42069.391446759255</v>
      </c>
      <c r="O3999" s="16">
        <f t="shared" si="436"/>
        <v>3</v>
      </c>
      <c r="P3999" s="16">
        <f t="shared" si="439"/>
        <v>2015</v>
      </c>
      <c r="Q3999" t="b">
        <v>0</v>
      </c>
      <c r="R3999">
        <v>0</v>
      </c>
      <c r="S3999" t="b">
        <v>0</v>
      </c>
      <c r="T3999" t="s">
        <v>8269</v>
      </c>
      <c r="U3999" t="str">
        <f t="shared" si="437"/>
        <v>theat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20">
        <f t="shared" si="438"/>
        <v>1.25</v>
      </c>
      <c r="F4000" s="6" t="str">
        <f t="shared" si="440"/>
        <v>Cat 2</v>
      </c>
      <c r="G4000" s="8">
        <v>715</v>
      </c>
      <c r="H4000" t="s">
        <v>8220</v>
      </c>
      <c r="I4000" t="s">
        <v>8223</v>
      </c>
      <c r="J4000" t="s">
        <v>8245</v>
      </c>
      <c r="K4000">
        <v>1427580426</v>
      </c>
      <c r="L4000" s="12">
        <f t="shared" si="434"/>
        <v>42091.921597222223</v>
      </c>
      <c r="M4000">
        <v>1424992026</v>
      </c>
      <c r="N4000" s="12">
        <f t="shared" si="435"/>
        <v>42061.963263888887</v>
      </c>
      <c r="O4000" s="16">
        <f t="shared" si="436"/>
        <v>2</v>
      </c>
      <c r="P4000" s="16">
        <f t="shared" si="439"/>
        <v>2015</v>
      </c>
      <c r="Q4000" t="b">
        <v>0</v>
      </c>
      <c r="R4000">
        <v>12</v>
      </c>
      <c r="S4000" t="b">
        <v>0</v>
      </c>
      <c r="T4000" t="s">
        <v>8269</v>
      </c>
      <c r="U4000" t="str">
        <f t="shared" si="437"/>
        <v>theat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20">
        <f t="shared" si="438"/>
        <v>7</v>
      </c>
      <c r="F4001" s="6" t="str">
        <f t="shared" si="440"/>
        <v>Cat 3</v>
      </c>
      <c r="G4001" s="8">
        <v>1156</v>
      </c>
      <c r="H4001" t="s">
        <v>8220</v>
      </c>
      <c r="I4001" t="s">
        <v>8223</v>
      </c>
      <c r="J4001" t="s">
        <v>8245</v>
      </c>
      <c r="K4001">
        <v>1409514709</v>
      </c>
      <c r="L4001" s="12">
        <f t="shared" si="434"/>
        <v>41882.827650462961</v>
      </c>
      <c r="M4001">
        <v>1406058798</v>
      </c>
      <c r="N4001" s="12">
        <f t="shared" si="435"/>
        <v>41842.828680555554</v>
      </c>
      <c r="O4001" s="16">
        <f t="shared" si="436"/>
        <v>7</v>
      </c>
      <c r="P4001" s="16">
        <f t="shared" si="439"/>
        <v>2014</v>
      </c>
      <c r="Q4001" t="b">
        <v>0</v>
      </c>
      <c r="R4001">
        <v>14</v>
      </c>
      <c r="S4001" t="b">
        <v>0</v>
      </c>
      <c r="T4001" t="s">
        <v>8269</v>
      </c>
      <c r="U4001" t="str">
        <f t="shared" si="437"/>
        <v>theat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20">
        <f t="shared" si="438"/>
        <v>8</v>
      </c>
      <c r="F4002" s="6" t="str">
        <f t="shared" si="440"/>
        <v>Cat 3</v>
      </c>
      <c r="G4002" s="8"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12">
        <f t="shared" si="434"/>
        <v>42497.603680555556</v>
      </c>
      <c r="M4002">
        <v>1457450958</v>
      </c>
      <c r="N4002" s="12">
        <f t="shared" si="435"/>
        <v>42437.64534722222</v>
      </c>
      <c r="O4002" s="16">
        <f t="shared" si="436"/>
        <v>3</v>
      </c>
      <c r="P4002" s="16">
        <f t="shared" si="439"/>
        <v>2016</v>
      </c>
      <c r="Q4002" t="b">
        <v>0</v>
      </c>
      <c r="R4002">
        <v>1</v>
      </c>
      <c r="S4002" t="b">
        <v>0</v>
      </c>
      <c r="T4002" t="s">
        <v>8269</v>
      </c>
      <c r="U4002" t="str">
        <f t="shared" si="437"/>
        <v>theat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20">
        <f t="shared" si="438"/>
        <v>1.2</v>
      </c>
      <c r="F4003" s="6" t="str">
        <f t="shared" si="440"/>
        <v>Cat 2</v>
      </c>
      <c r="G4003" s="8">
        <v>453</v>
      </c>
      <c r="H4003" t="s">
        <v>8220</v>
      </c>
      <c r="I4003" t="s">
        <v>8224</v>
      </c>
      <c r="J4003" t="s">
        <v>8246</v>
      </c>
      <c r="K4003">
        <v>1488394800</v>
      </c>
      <c r="L4003" s="12">
        <f t="shared" si="434"/>
        <v>42795.791666666672</v>
      </c>
      <c r="M4003">
        <v>1486681708</v>
      </c>
      <c r="N4003" s="12">
        <f t="shared" si="435"/>
        <v>42775.964212962965</v>
      </c>
      <c r="O4003" s="16">
        <f t="shared" si="436"/>
        <v>2</v>
      </c>
      <c r="P4003" s="16">
        <f t="shared" si="439"/>
        <v>2017</v>
      </c>
      <c r="Q4003" t="b">
        <v>0</v>
      </c>
      <c r="R4003">
        <v>14</v>
      </c>
      <c r="S4003" t="b">
        <v>0</v>
      </c>
      <c r="T4003" t="s">
        <v>8269</v>
      </c>
      <c r="U4003" t="str">
        <f t="shared" si="437"/>
        <v>theat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20">
        <f t="shared" si="438"/>
        <v>1.25</v>
      </c>
      <c r="F4004" s="6" t="str">
        <f t="shared" si="440"/>
        <v>Cat 2</v>
      </c>
      <c r="G4004" s="8">
        <v>23</v>
      </c>
      <c r="H4004" t="s">
        <v>8220</v>
      </c>
      <c r="I4004" t="s">
        <v>8223</v>
      </c>
      <c r="J4004" t="s">
        <v>8245</v>
      </c>
      <c r="K4004">
        <v>1411779761</v>
      </c>
      <c r="L4004" s="12">
        <f t="shared" si="434"/>
        <v>41909.043530092589</v>
      </c>
      <c r="M4004">
        <v>1409187761</v>
      </c>
      <c r="N4004" s="12">
        <f t="shared" si="435"/>
        <v>41879.043530092589</v>
      </c>
      <c r="O4004" s="16">
        <f t="shared" si="436"/>
        <v>8</v>
      </c>
      <c r="P4004" s="16">
        <f t="shared" si="439"/>
        <v>2014</v>
      </c>
      <c r="Q4004" t="b">
        <v>0</v>
      </c>
      <c r="R4004">
        <v>4</v>
      </c>
      <c r="S4004" t="b">
        <v>0</v>
      </c>
      <c r="T4004" t="s">
        <v>8269</v>
      </c>
      <c r="U4004" t="str">
        <f t="shared" si="437"/>
        <v>theat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20">
        <f t="shared" si="438"/>
        <v>2</v>
      </c>
      <c r="F4005" s="6" t="str">
        <f t="shared" si="440"/>
        <v>Cat 2</v>
      </c>
      <c r="G4005" s="8">
        <v>201</v>
      </c>
      <c r="H4005" t="s">
        <v>8220</v>
      </c>
      <c r="I4005" t="s">
        <v>8223</v>
      </c>
      <c r="J4005" t="s">
        <v>8245</v>
      </c>
      <c r="K4005">
        <v>1424009147</v>
      </c>
      <c r="L4005" s="12">
        <f t="shared" si="434"/>
        <v>42050.587349537032</v>
      </c>
      <c r="M4005">
        <v>1421417147</v>
      </c>
      <c r="N4005" s="12">
        <f t="shared" si="435"/>
        <v>42020.587349537032</v>
      </c>
      <c r="O4005" s="16">
        <f t="shared" si="436"/>
        <v>1</v>
      </c>
      <c r="P4005" s="16">
        <f t="shared" si="439"/>
        <v>2015</v>
      </c>
      <c r="Q4005" t="b">
        <v>0</v>
      </c>
      <c r="R4005">
        <v>2</v>
      </c>
      <c r="S4005" t="b">
        <v>0</v>
      </c>
      <c r="T4005" t="s">
        <v>8269</v>
      </c>
      <c r="U4005" t="str">
        <f t="shared" si="437"/>
        <v>theat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20">
        <f t="shared" si="438"/>
        <v>0.5</v>
      </c>
      <c r="F4006" s="6" t="str">
        <f t="shared" si="440"/>
        <v>Cat 1</v>
      </c>
      <c r="G4006" s="8"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12">
        <f t="shared" si="434"/>
        <v>41920.16269675926</v>
      </c>
      <c r="M4006">
        <v>1410148457</v>
      </c>
      <c r="N4006" s="12">
        <f t="shared" si="435"/>
        <v>41890.16269675926</v>
      </c>
      <c r="O4006" s="16">
        <f t="shared" si="436"/>
        <v>9</v>
      </c>
      <c r="P4006" s="16">
        <f t="shared" si="439"/>
        <v>2014</v>
      </c>
      <c r="Q4006" t="b">
        <v>0</v>
      </c>
      <c r="R4006">
        <v>1</v>
      </c>
      <c r="S4006" t="b">
        <v>0</v>
      </c>
      <c r="T4006" t="s">
        <v>8269</v>
      </c>
      <c r="U4006" t="str">
        <f t="shared" si="437"/>
        <v>theat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20">
        <f t="shared" si="438"/>
        <v>3</v>
      </c>
      <c r="F4007" s="6" t="str">
        <f t="shared" si="440"/>
        <v>Cat 2</v>
      </c>
      <c r="G4007" s="8">
        <v>40</v>
      </c>
      <c r="H4007" t="s">
        <v>8220</v>
      </c>
      <c r="I4007" t="s">
        <v>8223</v>
      </c>
      <c r="J4007" t="s">
        <v>8245</v>
      </c>
      <c r="K4007">
        <v>1413832985</v>
      </c>
      <c r="L4007" s="12">
        <f t="shared" si="434"/>
        <v>41932.807696759257</v>
      </c>
      <c r="M4007">
        <v>1408648985</v>
      </c>
      <c r="N4007" s="12">
        <f t="shared" si="435"/>
        <v>41872.807696759257</v>
      </c>
      <c r="O4007" s="16">
        <f t="shared" si="436"/>
        <v>8</v>
      </c>
      <c r="P4007" s="16">
        <f t="shared" si="439"/>
        <v>2014</v>
      </c>
      <c r="Q4007" t="b">
        <v>0</v>
      </c>
      <c r="R4007">
        <v>2</v>
      </c>
      <c r="S4007" t="b">
        <v>0</v>
      </c>
      <c r="T4007" t="s">
        <v>8269</v>
      </c>
      <c r="U4007" t="str">
        <f t="shared" si="437"/>
        <v>theat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20">
        <f t="shared" si="438"/>
        <v>30</v>
      </c>
      <c r="F4008" s="6" t="str">
        <f t="shared" si="440"/>
        <v>Cat 8</v>
      </c>
      <c r="G4008" s="8"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12">
        <f t="shared" si="434"/>
        <v>42416.772997685184</v>
      </c>
      <c r="M4008">
        <v>1453487587</v>
      </c>
      <c r="N4008" s="12">
        <f t="shared" si="435"/>
        <v>42391.772997685184</v>
      </c>
      <c r="O4008" s="16">
        <f t="shared" si="436"/>
        <v>1</v>
      </c>
      <c r="P4008" s="16">
        <f t="shared" si="439"/>
        <v>2016</v>
      </c>
      <c r="Q4008" t="b">
        <v>0</v>
      </c>
      <c r="R4008">
        <v>1</v>
      </c>
      <c r="S4008" t="b">
        <v>0</v>
      </c>
      <c r="T4008" t="s">
        <v>8269</v>
      </c>
      <c r="U4008" t="str">
        <f t="shared" si="437"/>
        <v>theat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20">
        <f t="shared" si="438"/>
        <v>2</v>
      </c>
      <c r="F4009" s="6" t="str">
        <f t="shared" si="440"/>
        <v>Cat 2</v>
      </c>
      <c r="G4009" s="8"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12">
        <f t="shared" si="434"/>
        <v>41877.686111111114</v>
      </c>
      <c r="M4009">
        <v>1406572381</v>
      </c>
      <c r="N4009" s="12">
        <f t="shared" si="435"/>
        <v>41848.772928240738</v>
      </c>
      <c r="O4009" s="16">
        <f t="shared" si="436"/>
        <v>7</v>
      </c>
      <c r="P4009" s="16">
        <f t="shared" si="439"/>
        <v>2014</v>
      </c>
      <c r="Q4009" t="b">
        <v>0</v>
      </c>
      <c r="R4009">
        <v>1</v>
      </c>
      <c r="S4009" t="b">
        <v>0</v>
      </c>
      <c r="T4009" t="s">
        <v>8269</v>
      </c>
      <c r="U4009" t="str">
        <f t="shared" si="437"/>
        <v>theat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20">
        <f t="shared" si="438"/>
        <v>1</v>
      </c>
      <c r="F4010" s="6" t="str">
        <f t="shared" si="440"/>
        <v>Cat 2</v>
      </c>
      <c r="G4010" s="8">
        <v>60</v>
      </c>
      <c r="H4010" t="s">
        <v>8220</v>
      </c>
      <c r="I4010" t="s">
        <v>8224</v>
      </c>
      <c r="J4010" t="s">
        <v>8246</v>
      </c>
      <c r="K4010">
        <v>1437606507</v>
      </c>
      <c r="L4010" s="12">
        <f t="shared" si="434"/>
        <v>42207.964201388888</v>
      </c>
      <c r="M4010">
        <v>1435014507</v>
      </c>
      <c r="N4010" s="12">
        <f t="shared" si="435"/>
        <v>42177.964201388888</v>
      </c>
      <c r="O4010" s="16">
        <f t="shared" si="436"/>
        <v>6</v>
      </c>
      <c r="P4010" s="16">
        <f t="shared" si="439"/>
        <v>2015</v>
      </c>
      <c r="Q4010" t="b">
        <v>0</v>
      </c>
      <c r="R4010">
        <v>4</v>
      </c>
      <c r="S4010" t="b">
        <v>0</v>
      </c>
      <c r="T4010" t="s">
        <v>8269</v>
      </c>
      <c r="U4010" t="str">
        <f t="shared" si="437"/>
        <v>theat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20">
        <f t="shared" si="438"/>
        <v>1.93</v>
      </c>
      <c r="F4011" s="6" t="str">
        <f t="shared" si="440"/>
        <v>Cat 2</v>
      </c>
      <c r="G4011" s="8">
        <v>75</v>
      </c>
      <c r="H4011" t="s">
        <v>8220</v>
      </c>
      <c r="I4011" t="s">
        <v>8224</v>
      </c>
      <c r="J4011" t="s">
        <v>8246</v>
      </c>
      <c r="K4011">
        <v>1410281360</v>
      </c>
      <c r="L4011" s="12">
        <f t="shared" si="434"/>
        <v>41891.700925925928</v>
      </c>
      <c r="M4011">
        <v>1406825360</v>
      </c>
      <c r="N4011" s="12">
        <f t="shared" si="435"/>
        <v>41851.700925925928</v>
      </c>
      <c r="O4011" s="16">
        <f t="shared" si="436"/>
        <v>7</v>
      </c>
      <c r="P4011" s="16">
        <f t="shared" si="439"/>
        <v>2014</v>
      </c>
      <c r="Q4011" t="b">
        <v>0</v>
      </c>
      <c r="R4011">
        <v>3</v>
      </c>
      <c r="S4011" t="b">
        <v>0</v>
      </c>
      <c r="T4011" t="s">
        <v>8269</v>
      </c>
      <c r="U4011" t="str">
        <f t="shared" si="437"/>
        <v>theat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20">
        <f t="shared" si="438"/>
        <v>7.2</v>
      </c>
      <c r="F4012" s="6" t="str">
        <f t="shared" si="440"/>
        <v>Cat 3</v>
      </c>
      <c r="G4012" s="8">
        <v>1742</v>
      </c>
      <c r="H4012" t="s">
        <v>8220</v>
      </c>
      <c r="I4012" t="s">
        <v>8223</v>
      </c>
      <c r="J4012" t="s">
        <v>8245</v>
      </c>
      <c r="K4012">
        <v>1414348166</v>
      </c>
      <c r="L4012" s="12">
        <f t="shared" si="434"/>
        <v>41938.770439814813</v>
      </c>
      <c r="M4012">
        <v>1412879366</v>
      </c>
      <c r="N4012" s="12">
        <f t="shared" si="435"/>
        <v>41921.770439814813</v>
      </c>
      <c r="O4012" s="16">
        <f t="shared" si="436"/>
        <v>10</v>
      </c>
      <c r="P4012" s="16">
        <f t="shared" si="439"/>
        <v>2014</v>
      </c>
      <c r="Q4012" t="b">
        <v>0</v>
      </c>
      <c r="R4012">
        <v>38</v>
      </c>
      <c r="S4012" t="b">
        <v>0</v>
      </c>
      <c r="T4012" t="s">
        <v>8269</v>
      </c>
      <c r="U4012" t="str">
        <f t="shared" si="437"/>
        <v>theat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20">
        <f t="shared" si="438"/>
        <v>0.25</v>
      </c>
      <c r="F4013" s="6" t="str">
        <f t="shared" si="440"/>
        <v>Cat 1</v>
      </c>
      <c r="G4013" s="8">
        <v>19</v>
      </c>
      <c r="H4013" t="s">
        <v>8220</v>
      </c>
      <c r="I4013" t="s">
        <v>8224</v>
      </c>
      <c r="J4013" t="s">
        <v>8246</v>
      </c>
      <c r="K4013">
        <v>1422450278</v>
      </c>
      <c r="L4013" s="12">
        <f t="shared" si="434"/>
        <v>42032.54488425926</v>
      </c>
      <c r="M4013">
        <v>1419858278</v>
      </c>
      <c r="N4013" s="12">
        <f t="shared" si="435"/>
        <v>42002.54488425926</v>
      </c>
      <c r="O4013" s="16">
        <f t="shared" si="436"/>
        <v>12</v>
      </c>
      <c r="P4013" s="16">
        <f t="shared" si="439"/>
        <v>2014</v>
      </c>
      <c r="Q4013" t="b">
        <v>0</v>
      </c>
      <c r="R4013">
        <v>4</v>
      </c>
      <c r="S4013" t="b">
        <v>0</v>
      </c>
      <c r="T4013" t="s">
        <v>8269</v>
      </c>
      <c r="U4013" t="str">
        <f t="shared" si="437"/>
        <v>theat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20">
        <f t="shared" si="438"/>
        <v>0.57499999999999996</v>
      </c>
      <c r="F4014" s="6" t="str">
        <f t="shared" si="440"/>
        <v>Cat 1</v>
      </c>
      <c r="G4014" s="8">
        <v>0</v>
      </c>
      <c r="H4014" t="s">
        <v>8220</v>
      </c>
      <c r="I4014" t="s">
        <v>8224</v>
      </c>
      <c r="J4014" t="s">
        <v>8246</v>
      </c>
      <c r="K4014">
        <v>1430571849</v>
      </c>
      <c r="L4014" s="12">
        <f t="shared" si="434"/>
        <v>42126.544548611113</v>
      </c>
      <c r="M4014">
        <v>1427979849</v>
      </c>
      <c r="N4014" s="12">
        <f t="shared" si="435"/>
        <v>42096.544548611113</v>
      </c>
      <c r="O4014" s="16">
        <f t="shared" si="436"/>
        <v>4</v>
      </c>
      <c r="P4014" s="16">
        <f t="shared" si="439"/>
        <v>2015</v>
      </c>
      <c r="Q4014" t="b">
        <v>0</v>
      </c>
      <c r="R4014">
        <v>0</v>
      </c>
      <c r="S4014" t="b">
        <v>0</v>
      </c>
      <c r="T4014" t="s">
        <v>8269</v>
      </c>
      <c r="U4014" t="str">
        <f t="shared" si="437"/>
        <v>theat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20">
        <f t="shared" si="438"/>
        <v>2</v>
      </c>
      <c r="F4015" s="6" t="str">
        <f t="shared" si="440"/>
        <v>Cat 2</v>
      </c>
      <c r="G4015" s="8">
        <v>26</v>
      </c>
      <c r="H4015" t="s">
        <v>8220</v>
      </c>
      <c r="I4015" t="s">
        <v>8223</v>
      </c>
      <c r="J4015" t="s">
        <v>8245</v>
      </c>
      <c r="K4015">
        <v>1424070823</v>
      </c>
      <c r="L4015" s="12">
        <f t="shared" si="434"/>
        <v>42051.301192129627</v>
      </c>
      <c r="M4015">
        <v>1421478823</v>
      </c>
      <c r="N4015" s="12">
        <f t="shared" si="435"/>
        <v>42021.301192129627</v>
      </c>
      <c r="O4015" s="16">
        <f t="shared" si="436"/>
        <v>1</v>
      </c>
      <c r="P4015" s="16">
        <f t="shared" si="439"/>
        <v>2015</v>
      </c>
      <c r="Q4015" t="b">
        <v>0</v>
      </c>
      <c r="R4015">
        <v>2</v>
      </c>
      <c r="S4015" t="b">
        <v>0</v>
      </c>
      <c r="T4015" t="s">
        <v>8269</v>
      </c>
      <c r="U4015" t="str">
        <f t="shared" si="437"/>
        <v>theat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20">
        <f t="shared" si="438"/>
        <v>9</v>
      </c>
      <c r="F4016" s="6" t="str">
        <f t="shared" si="440"/>
        <v>Cat 3</v>
      </c>
      <c r="G4016" s="8">
        <v>0</v>
      </c>
      <c r="H4016" t="s">
        <v>8220</v>
      </c>
      <c r="I4016" t="s">
        <v>8223</v>
      </c>
      <c r="J4016" t="s">
        <v>8245</v>
      </c>
      <c r="K4016">
        <v>1457157269</v>
      </c>
      <c r="L4016" s="12">
        <f t="shared" si="434"/>
        <v>42434.246168981481</v>
      </c>
      <c r="M4016">
        <v>1455861269</v>
      </c>
      <c r="N4016" s="12">
        <f t="shared" si="435"/>
        <v>42419.246168981481</v>
      </c>
      <c r="O4016" s="16">
        <f t="shared" si="436"/>
        <v>2</v>
      </c>
      <c r="P4016" s="16">
        <f t="shared" si="439"/>
        <v>2016</v>
      </c>
      <c r="Q4016" t="b">
        <v>0</v>
      </c>
      <c r="R4016">
        <v>0</v>
      </c>
      <c r="S4016" t="b">
        <v>0</v>
      </c>
      <c r="T4016" t="s">
        <v>8269</v>
      </c>
      <c r="U4016" t="str">
        <f t="shared" si="437"/>
        <v>theat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20">
        <f t="shared" si="438"/>
        <v>7</v>
      </c>
      <c r="F4017" s="6" t="str">
        <f t="shared" si="440"/>
        <v>Cat 3</v>
      </c>
      <c r="G4017" s="8"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12">
        <f t="shared" si="434"/>
        <v>42204.780821759254</v>
      </c>
      <c r="M4017">
        <v>1434739463</v>
      </c>
      <c r="N4017" s="12">
        <f t="shared" si="435"/>
        <v>42174.780821759254</v>
      </c>
      <c r="O4017" s="16">
        <f t="shared" si="436"/>
        <v>6</v>
      </c>
      <c r="P4017" s="16">
        <f t="shared" si="439"/>
        <v>2015</v>
      </c>
      <c r="Q4017" t="b">
        <v>0</v>
      </c>
      <c r="R4017">
        <v>1</v>
      </c>
      <c r="S4017" t="b">
        <v>0</v>
      </c>
      <c r="T4017" t="s">
        <v>8269</v>
      </c>
      <c r="U4017" t="str">
        <f t="shared" si="437"/>
        <v>theat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20">
        <f t="shared" si="438"/>
        <v>0.5</v>
      </c>
      <c r="F4018" s="6" t="str">
        <f t="shared" si="440"/>
        <v>Cat 1</v>
      </c>
      <c r="G4018" s="8">
        <v>70</v>
      </c>
      <c r="H4018" t="s">
        <v>8220</v>
      </c>
      <c r="I4018" t="s">
        <v>8224</v>
      </c>
      <c r="J4018" t="s">
        <v>8246</v>
      </c>
      <c r="K4018">
        <v>1410987400</v>
      </c>
      <c r="L4018" s="12">
        <f t="shared" si="434"/>
        <v>41899.872685185182</v>
      </c>
      <c r="M4018">
        <v>1408395400</v>
      </c>
      <c r="N4018" s="12">
        <f t="shared" si="435"/>
        <v>41869.872685185182</v>
      </c>
      <c r="O4018" s="16">
        <f t="shared" si="436"/>
        <v>8</v>
      </c>
      <c r="P4018" s="16">
        <f t="shared" si="439"/>
        <v>2014</v>
      </c>
      <c r="Q4018" t="b">
        <v>0</v>
      </c>
      <c r="R4018">
        <v>7</v>
      </c>
      <c r="S4018" t="b">
        <v>0</v>
      </c>
      <c r="T4018" t="s">
        <v>8269</v>
      </c>
      <c r="U4018" t="str">
        <f t="shared" si="437"/>
        <v>theat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20">
        <f t="shared" si="438"/>
        <v>10</v>
      </c>
      <c r="F4019" s="6" t="str">
        <f t="shared" si="440"/>
        <v>Cat 4</v>
      </c>
      <c r="G4019" s="8">
        <v>105</v>
      </c>
      <c r="H4019" t="s">
        <v>8220</v>
      </c>
      <c r="I4019" t="s">
        <v>8223</v>
      </c>
      <c r="J4019" t="s">
        <v>8245</v>
      </c>
      <c r="K4019">
        <v>1409846874</v>
      </c>
      <c r="L4019" s="12">
        <f t="shared" si="434"/>
        <v>41886.672152777777</v>
      </c>
      <c r="M4019">
        <v>1407254874</v>
      </c>
      <c r="N4019" s="12">
        <f t="shared" si="435"/>
        <v>41856.672152777777</v>
      </c>
      <c r="O4019" s="16">
        <f t="shared" si="436"/>
        <v>8</v>
      </c>
      <c r="P4019" s="16">
        <f t="shared" si="439"/>
        <v>2014</v>
      </c>
      <c r="Q4019" t="b">
        <v>0</v>
      </c>
      <c r="R4019">
        <v>2</v>
      </c>
      <c r="S4019" t="b">
        <v>0</v>
      </c>
      <c r="T4019" t="s">
        <v>8269</v>
      </c>
      <c r="U4019" t="str">
        <f t="shared" si="437"/>
        <v>theat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20">
        <f t="shared" si="438"/>
        <v>1.5</v>
      </c>
      <c r="F4020" s="6" t="str">
        <f t="shared" si="440"/>
        <v>Cat 2</v>
      </c>
      <c r="G4020" s="8">
        <v>130</v>
      </c>
      <c r="H4020" t="s">
        <v>8220</v>
      </c>
      <c r="I4020" t="s">
        <v>8224</v>
      </c>
      <c r="J4020" t="s">
        <v>8246</v>
      </c>
      <c r="K4020">
        <v>1475877108</v>
      </c>
      <c r="L4020" s="12">
        <f t="shared" si="434"/>
        <v>42650.91097222222</v>
      </c>
      <c r="M4020">
        <v>1473285108</v>
      </c>
      <c r="N4020" s="12">
        <f t="shared" si="435"/>
        <v>42620.91097222222</v>
      </c>
      <c r="O4020" s="16">
        <f t="shared" si="436"/>
        <v>9</v>
      </c>
      <c r="P4020" s="16">
        <f t="shared" si="439"/>
        <v>2016</v>
      </c>
      <c r="Q4020" t="b">
        <v>0</v>
      </c>
      <c r="R4020">
        <v>4</v>
      </c>
      <c r="S4020" t="b">
        <v>0</v>
      </c>
      <c r="T4020" t="s">
        <v>8269</v>
      </c>
      <c r="U4020" t="str">
        <f t="shared" si="437"/>
        <v>theat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20">
        <f t="shared" si="438"/>
        <v>3.5</v>
      </c>
      <c r="F4021" s="6" t="str">
        <f t="shared" si="440"/>
        <v>Cat 2</v>
      </c>
      <c r="G4021" s="8">
        <v>29</v>
      </c>
      <c r="H4021" t="s">
        <v>8220</v>
      </c>
      <c r="I4021" t="s">
        <v>8223</v>
      </c>
      <c r="J4021" t="s">
        <v>8245</v>
      </c>
      <c r="K4021">
        <v>1460737680</v>
      </c>
      <c r="L4021" s="12">
        <f t="shared" si="434"/>
        <v>42475.686111111107</v>
      </c>
      <c r="M4021">
        <v>1455725596</v>
      </c>
      <c r="N4021" s="12">
        <f t="shared" si="435"/>
        <v>42417.675879629634</v>
      </c>
      <c r="O4021" s="16">
        <f t="shared" si="436"/>
        <v>2</v>
      </c>
      <c r="P4021" s="16">
        <f t="shared" si="439"/>
        <v>2016</v>
      </c>
      <c r="Q4021" t="b">
        <v>0</v>
      </c>
      <c r="R4021">
        <v>4</v>
      </c>
      <c r="S4021" t="b">
        <v>0</v>
      </c>
      <c r="T4021" t="s">
        <v>8269</v>
      </c>
      <c r="U4021" t="str">
        <f t="shared" si="437"/>
        <v>theat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20">
        <f t="shared" si="438"/>
        <v>0.6</v>
      </c>
      <c r="F4022" s="6" t="str">
        <f t="shared" si="440"/>
        <v>Cat 1</v>
      </c>
      <c r="G4022" s="8">
        <v>100</v>
      </c>
      <c r="H4022" t="s">
        <v>8220</v>
      </c>
      <c r="I4022" t="s">
        <v>8223</v>
      </c>
      <c r="J4022" t="s">
        <v>8245</v>
      </c>
      <c r="K4022">
        <v>1427168099</v>
      </c>
      <c r="L4022" s="12">
        <f t="shared" si="434"/>
        <v>42087.149293981478</v>
      </c>
      <c r="M4022">
        <v>1424579699</v>
      </c>
      <c r="N4022" s="12">
        <f t="shared" si="435"/>
        <v>42057.190960648149</v>
      </c>
      <c r="O4022" s="16">
        <f t="shared" si="436"/>
        <v>2</v>
      </c>
      <c r="P4022" s="16">
        <f t="shared" si="439"/>
        <v>2015</v>
      </c>
      <c r="Q4022" t="b">
        <v>0</v>
      </c>
      <c r="R4022">
        <v>3</v>
      </c>
      <c r="S4022" t="b">
        <v>0</v>
      </c>
      <c r="T4022" t="s">
        <v>8269</v>
      </c>
      <c r="U4022" t="str">
        <f t="shared" si="437"/>
        <v>theat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20">
        <f t="shared" si="438"/>
        <v>15</v>
      </c>
      <c r="F4023" s="6" t="str">
        <f t="shared" si="440"/>
        <v>Cat 5</v>
      </c>
      <c r="G4023" s="8">
        <v>125</v>
      </c>
      <c r="H4023" t="s">
        <v>8220</v>
      </c>
      <c r="I4023" t="s">
        <v>8223</v>
      </c>
      <c r="J4023" t="s">
        <v>8245</v>
      </c>
      <c r="K4023">
        <v>1414360358</v>
      </c>
      <c r="L4023" s="12">
        <f t="shared" si="434"/>
        <v>41938.911550925928</v>
      </c>
      <c r="M4023">
        <v>1409176358</v>
      </c>
      <c r="N4023" s="12">
        <f t="shared" si="435"/>
        <v>41878.911550925928</v>
      </c>
      <c r="O4023" s="16">
        <f t="shared" si="436"/>
        <v>8</v>
      </c>
      <c r="P4023" s="16">
        <f t="shared" si="439"/>
        <v>2014</v>
      </c>
      <c r="Q4023" t="b">
        <v>0</v>
      </c>
      <c r="R4023">
        <v>2</v>
      </c>
      <c r="S4023" t="b">
        <v>0</v>
      </c>
      <c r="T4023" t="s">
        <v>8269</v>
      </c>
      <c r="U4023" t="str">
        <f t="shared" si="437"/>
        <v>theat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20">
        <f t="shared" si="438"/>
        <v>18</v>
      </c>
      <c r="F4024" s="6" t="str">
        <f t="shared" si="440"/>
        <v>Cat 5</v>
      </c>
      <c r="G4024" s="8">
        <v>12521</v>
      </c>
      <c r="H4024" t="s">
        <v>8220</v>
      </c>
      <c r="I4024" t="s">
        <v>8223</v>
      </c>
      <c r="J4024" t="s">
        <v>8245</v>
      </c>
      <c r="K4024">
        <v>1422759240</v>
      </c>
      <c r="L4024" s="12">
        <f t="shared" si="434"/>
        <v>42036.120833333334</v>
      </c>
      <c r="M4024">
        <v>1418824867</v>
      </c>
      <c r="N4024" s="12">
        <f t="shared" si="435"/>
        <v>41990.584108796291</v>
      </c>
      <c r="O4024" s="16">
        <f t="shared" si="436"/>
        <v>12</v>
      </c>
      <c r="P4024" s="16">
        <f t="shared" si="439"/>
        <v>2014</v>
      </c>
      <c r="Q4024" t="b">
        <v>0</v>
      </c>
      <c r="R4024">
        <v>197</v>
      </c>
      <c r="S4024" t="b">
        <v>0</v>
      </c>
      <c r="T4024" t="s">
        <v>8269</v>
      </c>
      <c r="U4024" t="str">
        <f t="shared" si="437"/>
        <v>theat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20">
        <f t="shared" si="438"/>
        <v>7</v>
      </c>
      <c r="F4025" s="6" t="str">
        <f t="shared" si="440"/>
        <v>Cat 3</v>
      </c>
      <c r="G4025" s="8">
        <v>0</v>
      </c>
      <c r="H4025" t="s">
        <v>8220</v>
      </c>
      <c r="I4025" t="s">
        <v>8223</v>
      </c>
      <c r="J4025" t="s">
        <v>8245</v>
      </c>
      <c r="K4025">
        <v>1458860363</v>
      </c>
      <c r="L4025" s="12">
        <f t="shared" si="434"/>
        <v>42453.957905092597</v>
      </c>
      <c r="M4025">
        <v>1454975963</v>
      </c>
      <c r="N4025" s="12">
        <f t="shared" si="435"/>
        <v>42408.999571759254</v>
      </c>
      <c r="O4025" s="16">
        <f t="shared" si="436"/>
        <v>2</v>
      </c>
      <c r="P4025" s="16">
        <f t="shared" si="439"/>
        <v>2016</v>
      </c>
      <c r="Q4025" t="b">
        <v>0</v>
      </c>
      <c r="R4025">
        <v>0</v>
      </c>
      <c r="S4025" t="b">
        <v>0</v>
      </c>
      <c r="T4025" t="s">
        <v>8269</v>
      </c>
      <c r="U4025" t="str">
        <f t="shared" si="437"/>
        <v>theat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20">
        <f t="shared" si="438"/>
        <v>0.8</v>
      </c>
      <c r="F4026" s="6" t="str">
        <f t="shared" si="440"/>
        <v>Cat 1</v>
      </c>
      <c r="G4026" s="8"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12">
        <f t="shared" si="434"/>
        <v>42247.670104166667</v>
      </c>
      <c r="M4026">
        <v>1438445097</v>
      </c>
      <c r="N4026" s="12">
        <f t="shared" si="435"/>
        <v>42217.670104166667</v>
      </c>
      <c r="O4026" s="16">
        <f t="shared" si="436"/>
        <v>8</v>
      </c>
      <c r="P4026" s="16">
        <f t="shared" si="439"/>
        <v>2015</v>
      </c>
      <c r="Q4026" t="b">
        <v>0</v>
      </c>
      <c r="R4026">
        <v>1</v>
      </c>
      <c r="S4026" t="b">
        <v>0</v>
      </c>
      <c r="T4026" t="s">
        <v>8269</v>
      </c>
      <c r="U4026" t="str">
        <f t="shared" si="437"/>
        <v>theat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20">
        <f t="shared" si="438"/>
        <v>5</v>
      </c>
      <c r="F4027" s="6" t="str">
        <f t="shared" si="440"/>
        <v>Cat 3</v>
      </c>
      <c r="G4027" s="8">
        <v>250</v>
      </c>
      <c r="H4027" t="s">
        <v>8220</v>
      </c>
      <c r="I4027" t="s">
        <v>8229</v>
      </c>
      <c r="J4027" t="s">
        <v>8248</v>
      </c>
      <c r="K4027">
        <v>1437889336</v>
      </c>
      <c r="L4027" s="12">
        <f t="shared" si="434"/>
        <v>42211.237685185188</v>
      </c>
      <c r="M4027">
        <v>1432705336</v>
      </c>
      <c r="N4027" s="12">
        <f t="shared" si="435"/>
        <v>42151.237685185188</v>
      </c>
      <c r="O4027" s="16">
        <f t="shared" si="436"/>
        <v>5</v>
      </c>
      <c r="P4027" s="16">
        <f t="shared" si="439"/>
        <v>2015</v>
      </c>
      <c r="Q4027" t="b">
        <v>0</v>
      </c>
      <c r="R4027">
        <v>4</v>
      </c>
      <c r="S4027" t="b">
        <v>0</v>
      </c>
      <c r="T4027" t="s">
        <v>8269</v>
      </c>
      <c r="U4027" t="str">
        <f t="shared" si="437"/>
        <v>theat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20">
        <f t="shared" si="438"/>
        <v>4</v>
      </c>
      <c r="F4028" s="6" t="str">
        <f t="shared" si="440"/>
        <v>Cat 2</v>
      </c>
      <c r="G4028" s="8">
        <v>0</v>
      </c>
      <c r="H4028" t="s">
        <v>8220</v>
      </c>
      <c r="I4028" t="s">
        <v>8223</v>
      </c>
      <c r="J4028" t="s">
        <v>8245</v>
      </c>
      <c r="K4028">
        <v>1449247439</v>
      </c>
      <c r="L4028" s="12">
        <f t="shared" si="434"/>
        <v>42342.697210648148</v>
      </c>
      <c r="M4028">
        <v>1444059839</v>
      </c>
      <c r="N4028" s="12">
        <f t="shared" si="435"/>
        <v>42282.655543981484</v>
      </c>
      <c r="O4028" s="16">
        <f t="shared" si="436"/>
        <v>10</v>
      </c>
      <c r="P4028" s="16">
        <f t="shared" si="439"/>
        <v>2015</v>
      </c>
      <c r="Q4028" t="b">
        <v>0</v>
      </c>
      <c r="R4028">
        <v>0</v>
      </c>
      <c r="S4028" t="b">
        <v>0</v>
      </c>
      <c r="T4028" t="s">
        <v>8269</v>
      </c>
      <c r="U4028" t="str">
        <f t="shared" si="437"/>
        <v>theat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20">
        <f t="shared" si="438"/>
        <v>3</v>
      </c>
      <c r="F4029" s="6" t="str">
        <f t="shared" si="440"/>
        <v>Cat 2</v>
      </c>
      <c r="G4029" s="8">
        <v>215</v>
      </c>
      <c r="H4029" t="s">
        <v>8220</v>
      </c>
      <c r="I4029" t="s">
        <v>8223</v>
      </c>
      <c r="J4029" t="s">
        <v>8245</v>
      </c>
      <c r="K4029">
        <v>1487811600</v>
      </c>
      <c r="L4029" s="12">
        <f t="shared" si="434"/>
        <v>42789.041666666672</v>
      </c>
      <c r="M4029">
        <v>1486077481</v>
      </c>
      <c r="N4029" s="12">
        <f t="shared" si="435"/>
        <v>42768.97084490741</v>
      </c>
      <c r="O4029" s="16">
        <f t="shared" si="436"/>
        <v>2</v>
      </c>
      <c r="P4029" s="16">
        <f t="shared" si="439"/>
        <v>2017</v>
      </c>
      <c r="Q4029" t="b">
        <v>0</v>
      </c>
      <c r="R4029">
        <v>7</v>
      </c>
      <c r="S4029" t="b">
        <v>0</v>
      </c>
      <c r="T4029" t="s">
        <v>8269</v>
      </c>
      <c r="U4029" t="str">
        <f t="shared" si="437"/>
        <v>theat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20">
        <f t="shared" si="438"/>
        <v>2</v>
      </c>
      <c r="F4030" s="6" t="str">
        <f t="shared" si="440"/>
        <v>Cat 2</v>
      </c>
      <c r="G4030" s="8">
        <v>561</v>
      </c>
      <c r="H4030" t="s">
        <v>8220</v>
      </c>
      <c r="I4030" t="s">
        <v>8223</v>
      </c>
      <c r="J4030" t="s">
        <v>8245</v>
      </c>
      <c r="K4030">
        <v>1402007500</v>
      </c>
      <c r="L4030" s="12">
        <f t="shared" si="434"/>
        <v>41795.938657407409</v>
      </c>
      <c r="M4030">
        <v>1399415500</v>
      </c>
      <c r="N4030" s="12">
        <f t="shared" si="435"/>
        <v>41765.938657407409</v>
      </c>
      <c r="O4030" s="16">
        <f t="shared" si="436"/>
        <v>5</v>
      </c>
      <c r="P4030" s="16">
        <f t="shared" si="439"/>
        <v>2014</v>
      </c>
      <c r="Q4030" t="b">
        <v>0</v>
      </c>
      <c r="R4030">
        <v>11</v>
      </c>
      <c r="S4030" t="b">
        <v>0</v>
      </c>
      <c r="T4030" t="s">
        <v>8269</v>
      </c>
      <c r="U4030" t="str">
        <f t="shared" si="437"/>
        <v>theat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20">
        <f t="shared" si="438"/>
        <v>20</v>
      </c>
      <c r="F4031" s="6" t="str">
        <f t="shared" si="440"/>
        <v>Cat 6</v>
      </c>
      <c r="G4031" s="8">
        <v>0</v>
      </c>
      <c r="H4031" t="s">
        <v>8220</v>
      </c>
      <c r="I4031" t="s">
        <v>8223</v>
      </c>
      <c r="J4031" t="s">
        <v>8245</v>
      </c>
      <c r="K4031">
        <v>1450053370</v>
      </c>
      <c r="L4031" s="12">
        <f t="shared" si="434"/>
        <v>42352.025115740747</v>
      </c>
      <c r="M4031">
        <v>1447461370</v>
      </c>
      <c r="N4031" s="12">
        <f t="shared" si="435"/>
        <v>42322.025115740747</v>
      </c>
      <c r="O4031" s="16">
        <f t="shared" si="436"/>
        <v>11</v>
      </c>
      <c r="P4031" s="16">
        <f t="shared" si="439"/>
        <v>2015</v>
      </c>
      <c r="Q4031" t="b">
        <v>0</v>
      </c>
      <c r="R4031">
        <v>0</v>
      </c>
      <c r="S4031" t="b">
        <v>0</v>
      </c>
      <c r="T4031" t="s">
        <v>8269</v>
      </c>
      <c r="U4031" t="str">
        <f t="shared" si="437"/>
        <v>theat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20">
        <f t="shared" si="438"/>
        <v>2.5</v>
      </c>
      <c r="F4032" s="6" t="str">
        <f t="shared" si="440"/>
        <v>Cat 2</v>
      </c>
      <c r="G4032" s="8">
        <v>400</v>
      </c>
      <c r="H4032" t="s">
        <v>8220</v>
      </c>
      <c r="I4032" t="s">
        <v>8223</v>
      </c>
      <c r="J4032" t="s">
        <v>8245</v>
      </c>
      <c r="K4032">
        <v>1454525340</v>
      </c>
      <c r="L4032" s="12">
        <f t="shared" si="434"/>
        <v>42403.784027777772</v>
      </c>
      <c r="M4032">
        <v>1452008599</v>
      </c>
      <c r="N4032" s="12">
        <f t="shared" si="435"/>
        <v>42374.655081018514</v>
      </c>
      <c r="O4032" s="16">
        <f t="shared" si="436"/>
        <v>1</v>
      </c>
      <c r="P4032" s="16">
        <f t="shared" si="439"/>
        <v>2016</v>
      </c>
      <c r="Q4032" t="b">
        <v>0</v>
      </c>
      <c r="R4032">
        <v>6</v>
      </c>
      <c r="S4032" t="b">
        <v>0</v>
      </c>
      <c r="T4032" t="s">
        <v>8269</v>
      </c>
      <c r="U4032" t="str">
        <f t="shared" si="437"/>
        <v>theat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20">
        <f t="shared" si="438"/>
        <v>5</v>
      </c>
      <c r="F4033" s="6" t="str">
        <f t="shared" si="440"/>
        <v>Cat 3</v>
      </c>
      <c r="G4033" s="8">
        <v>0</v>
      </c>
      <c r="H4033" t="s">
        <v>8220</v>
      </c>
      <c r="I4033" t="s">
        <v>8223</v>
      </c>
      <c r="J4033" t="s">
        <v>8245</v>
      </c>
      <c r="K4033">
        <v>1418914964</v>
      </c>
      <c r="L4033" s="12">
        <f t="shared" si="434"/>
        <v>41991.626898148148</v>
      </c>
      <c r="M4033">
        <v>1414591364</v>
      </c>
      <c r="N4033" s="12">
        <f t="shared" si="435"/>
        <v>41941.585231481484</v>
      </c>
      <c r="O4033" s="16">
        <f t="shared" si="436"/>
        <v>10</v>
      </c>
      <c r="P4033" s="16">
        <f t="shared" si="439"/>
        <v>2014</v>
      </c>
      <c r="Q4033" t="b">
        <v>0</v>
      </c>
      <c r="R4033">
        <v>0</v>
      </c>
      <c r="S4033" t="b">
        <v>0</v>
      </c>
      <c r="T4033" t="s">
        <v>8269</v>
      </c>
      <c r="U4033" t="str">
        <f t="shared" si="437"/>
        <v>theat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20">
        <f t="shared" si="438"/>
        <v>6.048</v>
      </c>
      <c r="F4034" s="6" t="str">
        <f t="shared" si="440"/>
        <v>Cat 3</v>
      </c>
      <c r="G4034" s="8">
        <v>413</v>
      </c>
      <c r="H4034" t="s">
        <v>8220</v>
      </c>
      <c r="I4034" t="s">
        <v>8223</v>
      </c>
      <c r="J4034" t="s">
        <v>8245</v>
      </c>
      <c r="K4034">
        <v>1450211116</v>
      </c>
      <c r="L4034" s="12">
        <f t="shared" si="434"/>
        <v>42353.85087962963</v>
      </c>
      <c r="M4034">
        <v>1445023516</v>
      </c>
      <c r="N4034" s="12">
        <f t="shared" si="435"/>
        <v>42293.809212962966</v>
      </c>
      <c r="O4034" s="16">
        <f t="shared" si="436"/>
        <v>10</v>
      </c>
      <c r="P4034" s="16">
        <f t="shared" si="439"/>
        <v>2015</v>
      </c>
      <c r="Q4034" t="b">
        <v>0</v>
      </c>
      <c r="R4034">
        <v>7</v>
      </c>
      <c r="S4034" t="b">
        <v>0</v>
      </c>
      <c r="T4034" t="s">
        <v>8269</v>
      </c>
      <c r="U4034" t="str">
        <f t="shared" si="437"/>
        <v>theat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20">
        <f t="shared" si="438"/>
        <v>23.9</v>
      </c>
      <c r="F4035" s="6" t="str">
        <f t="shared" si="440"/>
        <v>Cat 6</v>
      </c>
      <c r="G4035" s="8">
        <v>6141.99</v>
      </c>
      <c r="H4035" t="s">
        <v>8220</v>
      </c>
      <c r="I4035" t="s">
        <v>8224</v>
      </c>
      <c r="J4035" t="s">
        <v>8246</v>
      </c>
      <c r="K4035">
        <v>1475398800</v>
      </c>
      <c r="L4035" s="12">
        <f t="shared" ref="L4035:L4098" si="441">(((K4035/60)/60)/24)+DATE(1970,1,1)</f>
        <v>42645.375</v>
      </c>
      <c r="M4035">
        <v>1472711224</v>
      </c>
      <c r="N4035" s="12">
        <f t="shared" ref="N4035:N4098" si="442">(((M4035/60)/60)/24)+DATE(1970,1,1)</f>
        <v>42614.268796296295</v>
      </c>
      <c r="O4035" s="16">
        <f t="shared" ref="O4035:O4098" si="443">MONTH(N4035)</f>
        <v>9</v>
      </c>
      <c r="P4035" s="16">
        <f t="shared" si="439"/>
        <v>2016</v>
      </c>
      <c r="Q4035" t="b">
        <v>0</v>
      </c>
      <c r="R4035">
        <v>94</v>
      </c>
      <c r="S4035" t="b">
        <v>0</v>
      </c>
      <c r="T4035" t="s">
        <v>8269</v>
      </c>
      <c r="U4035" t="str">
        <f t="shared" ref="U4035:U4098" si="444">LEFT(T4035,5)</f>
        <v>theat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20">
        <f t="shared" ref="E4036:E4099" si="445">D4036/1000</f>
        <v>13.5</v>
      </c>
      <c r="F4036" s="6" t="str">
        <f t="shared" si="440"/>
        <v>Cat 4</v>
      </c>
      <c r="G4036" s="8">
        <v>200</v>
      </c>
      <c r="H4036" t="s">
        <v>8220</v>
      </c>
      <c r="I4036" t="s">
        <v>8223</v>
      </c>
      <c r="J4036" t="s">
        <v>8245</v>
      </c>
      <c r="K4036">
        <v>1428097450</v>
      </c>
      <c r="L4036" s="12">
        <f t="shared" si="441"/>
        <v>42097.905671296292</v>
      </c>
      <c r="M4036">
        <v>1425509050</v>
      </c>
      <c r="N4036" s="12">
        <f t="shared" si="442"/>
        <v>42067.947337962964</v>
      </c>
      <c r="O4036" s="16">
        <f t="shared" si="443"/>
        <v>3</v>
      </c>
      <c r="P4036" s="16">
        <f t="shared" ref="P4036:P4099" si="446">YEAR(N4036)</f>
        <v>2015</v>
      </c>
      <c r="Q4036" t="b">
        <v>0</v>
      </c>
      <c r="R4036">
        <v>2</v>
      </c>
      <c r="S4036" t="b">
        <v>0</v>
      </c>
      <c r="T4036" t="s">
        <v>8269</v>
      </c>
      <c r="U4036" t="str">
        <f t="shared" si="444"/>
        <v>theat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20">
        <f t="shared" si="445"/>
        <v>10</v>
      </c>
      <c r="F4037" s="6" t="str">
        <f t="shared" ref="F4037:F4100" si="447">IF(E4037&lt;1,"Cat 1",IF(E4037&lt;5,"Cat 2",IF(E4037&lt;10,"Cat 3",IF(E4037&lt;15,"Cat 4",IF(E4037&lt;20,"Cat 5",IF(E4037&lt;25,"Cat 6",IF(E4037&lt;30,"Cat 7",IF(E4037&lt;35,"Cat 8",IF(E4037&lt;40,"Cat 9",IF(E4037&lt;45,"Cat 10",IF(E4037&lt;50,"Cat 11","Cat 12")))))))))))</f>
        <v>Cat 4</v>
      </c>
      <c r="G4037" s="8">
        <v>3685</v>
      </c>
      <c r="H4037" t="s">
        <v>8220</v>
      </c>
      <c r="I4037" t="s">
        <v>8223</v>
      </c>
      <c r="J4037" t="s">
        <v>8245</v>
      </c>
      <c r="K4037">
        <v>1413925887</v>
      </c>
      <c r="L4037" s="12">
        <f t="shared" si="441"/>
        <v>41933.882951388885</v>
      </c>
      <c r="M4037">
        <v>1411333887</v>
      </c>
      <c r="N4037" s="12">
        <f t="shared" si="442"/>
        <v>41903.882951388885</v>
      </c>
      <c r="O4037" s="16">
        <f t="shared" si="443"/>
        <v>9</v>
      </c>
      <c r="P4037" s="16">
        <f t="shared" si="446"/>
        <v>2014</v>
      </c>
      <c r="Q4037" t="b">
        <v>0</v>
      </c>
      <c r="R4037">
        <v>25</v>
      </c>
      <c r="S4037" t="b">
        <v>0</v>
      </c>
      <c r="T4037" t="s">
        <v>8269</v>
      </c>
      <c r="U4037" t="str">
        <f t="shared" si="444"/>
        <v>theat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20">
        <f t="shared" si="445"/>
        <v>6</v>
      </c>
      <c r="F4038" s="6" t="str">
        <f t="shared" si="447"/>
        <v>Cat 3</v>
      </c>
      <c r="G4038" s="8">
        <v>2823</v>
      </c>
      <c r="H4038" t="s">
        <v>8220</v>
      </c>
      <c r="I4038" t="s">
        <v>8223</v>
      </c>
      <c r="J4038" t="s">
        <v>8245</v>
      </c>
      <c r="K4038">
        <v>1404253800</v>
      </c>
      <c r="L4038" s="12">
        <f t="shared" si="441"/>
        <v>41821.9375</v>
      </c>
      <c r="M4038">
        <v>1402784964</v>
      </c>
      <c r="N4038" s="12">
        <f t="shared" si="442"/>
        <v>41804.937083333331</v>
      </c>
      <c r="O4038" s="16">
        <f t="shared" si="443"/>
        <v>6</v>
      </c>
      <c r="P4038" s="16">
        <f t="shared" si="446"/>
        <v>2014</v>
      </c>
      <c r="Q4038" t="b">
        <v>0</v>
      </c>
      <c r="R4038">
        <v>17</v>
      </c>
      <c r="S4038" t="b">
        <v>0</v>
      </c>
      <c r="T4038" t="s">
        <v>8269</v>
      </c>
      <c r="U4038" t="str">
        <f t="shared" si="444"/>
        <v>theat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20">
        <f t="shared" si="445"/>
        <v>0.7</v>
      </c>
      <c r="F4039" s="6" t="str">
        <f t="shared" si="447"/>
        <v>Cat 1</v>
      </c>
      <c r="G4039" s="8">
        <v>80</v>
      </c>
      <c r="H4039" t="s">
        <v>8220</v>
      </c>
      <c r="I4039" t="s">
        <v>8223</v>
      </c>
      <c r="J4039" t="s">
        <v>8245</v>
      </c>
      <c r="K4039">
        <v>1464099900</v>
      </c>
      <c r="L4039" s="12">
        <f t="shared" si="441"/>
        <v>42514.600694444445</v>
      </c>
      <c r="M4039">
        <v>1462585315</v>
      </c>
      <c r="N4039" s="12">
        <f t="shared" si="442"/>
        <v>42497.070775462969</v>
      </c>
      <c r="O4039" s="16">
        <f t="shared" si="443"/>
        <v>5</v>
      </c>
      <c r="P4039" s="16">
        <f t="shared" si="446"/>
        <v>2016</v>
      </c>
      <c r="Q4039" t="b">
        <v>0</v>
      </c>
      <c r="R4039">
        <v>2</v>
      </c>
      <c r="S4039" t="b">
        <v>0</v>
      </c>
      <c r="T4039" t="s">
        <v>8269</v>
      </c>
      <c r="U4039" t="str">
        <f t="shared" si="444"/>
        <v>theat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20">
        <f t="shared" si="445"/>
        <v>2.5</v>
      </c>
      <c r="F4040" s="6" t="str">
        <f t="shared" si="447"/>
        <v>Cat 2</v>
      </c>
      <c r="G4040" s="8">
        <v>301</v>
      </c>
      <c r="H4040" t="s">
        <v>8220</v>
      </c>
      <c r="I4040" t="s">
        <v>8223</v>
      </c>
      <c r="J4040" t="s">
        <v>8245</v>
      </c>
      <c r="K4040">
        <v>1413573010</v>
      </c>
      <c r="L4040" s="12">
        <f t="shared" si="441"/>
        <v>41929.798726851855</v>
      </c>
      <c r="M4040">
        <v>1408389010</v>
      </c>
      <c r="N4040" s="12">
        <f t="shared" si="442"/>
        <v>41869.798726851855</v>
      </c>
      <c r="O4040" s="16">
        <f t="shared" si="443"/>
        <v>8</v>
      </c>
      <c r="P4040" s="16">
        <f t="shared" si="446"/>
        <v>2014</v>
      </c>
      <c r="Q4040" t="b">
        <v>0</v>
      </c>
      <c r="R4040">
        <v>4</v>
      </c>
      <c r="S4040" t="b">
        <v>0</v>
      </c>
      <c r="T4040" t="s">
        <v>8269</v>
      </c>
      <c r="U4040" t="str">
        <f t="shared" si="444"/>
        <v>theat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20">
        <f t="shared" si="445"/>
        <v>0.5</v>
      </c>
      <c r="F4041" s="6" t="str">
        <f t="shared" si="447"/>
        <v>Cat 1</v>
      </c>
      <c r="G4041" s="8">
        <v>300</v>
      </c>
      <c r="H4041" t="s">
        <v>8220</v>
      </c>
      <c r="I4041" t="s">
        <v>8223</v>
      </c>
      <c r="J4041" t="s">
        <v>8245</v>
      </c>
      <c r="K4041">
        <v>1448949540</v>
      </c>
      <c r="L4041" s="12">
        <f t="shared" si="441"/>
        <v>42339.249305555553</v>
      </c>
      <c r="M4041">
        <v>1446048367</v>
      </c>
      <c r="N4041" s="12">
        <f t="shared" si="442"/>
        <v>42305.670914351853</v>
      </c>
      <c r="O4041" s="16">
        <f t="shared" si="443"/>
        <v>10</v>
      </c>
      <c r="P4041" s="16">
        <f t="shared" si="446"/>
        <v>2015</v>
      </c>
      <c r="Q4041" t="b">
        <v>0</v>
      </c>
      <c r="R4041">
        <v>5</v>
      </c>
      <c r="S4041" t="b">
        <v>0</v>
      </c>
      <c r="T4041" t="s">
        <v>8269</v>
      </c>
      <c r="U4041" t="str">
        <f t="shared" si="444"/>
        <v>theat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20">
        <f t="shared" si="445"/>
        <v>8</v>
      </c>
      <c r="F4042" s="6" t="str">
        <f t="shared" si="447"/>
        <v>Cat 3</v>
      </c>
      <c r="G4042" s="8">
        <v>2500</v>
      </c>
      <c r="H4042" t="s">
        <v>8220</v>
      </c>
      <c r="I4042" t="s">
        <v>8223</v>
      </c>
      <c r="J4042" t="s">
        <v>8245</v>
      </c>
      <c r="K4042">
        <v>1437188400</v>
      </c>
      <c r="L4042" s="12">
        <f t="shared" si="441"/>
        <v>42203.125</v>
      </c>
      <c r="M4042">
        <v>1432100004</v>
      </c>
      <c r="N4042" s="12">
        <f t="shared" si="442"/>
        <v>42144.231527777782</v>
      </c>
      <c r="O4042" s="16">
        <f t="shared" si="443"/>
        <v>5</v>
      </c>
      <c r="P4042" s="16">
        <f t="shared" si="446"/>
        <v>2015</v>
      </c>
      <c r="Q4042" t="b">
        <v>0</v>
      </c>
      <c r="R4042">
        <v>2</v>
      </c>
      <c r="S4042" t="b">
        <v>0</v>
      </c>
      <c r="T4042" t="s">
        <v>8269</v>
      </c>
      <c r="U4042" t="str">
        <f t="shared" si="444"/>
        <v>theat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20">
        <f t="shared" si="445"/>
        <v>5</v>
      </c>
      <c r="F4043" s="6" t="str">
        <f t="shared" si="447"/>
        <v>Cat 3</v>
      </c>
      <c r="G4043" s="8">
        <v>21</v>
      </c>
      <c r="H4043" t="s">
        <v>8220</v>
      </c>
      <c r="I4043" t="s">
        <v>8224</v>
      </c>
      <c r="J4043" t="s">
        <v>8246</v>
      </c>
      <c r="K4043">
        <v>1473160954</v>
      </c>
      <c r="L4043" s="12">
        <f t="shared" si="441"/>
        <v>42619.474004629628</v>
      </c>
      <c r="M4043">
        <v>1467976954</v>
      </c>
      <c r="N4043" s="12">
        <f t="shared" si="442"/>
        <v>42559.474004629628</v>
      </c>
      <c r="O4043" s="16">
        <f t="shared" si="443"/>
        <v>7</v>
      </c>
      <c r="P4043" s="16">
        <f t="shared" si="446"/>
        <v>2016</v>
      </c>
      <c r="Q4043" t="b">
        <v>0</v>
      </c>
      <c r="R4043">
        <v>2</v>
      </c>
      <c r="S4043" t="b">
        <v>0</v>
      </c>
      <c r="T4043" t="s">
        <v>8269</v>
      </c>
      <c r="U4043" t="str">
        <f t="shared" si="444"/>
        <v>theat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20">
        <f t="shared" si="445"/>
        <v>10</v>
      </c>
      <c r="F4044" s="6" t="str">
        <f t="shared" si="447"/>
        <v>Cat 4</v>
      </c>
      <c r="G4044" s="8">
        <v>21</v>
      </c>
      <c r="H4044" t="s">
        <v>8220</v>
      </c>
      <c r="I4044" t="s">
        <v>8223</v>
      </c>
      <c r="J4044" t="s">
        <v>8245</v>
      </c>
      <c r="K4044">
        <v>1421781360</v>
      </c>
      <c r="L4044" s="12">
        <f t="shared" si="441"/>
        <v>42024.802777777775</v>
      </c>
      <c r="M4044">
        <v>1419213664</v>
      </c>
      <c r="N4044" s="12">
        <f t="shared" si="442"/>
        <v>41995.084074074075</v>
      </c>
      <c r="O4044" s="16">
        <f t="shared" si="443"/>
        <v>12</v>
      </c>
      <c r="P4044" s="16">
        <f t="shared" si="446"/>
        <v>2014</v>
      </c>
      <c r="Q4044" t="b">
        <v>0</v>
      </c>
      <c r="R4044">
        <v>3</v>
      </c>
      <c r="S4044" t="b">
        <v>0</v>
      </c>
      <c r="T4044" t="s">
        <v>8269</v>
      </c>
      <c r="U4044" t="str">
        <f t="shared" si="444"/>
        <v>theat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20">
        <f t="shared" si="445"/>
        <v>0.3</v>
      </c>
      <c r="F4045" s="6" t="str">
        <f t="shared" si="447"/>
        <v>Cat 1</v>
      </c>
      <c r="G4045" s="8">
        <v>0</v>
      </c>
      <c r="H4045" t="s">
        <v>8220</v>
      </c>
      <c r="I4045" t="s">
        <v>8228</v>
      </c>
      <c r="J4045" t="s">
        <v>8250</v>
      </c>
      <c r="K4045">
        <v>1416524325</v>
      </c>
      <c r="L4045" s="12">
        <f t="shared" si="441"/>
        <v>41963.957465277781</v>
      </c>
      <c r="M4045">
        <v>1415228325</v>
      </c>
      <c r="N4045" s="12">
        <f t="shared" si="442"/>
        <v>41948.957465277781</v>
      </c>
      <c r="O4045" s="16">
        <f t="shared" si="443"/>
        <v>11</v>
      </c>
      <c r="P4045" s="16">
        <f t="shared" si="446"/>
        <v>2014</v>
      </c>
      <c r="Q4045" t="b">
        <v>0</v>
      </c>
      <c r="R4045">
        <v>0</v>
      </c>
      <c r="S4045" t="b">
        <v>0</v>
      </c>
      <c r="T4045" t="s">
        <v>8269</v>
      </c>
      <c r="U4045" t="str">
        <f t="shared" si="444"/>
        <v>theat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20">
        <f t="shared" si="445"/>
        <v>0.6</v>
      </c>
      <c r="F4046" s="6" t="str">
        <f t="shared" si="447"/>
        <v>Cat 1</v>
      </c>
      <c r="G4046" s="8">
        <v>225</v>
      </c>
      <c r="H4046" t="s">
        <v>8220</v>
      </c>
      <c r="I4046" t="s">
        <v>8223</v>
      </c>
      <c r="J4046" t="s">
        <v>8245</v>
      </c>
      <c r="K4046">
        <v>1428642000</v>
      </c>
      <c r="L4046" s="12">
        <f t="shared" si="441"/>
        <v>42104.208333333328</v>
      </c>
      <c r="M4046">
        <v>1426050982</v>
      </c>
      <c r="N4046" s="12">
        <f t="shared" si="442"/>
        <v>42074.219699074078</v>
      </c>
      <c r="O4046" s="16">
        <f t="shared" si="443"/>
        <v>3</v>
      </c>
      <c r="P4046" s="16">
        <f t="shared" si="446"/>
        <v>2015</v>
      </c>
      <c r="Q4046" t="b">
        <v>0</v>
      </c>
      <c r="R4046">
        <v>4</v>
      </c>
      <c r="S4046" t="b">
        <v>0</v>
      </c>
      <c r="T4046" t="s">
        <v>8269</v>
      </c>
      <c r="U4046" t="str">
        <f t="shared" si="444"/>
        <v>theat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20">
        <f t="shared" si="445"/>
        <v>5</v>
      </c>
      <c r="F4047" s="6" t="str">
        <f t="shared" si="447"/>
        <v>Cat 3</v>
      </c>
      <c r="G4047" s="8"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12">
        <f t="shared" si="441"/>
        <v>41872.201261574075</v>
      </c>
      <c r="M4047">
        <v>1406004589</v>
      </c>
      <c r="N4047" s="12">
        <f t="shared" si="442"/>
        <v>41842.201261574075</v>
      </c>
      <c r="O4047" s="16">
        <f t="shared" si="443"/>
        <v>7</v>
      </c>
      <c r="P4047" s="16">
        <f t="shared" si="446"/>
        <v>2014</v>
      </c>
      <c r="Q4047" t="b">
        <v>0</v>
      </c>
      <c r="R4047">
        <v>1</v>
      </c>
      <c r="S4047" t="b">
        <v>0</v>
      </c>
      <c r="T4047" t="s">
        <v>8269</v>
      </c>
      <c r="U4047" t="str">
        <f t="shared" si="444"/>
        <v>theat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20">
        <f t="shared" si="445"/>
        <v>5.6</v>
      </c>
      <c r="F4048" s="6" t="str">
        <f t="shared" si="447"/>
        <v>Cat 3</v>
      </c>
      <c r="G4048" s="8">
        <v>460</v>
      </c>
      <c r="H4048" t="s">
        <v>8220</v>
      </c>
      <c r="I4048" t="s">
        <v>8223</v>
      </c>
      <c r="J4048" t="s">
        <v>8245</v>
      </c>
      <c r="K4048">
        <v>1413992210</v>
      </c>
      <c r="L4048" s="12">
        <f t="shared" si="441"/>
        <v>41934.650578703702</v>
      </c>
      <c r="M4048">
        <v>1411400210</v>
      </c>
      <c r="N4048" s="12">
        <f t="shared" si="442"/>
        <v>41904.650578703702</v>
      </c>
      <c r="O4048" s="16">
        <f t="shared" si="443"/>
        <v>9</v>
      </c>
      <c r="P4048" s="16">
        <f t="shared" si="446"/>
        <v>2014</v>
      </c>
      <c r="Q4048" t="b">
        <v>0</v>
      </c>
      <c r="R4048">
        <v>12</v>
      </c>
      <c r="S4048" t="b">
        <v>0</v>
      </c>
      <c r="T4048" t="s">
        <v>8269</v>
      </c>
      <c r="U4048" t="str">
        <f t="shared" si="444"/>
        <v>theat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20">
        <f t="shared" si="445"/>
        <v>5</v>
      </c>
      <c r="F4049" s="6" t="str">
        <f t="shared" si="447"/>
        <v>Cat 3</v>
      </c>
      <c r="G4049" s="8">
        <v>110</v>
      </c>
      <c r="H4049" t="s">
        <v>8220</v>
      </c>
      <c r="I4049" t="s">
        <v>8223</v>
      </c>
      <c r="J4049" t="s">
        <v>8245</v>
      </c>
      <c r="K4049">
        <v>1420938000</v>
      </c>
      <c r="L4049" s="12">
        <f t="shared" si="441"/>
        <v>42015.041666666672</v>
      </c>
      <c r="M4049">
        <v>1418862743</v>
      </c>
      <c r="N4049" s="12">
        <f t="shared" si="442"/>
        <v>41991.022488425922</v>
      </c>
      <c r="O4049" s="16">
        <f t="shared" si="443"/>
        <v>12</v>
      </c>
      <c r="P4049" s="16">
        <f t="shared" si="446"/>
        <v>2014</v>
      </c>
      <c r="Q4049" t="b">
        <v>0</v>
      </c>
      <c r="R4049">
        <v>4</v>
      </c>
      <c r="S4049" t="b">
        <v>0</v>
      </c>
      <c r="T4049" t="s">
        <v>8269</v>
      </c>
      <c r="U4049" t="str">
        <f t="shared" si="444"/>
        <v>theat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20">
        <f t="shared" si="445"/>
        <v>17</v>
      </c>
      <c r="F4050" s="6" t="str">
        <f t="shared" si="447"/>
        <v>Cat 5</v>
      </c>
      <c r="G4050" s="8">
        <v>3001</v>
      </c>
      <c r="H4050" t="s">
        <v>8220</v>
      </c>
      <c r="I4050" t="s">
        <v>8224</v>
      </c>
      <c r="J4050" t="s">
        <v>8246</v>
      </c>
      <c r="K4050">
        <v>1460373187</v>
      </c>
      <c r="L4050" s="12">
        <f t="shared" si="441"/>
        <v>42471.467442129629</v>
      </c>
      <c r="M4050">
        <v>1457352787</v>
      </c>
      <c r="N4050" s="12">
        <f t="shared" si="442"/>
        <v>42436.509108796294</v>
      </c>
      <c r="O4050" s="16">
        <f t="shared" si="443"/>
        <v>3</v>
      </c>
      <c r="P4050" s="16">
        <f t="shared" si="446"/>
        <v>2016</v>
      </c>
      <c r="Q4050" t="b">
        <v>0</v>
      </c>
      <c r="R4050">
        <v>91</v>
      </c>
      <c r="S4050" t="b">
        <v>0</v>
      </c>
      <c r="T4050" t="s">
        <v>8269</v>
      </c>
      <c r="U4050" t="str">
        <f t="shared" si="444"/>
        <v>theat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20">
        <f t="shared" si="445"/>
        <v>20</v>
      </c>
      <c r="F4051" s="6" t="str">
        <f t="shared" si="447"/>
        <v>Cat 6</v>
      </c>
      <c r="G4051" s="8"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12">
        <f t="shared" si="441"/>
        <v>42199.958506944444</v>
      </c>
      <c r="M4051">
        <v>1434322815</v>
      </c>
      <c r="N4051" s="12">
        <f t="shared" si="442"/>
        <v>42169.958506944444</v>
      </c>
      <c r="O4051" s="16">
        <f t="shared" si="443"/>
        <v>6</v>
      </c>
      <c r="P4051" s="16">
        <f t="shared" si="446"/>
        <v>2015</v>
      </c>
      <c r="Q4051" t="b">
        <v>0</v>
      </c>
      <c r="R4051">
        <v>1</v>
      </c>
      <c r="S4051" t="b">
        <v>0</v>
      </c>
      <c r="T4051" t="s">
        <v>8269</v>
      </c>
      <c r="U4051" t="str">
        <f t="shared" si="444"/>
        <v>theat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20">
        <f t="shared" si="445"/>
        <v>1.5</v>
      </c>
      <c r="F4052" s="6" t="str">
        <f t="shared" si="447"/>
        <v>Cat 2</v>
      </c>
      <c r="G4052" s="8"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12">
        <f t="shared" si="441"/>
        <v>41935.636469907404</v>
      </c>
      <c r="M4052">
        <v>1411485391</v>
      </c>
      <c r="N4052" s="12">
        <f t="shared" si="442"/>
        <v>41905.636469907404</v>
      </c>
      <c r="O4052" s="16">
        <f t="shared" si="443"/>
        <v>9</v>
      </c>
      <c r="P4052" s="16">
        <f t="shared" si="446"/>
        <v>2014</v>
      </c>
      <c r="Q4052" t="b">
        <v>0</v>
      </c>
      <c r="R4052">
        <v>1</v>
      </c>
      <c r="S4052" t="b">
        <v>0</v>
      </c>
      <c r="T4052" t="s">
        <v>8269</v>
      </c>
      <c r="U4052" t="str">
        <f t="shared" si="444"/>
        <v>theat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20">
        <f t="shared" si="445"/>
        <v>0.5</v>
      </c>
      <c r="F4053" s="6" t="str">
        <f t="shared" si="447"/>
        <v>Cat 1</v>
      </c>
      <c r="G4053" s="8">
        <v>0</v>
      </c>
      <c r="H4053" t="s">
        <v>8220</v>
      </c>
      <c r="I4053" t="s">
        <v>8223</v>
      </c>
      <c r="J4053" t="s">
        <v>8245</v>
      </c>
      <c r="K4053">
        <v>1399618380</v>
      </c>
      <c r="L4053" s="12">
        <f t="shared" si="441"/>
        <v>41768.286805555559</v>
      </c>
      <c r="M4053">
        <v>1399058797</v>
      </c>
      <c r="N4053" s="12">
        <f t="shared" si="442"/>
        <v>41761.810150462967</v>
      </c>
      <c r="O4053" s="16">
        <f t="shared" si="443"/>
        <v>5</v>
      </c>
      <c r="P4053" s="16">
        <f t="shared" si="446"/>
        <v>2014</v>
      </c>
      <c r="Q4053" t="b">
        <v>0</v>
      </c>
      <c r="R4053">
        <v>0</v>
      </c>
      <c r="S4053" t="b">
        <v>0</v>
      </c>
      <c r="T4053" t="s">
        <v>8269</v>
      </c>
      <c r="U4053" t="str">
        <f t="shared" si="444"/>
        <v>theat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20">
        <f t="shared" si="445"/>
        <v>3</v>
      </c>
      <c r="F4054" s="6" t="str">
        <f t="shared" si="447"/>
        <v>Cat 2</v>
      </c>
      <c r="G4054" s="8">
        <v>1126</v>
      </c>
      <c r="H4054" t="s">
        <v>8220</v>
      </c>
      <c r="I4054" t="s">
        <v>8223</v>
      </c>
      <c r="J4054" t="s">
        <v>8245</v>
      </c>
      <c r="K4054">
        <v>1413234316</v>
      </c>
      <c r="L4054" s="12">
        <f t="shared" si="441"/>
        <v>41925.878657407404</v>
      </c>
      <c r="M4054">
        <v>1408050316</v>
      </c>
      <c r="N4054" s="12">
        <f t="shared" si="442"/>
        <v>41865.878657407404</v>
      </c>
      <c r="O4054" s="16">
        <f t="shared" si="443"/>
        <v>8</v>
      </c>
      <c r="P4054" s="16">
        <f t="shared" si="446"/>
        <v>2014</v>
      </c>
      <c r="Q4054" t="b">
        <v>0</v>
      </c>
      <c r="R4054">
        <v>13</v>
      </c>
      <c r="S4054" t="b">
        <v>0</v>
      </c>
      <c r="T4054" t="s">
        <v>8269</v>
      </c>
      <c r="U4054" t="str">
        <f t="shared" si="444"/>
        <v>theat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20">
        <f t="shared" si="445"/>
        <v>0.5</v>
      </c>
      <c r="F4055" s="6" t="str">
        <f t="shared" si="447"/>
        <v>Cat 1</v>
      </c>
      <c r="G4055" s="8">
        <v>110</v>
      </c>
      <c r="H4055" t="s">
        <v>8220</v>
      </c>
      <c r="I4055" t="s">
        <v>8224</v>
      </c>
      <c r="J4055" t="s">
        <v>8246</v>
      </c>
      <c r="K4055">
        <v>1416081600</v>
      </c>
      <c r="L4055" s="12">
        <f t="shared" si="441"/>
        <v>41958.833333333328</v>
      </c>
      <c r="M4055">
        <v>1413477228</v>
      </c>
      <c r="N4055" s="12">
        <f t="shared" si="442"/>
        <v>41928.690138888887</v>
      </c>
      <c r="O4055" s="16">
        <f t="shared" si="443"/>
        <v>10</v>
      </c>
      <c r="P4055" s="16">
        <f t="shared" si="446"/>
        <v>2014</v>
      </c>
      <c r="Q4055" t="b">
        <v>0</v>
      </c>
      <c r="R4055">
        <v>2</v>
      </c>
      <c r="S4055" t="b">
        <v>0</v>
      </c>
      <c r="T4055" t="s">
        <v>8269</v>
      </c>
      <c r="U4055" t="str">
        <f t="shared" si="444"/>
        <v>theat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20">
        <f t="shared" si="445"/>
        <v>8.8800000000000008</v>
      </c>
      <c r="F4056" s="6" t="str">
        <f t="shared" si="447"/>
        <v>Cat 3</v>
      </c>
      <c r="G4056" s="8">
        <v>0</v>
      </c>
      <c r="H4056" t="s">
        <v>8220</v>
      </c>
      <c r="I4056" t="s">
        <v>8223</v>
      </c>
      <c r="J4056" t="s">
        <v>8245</v>
      </c>
      <c r="K4056">
        <v>1475294400</v>
      </c>
      <c r="L4056" s="12">
        <f t="shared" si="441"/>
        <v>42644.166666666672</v>
      </c>
      <c r="M4056">
        <v>1472674285</v>
      </c>
      <c r="N4056" s="12">
        <f t="shared" si="442"/>
        <v>42613.841261574074</v>
      </c>
      <c r="O4056" s="16">
        <f t="shared" si="443"/>
        <v>8</v>
      </c>
      <c r="P4056" s="16">
        <f t="shared" si="446"/>
        <v>2016</v>
      </c>
      <c r="Q4056" t="b">
        <v>0</v>
      </c>
      <c r="R4056">
        <v>0</v>
      </c>
      <c r="S4056" t="b">
        <v>0</v>
      </c>
      <c r="T4056" t="s">
        <v>8269</v>
      </c>
      <c r="U4056" t="str">
        <f t="shared" si="444"/>
        <v>theat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20">
        <f t="shared" si="445"/>
        <v>5</v>
      </c>
      <c r="F4057" s="6" t="str">
        <f t="shared" si="447"/>
        <v>Cat 3</v>
      </c>
      <c r="G4057" s="8">
        <v>881</v>
      </c>
      <c r="H4057" t="s">
        <v>8220</v>
      </c>
      <c r="I4057" t="s">
        <v>8224</v>
      </c>
      <c r="J4057" t="s">
        <v>8246</v>
      </c>
      <c r="K4057">
        <v>1403192031</v>
      </c>
      <c r="L4057" s="12">
        <f t="shared" si="441"/>
        <v>41809.648506944446</v>
      </c>
      <c r="M4057">
        <v>1400600031</v>
      </c>
      <c r="N4057" s="12">
        <f t="shared" si="442"/>
        <v>41779.648506944446</v>
      </c>
      <c r="O4057" s="16">
        <f t="shared" si="443"/>
        <v>5</v>
      </c>
      <c r="P4057" s="16">
        <f t="shared" si="446"/>
        <v>2014</v>
      </c>
      <c r="Q4057" t="b">
        <v>0</v>
      </c>
      <c r="R4057">
        <v>21</v>
      </c>
      <c r="S4057" t="b">
        <v>0</v>
      </c>
      <c r="T4057" t="s">
        <v>8269</v>
      </c>
      <c r="U4057" t="str">
        <f t="shared" si="444"/>
        <v>theat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20">
        <f t="shared" si="445"/>
        <v>1.5</v>
      </c>
      <c r="F4058" s="6" t="str">
        <f t="shared" si="447"/>
        <v>Cat 2</v>
      </c>
      <c r="G4058" s="8">
        <v>795</v>
      </c>
      <c r="H4058" t="s">
        <v>8220</v>
      </c>
      <c r="I4058" t="s">
        <v>8223</v>
      </c>
      <c r="J4058" t="s">
        <v>8245</v>
      </c>
      <c r="K4058">
        <v>1467575940</v>
      </c>
      <c r="L4058" s="12">
        <f t="shared" si="441"/>
        <v>42554.832638888889</v>
      </c>
      <c r="M4058">
        <v>1465856639</v>
      </c>
      <c r="N4058" s="12">
        <f t="shared" si="442"/>
        <v>42534.933321759265</v>
      </c>
      <c r="O4058" s="16">
        <f t="shared" si="443"/>
        <v>6</v>
      </c>
      <c r="P4058" s="16">
        <f t="shared" si="446"/>
        <v>2016</v>
      </c>
      <c r="Q4058" t="b">
        <v>0</v>
      </c>
      <c r="R4058">
        <v>9</v>
      </c>
      <c r="S4058" t="b">
        <v>0</v>
      </c>
      <c r="T4058" t="s">
        <v>8269</v>
      </c>
      <c r="U4058" t="str">
        <f t="shared" si="444"/>
        <v>theat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20">
        <f t="shared" si="445"/>
        <v>3.5</v>
      </c>
      <c r="F4059" s="6" t="str">
        <f t="shared" si="447"/>
        <v>Cat 2</v>
      </c>
      <c r="G4059" s="8">
        <v>775</v>
      </c>
      <c r="H4059" t="s">
        <v>8220</v>
      </c>
      <c r="I4059" t="s">
        <v>8224</v>
      </c>
      <c r="J4059" t="s">
        <v>8246</v>
      </c>
      <c r="K4059">
        <v>1448492400</v>
      </c>
      <c r="L4059" s="12">
        <f t="shared" si="441"/>
        <v>42333.958333333328</v>
      </c>
      <c r="M4059">
        <v>1446506080</v>
      </c>
      <c r="N4059" s="12">
        <f t="shared" si="442"/>
        <v>42310.968518518523</v>
      </c>
      <c r="O4059" s="16">
        <f t="shared" si="443"/>
        <v>11</v>
      </c>
      <c r="P4059" s="16">
        <f t="shared" si="446"/>
        <v>2015</v>
      </c>
      <c r="Q4059" t="b">
        <v>0</v>
      </c>
      <c r="R4059">
        <v>6</v>
      </c>
      <c r="S4059" t="b">
        <v>0</v>
      </c>
      <c r="T4059" t="s">
        <v>8269</v>
      </c>
      <c r="U4059" t="str">
        <f t="shared" si="444"/>
        <v>theat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20">
        <f t="shared" si="445"/>
        <v>3.75</v>
      </c>
      <c r="F4060" s="6" t="str">
        <f t="shared" si="447"/>
        <v>Cat 2</v>
      </c>
      <c r="G4060" s="8">
        <v>95</v>
      </c>
      <c r="H4060" t="s">
        <v>8220</v>
      </c>
      <c r="I4060" t="s">
        <v>8223</v>
      </c>
      <c r="J4060" t="s">
        <v>8245</v>
      </c>
      <c r="K4060">
        <v>1459483140</v>
      </c>
      <c r="L4060" s="12">
        <f t="shared" si="441"/>
        <v>42461.165972222225</v>
      </c>
      <c r="M4060">
        <v>1458178044</v>
      </c>
      <c r="N4060" s="12">
        <f t="shared" si="442"/>
        <v>42446.060694444444</v>
      </c>
      <c r="O4060" s="16">
        <f t="shared" si="443"/>
        <v>3</v>
      </c>
      <c r="P4060" s="16">
        <f t="shared" si="446"/>
        <v>2016</v>
      </c>
      <c r="Q4060" t="b">
        <v>0</v>
      </c>
      <c r="R4060">
        <v>4</v>
      </c>
      <c r="S4060" t="b">
        <v>0</v>
      </c>
      <c r="T4060" t="s">
        <v>8269</v>
      </c>
      <c r="U4060" t="str">
        <f t="shared" si="444"/>
        <v>theat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20">
        <f t="shared" si="445"/>
        <v>10</v>
      </c>
      <c r="F4061" s="6" t="str">
        <f t="shared" si="447"/>
        <v>Cat 4</v>
      </c>
      <c r="G4061" s="8">
        <v>250</v>
      </c>
      <c r="H4061" t="s">
        <v>8220</v>
      </c>
      <c r="I4061" t="s">
        <v>8228</v>
      </c>
      <c r="J4061" t="s">
        <v>8250</v>
      </c>
      <c r="K4061">
        <v>1410836400</v>
      </c>
      <c r="L4061" s="12">
        <f t="shared" si="441"/>
        <v>41898.125</v>
      </c>
      <c r="M4061">
        <v>1408116152</v>
      </c>
      <c r="N4061" s="12">
        <f t="shared" si="442"/>
        <v>41866.640648148146</v>
      </c>
      <c r="O4061" s="16">
        <f t="shared" si="443"/>
        <v>8</v>
      </c>
      <c r="P4061" s="16">
        <f t="shared" si="446"/>
        <v>2014</v>
      </c>
      <c r="Q4061" t="b">
        <v>0</v>
      </c>
      <c r="R4061">
        <v>7</v>
      </c>
      <c r="S4061" t="b">
        <v>0</v>
      </c>
      <c r="T4061" t="s">
        <v>8269</v>
      </c>
      <c r="U4061" t="str">
        <f t="shared" si="444"/>
        <v>theat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20">
        <f t="shared" si="445"/>
        <v>10</v>
      </c>
      <c r="F4062" s="6" t="str">
        <f t="shared" si="447"/>
        <v>Cat 4</v>
      </c>
      <c r="G4062" s="8">
        <v>285</v>
      </c>
      <c r="H4062" t="s">
        <v>8220</v>
      </c>
      <c r="I4062" t="s">
        <v>8228</v>
      </c>
      <c r="J4062" t="s">
        <v>8250</v>
      </c>
      <c r="K4062">
        <v>1403539200</v>
      </c>
      <c r="L4062" s="12">
        <f t="shared" si="441"/>
        <v>41813.666666666664</v>
      </c>
      <c r="M4062">
        <v>1400604056</v>
      </c>
      <c r="N4062" s="12">
        <f t="shared" si="442"/>
        <v>41779.695092592592</v>
      </c>
      <c r="O4062" s="16">
        <f t="shared" si="443"/>
        <v>5</v>
      </c>
      <c r="P4062" s="16">
        <f t="shared" si="446"/>
        <v>2014</v>
      </c>
      <c r="Q4062" t="b">
        <v>0</v>
      </c>
      <c r="R4062">
        <v>5</v>
      </c>
      <c r="S4062" t="b">
        <v>0</v>
      </c>
      <c r="T4062" t="s">
        <v>8269</v>
      </c>
      <c r="U4062" t="str">
        <f t="shared" si="444"/>
        <v>theat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20">
        <f t="shared" si="445"/>
        <v>0.52500000000000002</v>
      </c>
      <c r="F4063" s="6" t="str">
        <f t="shared" si="447"/>
        <v>Cat 1</v>
      </c>
      <c r="G4063" s="8">
        <v>0</v>
      </c>
      <c r="H4063" t="s">
        <v>8220</v>
      </c>
      <c r="I4063" t="s">
        <v>8223</v>
      </c>
      <c r="J4063" t="s">
        <v>8245</v>
      </c>
      <c r="K4063">
        <v>1461205423</v>
      </c>
      <c r="L4063" s="12">
        <f t="shared" si="441"/>
        <v>42481.099803240737</v>
      </c>
      <c r="M4063">
        <v>1456025023</v>
      </c>
      <c r="N4063" s="12">
        <f t="shared" si="442"/>
        <v>42421.141469907408</v>
      </c>
      <c r="O4063" s="16">
        <f t="shared" si="443"/>
        <v>2</v>
      </c>
      <c r="P4063" s="16">
        <f t="shared" si="446"/>
        <v>2016</v>
      </c>
      <c r="Q4063" t="b">
        <v>0</v>
      </c>
      <c r="R4063">
        <v>0</v>
      </c>
      <c r="S4063" t="b">
        <v>0</v>
      </c>
      <c r="T4063" t="s">
        <v>8269</v>
      </c>
      <c r="U4063" t="str">
        <f t="shared" si="444"/>
        <v>theat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20">
        <f t="shared" si="445"/>
        <v>20</v>
      </c>
      <c r="F4064" s="6" t="str">
        <f t="shared" si="447"/>
        <v>Cat 6</v>
      </c>
      <c r="G4064" s="8">
        <v>490</v>
      </c>
      <c r="H4064" t="s">
        <v>8220</v>
      </c>
      <c r="I4064" t="s">
        <v>8223</v>
      </c>
      <c r="J4064" t="s">
        <v>8245</v>
      </c>
      <c r="K4064">
        <v>1467481468</v>
      </c>
      <c r="L4064" s="12">
        <f t="shared" si="441"/>
        <v>42553.739212962959</v>
      </c>
      <c r="M4064">
        <v>1464889468</v>
      </c>
      <c r="N4064" s="12">
        <f t="shared" si="442"/>
        <v>42523.739212962959</v>
      </c>
      <c r="O4064" s="16">
        <f t="shared" si="443"/>
        <v>6</v>
      </c>
      <c r="P4064" s="16">
        <f t="shared" si="446"/>
        <v>2016</v>
      </c>
      <c r="Q4064" t="b">
        <v>0</v>
      </c>
      <c r="R4064">
        <v>3</v>
      </c>
      <c r="S4064" t="b">
        <v>0</v>
      </c>
      <c r="T4064" t="s">
        <v>8269</v>
      </c>
      <c r="U4064" t="str">
        <f t="shared" si="444"/>
        <v>theat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20">
        <f t="shared" si="445"/>
        <v>9.5</v>
      </c>
      <c r="F4065" s="6" t="str">
        <f t="shared" si="447"/>
        <v>Cat 3</v>
      </c>
      <c r="G4065" s="8">
        <v>135</v>
      </c>
      <c r="H4065" t="s">
        <v>8220</v>
      </c>
      <c r="I4065" t="s">
        <v>8224</v>
      </c>
      <c r="J4065" t="s">
        <v>8246</v>
      </c>
      <c r="K4065">
        <v>1403886084</v>
      </c>
      <c r="L4065" s="12">
        <f t="shared" si="441"/>
        <v>41817.681527777779</v>
      </c>
      <c r="M4065">
        <v>1401294084</v>
      </c>
      <c r="N4065" s="12">
        <f t="shared" si="442"/>
        <v>41787.681527777779</v>
      </c>
      <c r="O4065" s="16">
        <f t="shared" si="443"/>
        <v>5</v>
      </c>
      <c r="P4065" s="16">
        <f t="shared" si="446"/>
        <v>2014</v>
      </c>
      <c r="Q4065" t="b">
        <v>0</v>
      </c>
      <c r="R4065">
        <v>9</v>
      </c>
      <c r="S4065" t="b">
        <v>0</v>
      </c>
      <c r="T4065" t="s">
        <v>8269</v>
      </c>
      <c r="U4065" t="str">
        <f t="shared" si="444"/>
        <v>theat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20">
        <f t="shared" si="445"/>
        <v>2</v>
      </c>
      <c r="F4066" s="6" t="str">
        <f t="shared" si="447"/>
        <v>Cat 2</v>
      </c>
      <c r="G4066" s="8">
        <v>385</v>
      </c>
      <c r="H4066" t="s">
        <v>8220</v>
      </c>
      <c r="I4066" t="s">
        <v>8225</v>
      </c>
      <c r="J4066" t="s">
        <v>8247</v>
      </c>
      <c r="K4066">
        <v>1430316426</v>
      </c>
      <c r="L4066" s="12">
        <f t="shared" si="441"/>
        <v>42123.588263888887</v>
      </c>
      <c r="M4066">
        <v>1427724426</v>
      </c>
      <c r="N4066" s="12">
        <f t="shared" si="442"/>
        <v>42093.588263888887</v>
      </c>
      <c r="O4066" s="16">
        <f t="shared" si="443"/>
        <v>3</v>
      </c>
      <c r="P4066" s="16">
        <f t="shared" si="446"/>
        <v>2015</v>
      </c>
      <c r="Q4066" t="b">
        <v>0</v>
      </c>
      <c r="R4066">
        <v>6</v>
      </c>
      <c r="S4066" t="b">
        <v>0</v>
      </c>
      <c r="T4066" t="s">
        <v>8269</v>
      </c>
      <c r="U4066" t="str">
        <f t="shared" si="444"/>
        <v>theat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20">
        <f t="shared" si="445"/>
        <v>4</v>
      </c>
      <c r="F4067" s="6" t="str">
        <f t="shared" si="447"/>
        <v>Cat 2</v>
      </c>
      <c r="G4067" s="8">
        <v>27</v>
      </c>
      <c r="H4067" t="s">
        <v>8220</v>
      </c>
      <c r="I4067" t="s">
        <v>8223</v>
      </c>
      <c r="J4067" t="s">
        <v>8245</v>
      </c>
      <c r="K4067">
        <v>1407883811</v>
      </c>
      <c r="L4067" s="12">
        <f t="shared" si="441"/>
        <v>41863.951516203706</v>
      </c>
      <c r="M4067">
        <v>1405291811</v>
      </c>
      <c r="N4067" s="12">
        <f t="shared" si="442"/>
        <v>41833.951516203706</v>
      </c>
      <c r="O4067" s="16">
        <f t="shared" si="443"/>
        <v>7</v>
      </c>
      <c r="P4067" s="16">
        <f t="shared" si="446"/>
        <v>2014</v>
      </c>
      <c r="Q4067" t="b">
        <v>0</v>
      </c>
      <c r="R4067">
        <v>4</v>
      </c>
      <c r="S4067" t="b">
        <v>0</v>
      </c>
      <c r="T4067" t="s">
        <v>8269</v>
      </c>
      <c r="U4067" t="str">
        <f t="shared" si="444"/>
        <v>theat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20">
        <f t="shared" si="445"/>
        <v>15</v>
      </c>
      <c r="F4068" s="6" t="str">
        <f t="shared" si="447"/>
        <v>Cat 5</v>
      </c>
      <c r="G4068" s="8"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12">
        <f t="shared" si="441"/>
        <v>42509.039212962962</v>
      </c>
      <c r="M4068">
        <v>1461027388</v>
      </c>
      <c r="N4068" s="12">
        <f t="shared" si="442"/>
        <v>42479.039212962962</v>
      </c>
      <c r="O4068" s="16">
        <f t="shared" si="443"/>
        <v>4</v>
      </c>
      <c r="P4068" s="16">
        <f t="shared" si="446"/>
        <v>2016</v>
      </c>
      <c r="Q4068" t="b">
        <v>0</v>
      </c>
      <c r="R4068">
        <v>1</v>
      </c>
      <c r="S4068" t="b">
        <v>0</v>
      </c>
      <c r="T4068" t="s">
        <v>8269</v>
      </c>
      <c r="U4068" t="str">
        <f t="shared" si="444"/>
        <v>theat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20">
        <f t="shared" si="445"/>
        <v>5</v>
      </c>
      <c r="F4069" s="6" t="str">
        <f t="shared" si="447"/>
        <v>Cat 3</v>
      </c>
      <c r="G4069" s="8">
        <v>3045</v>
      </c>
      <c r="H4069" t="s">
        <v>8220</v>
      </c>
      <c r="I4069" t="s">
        <v>8223</v>
      </c>
      <c r="J4069" t="s">
        <v>8245</v>
      </c>
      <c r="K4069">
        <v>1443408550</v>
      </c>
      <c r="L4069" s="12">
        <f t="shared" si="441"/>
        <v>42275.117476851854</v>
      </c>
      <c r="M4069">
        <v>1439952550</v>
      </c>
      <c r="N4069" s="12">
        <f t="shared" si="442"/>
        <v>42235.117476851854</v>
      </c>
      <c r="O4069" s="16">
        <f t="shared" si="443"/>
        <v>8</v>
      </c>
      <c r="P4069" s="16">
        <f t="shared" si="446"/>
        <v>2015</v>
      </c>
      <c r="Q4069" t="b">
        <v>0</v>
      </c>
      <c r="R4069">
        <v>17</v>
      </c>
      <c r="S4069" t="b">
        <v>0</v>
      </c>
      <c r="T4069" t="s">
        <v>8269</v>
      </c>
      <c r="U4069" t="str">
        <f t="shared" si="444"/>
        <v>theat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20">
        <f t="shared" si="445"/>
        <v>3.4950000000000001</v>
      </c>
      <c r="F4070" s="6" t="str">
        <f t="shared" si="447"/>
        <v>Cat 2</v>
      </c>
      <c r="G4070" s="8"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12">
        <f t="shared" si="441"/>
        <v>42748.961805555555</v>
      </c>
      <c r="M4070">
        <v>1481756855</v>
      </c>
      <c r="N4070" s="12">
        <f t="shared" si="442"/>
        <v>42718.963599537034</v>
      </c>
      <c r="O4070" s="16">
        <f t="shared" si="443"/>
        <v>12</v>
      </c>
      <c r="P4070" s="16">
        <f t="shared" si="446"/>
        <v>2016</v>
      </c>
      <c r="Q4070" t="b">
        <v>0</v>
      </c>
      <c r="R4070">
        <v>1</v>
      </c>
      <c r="S4070" t="b">
        <v>0</v>
      </c>
      <c r="T4070" t="s">
        <v>8269</v>
      </c>
      <c r="U4070" t="str">
        <f t="shared" si="444"/>
        <v>theat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20">
        <f t="shared" si="445"/>
        <v>1.25</v>
      </c>
      <c r="F4071" s="6" t="str">
        <f t="shared" si="447"/>
        <v>Cat 2</v>
      </c>
      <c r="G4071" s="8">
        <v>430</v>
      </c>
      <c r="H4071" t="s">
        <v>8220</v>
      </c>
      <c r="I4071" t="s">
        <v>8224</v>
      </c>
      <c r="J4071" t="s">
        <v>8246</v>
      </c>
      <c r="K4071">
        <v>1425124800</v>
      </c>
      <c r="L4071" s="12">
        <f t="shared" si="441"/>
        <v>42063.5</v>
      </c>
      <c r="M4071">
        <v>1421596356</v>
      </c>
      <c r="N4071" s="12">
        <f t="shared" si="442"/>
        <v>42022.661527777775</v>
      </c>
      <c r="O4071" s="16">
        <f t="shared" si="443"/>
        <v>1</v>
      </c>
      <c r="P4071" s="16">
        <f t="shared" si="446"/>
        <v>2015</v>
      </c>
      <c r="Q4071" t="b">
        <v>0</v>
      </c>
      <c r="R4071">
        <v>13</v>
      </c>
      <c r="S4071" t="b">
        <v>0</v>
      </c>
      <c r="T4071" t="s">
        <v>8269</v>
      </c>
      <c r="U4071" t="str">
        <f t="shared" si="444"/>
        <v>theat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20">
        <f t="shared" si="445"/>
        <v>1</v>
      </c>
      <c r="F4072" s="6" t="str">
        <f t="shared" si="447"/>
        <v>Cat 2</v>
      </c>
      <c r="G4072" s="8">
        <v>165</v>
      </c>
      <c r="H4072" t="s">
        <v>8220</v>
      </c>
      <c r="I4072" t="s">
        <v>8223</v>
      </c>
      <c r="J4072" t="s">
        <v>8245</v>
      </c>
      <c r="K4072">
        <v>1425178800</v>
      </c>
      <c r="L4072" s="12">
        <f t="shared" si="441"/>
        <v>42064.125</v>
      </c>
      <c r="M4072">
        <v>1422374420</v>
      </c>
      <c r="N4072" s="12">
        <f t="shared" si="442"/>
        <v>42031.666898148149</v>
      </c>
      <c r="O4072" s="16">
        <f t="shared" si="443"/>
        <v>1</v>
      </c>
      <c r="P4072" s="16">
        <f t="shared" si="446"/>
        <v>2015</v>
      </c>
      <c r="Q4072" t="b">
        <v>0</v>
      </c>
      <c r="R4072">
        <v>6</v>
      </c>
      <c r="S4072" t="b">
        <v>0</v>
      </c>
      <c r="T4072" t="s">
        <v>8269</v>
      </c>
      <c r="U4072" t="str">
        <f t="shared" si="444"/>
        <v>theat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20">
        <f t="shared" si="445"/>
        <v>20</v>
      </c>
      <c r="F4073" s="6" t="str">
        <f t="shared" si="447"/>
        <v>Cat 6</v>
      </c>
      <c r="G4073" s="8">
        <v>0</v>
      </c>
      <c r="H4073" t="s">
        <v>8220</v>
      </c>
      <c r="I4073" t="s">
        <v>8237</v>
      </c>
      <c r="J4073" t="s">
        <v>8255</v>
      </c>
      <c r="K4073">
        <v>1482779931</v>
      </c>
      <c r="L4073" s="12">
        <f t="shared" si="441"/>
        <v>42730.804756944446</v>
      </c>
      <c r="M4073">
        <v>1480187931</v>
      </c>
      <c r="N4073" s="12">
        <f t="shared" si="442"/>
        <v>42700.804756944446</v>
      </c>
      <c r="O4073" s="16">
        <f t="shared" si="443"/>
        <v>11</v>
      </c>
      <c r="P4073" s="16">
        <f t="shared" si="446"/>
        <v>2016</v>
      </c>
      <c r="Q4073" t="b">
        <v>0</v>
      </c>
      <c r="R4073">
        <v>0</v>
      </c>
      <c r="S4073" t="b">
        <v>0</v>
      </c>
      <c r="T4073" t="s">
        <v>8269</v>
      </c>
      <c r="U4073" t="str">
        <f t="shared" si="444"/>
        <v>theat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20">
        <f t="shared" si="445"/>
        <v>1</v>
      </c>
      <c r="F4074" s="6" t="str">
        <f t="shared" si="447"/>
        <v>Cat 2</v>
      </c>
      <c r="G4074" s="8">
        <v>4</v>
      </c>
      <c r="H4074" t="s">
        <v>8220</v>
      </c>
      <c r="I4074" t="s">
        <v>8224</v>
      </c>
      <c r="J4074" t="s">
        <v>8246</v>
      </c>
      <c r="K4074">
        <v>1408646111</v>
      </c>
      <c r="L4074" s="12">
        <f t="shared" si="441"/>
        <v>41872.77443287037</v>
      </c>
      <c r="M4074">
        <v>1403462111</v>
      </c>
      <c r="N4074" s="12">
        <f t="shared" si="442"/>
        <v>41812.77443287037</v>
      </c>
      <c r="O4074" s="16">
        <f t="shared" si="443"/>
        <v>6</v>
      </c>
      <c r="P4074" s="16">
        <f t="shared" si="446"/>
        <v>2014</v>
      </c>
      <c r="Q4074" t="b">
        <v>0</v>
      </c>
      <c r="R4074">
        <v>2</v>
      </c>
      <c r="S4074" t="b">
        <v>0</v>
      </c>
      <c r="T4074" t="s">
        <v>8269</v>
      </c>
      <c r="U4074" t="str">
        <f t="shared" si="444"/>
        <v>theat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20">
        <f t="shared" si="445"/>
        <v>3.5</v>
      </c>
      <c r="F4075" s="6" t="str">
        <f t="shared" si="447"/>
        <v>Cat 2</v>
      </c>
      <c r="G4075" s="8">
        <v>37</v>
      </c>
      <c r="H4075" t="s">
        <v>8220</v>
      </c>
      <c r="I4075" t="s">
        <v>8223</v>
      </c>
      <c r="J4075" t="s">
        <v>8245</v>
      </c>
      <c r="K4075">
        <v>1431144000</v>
      </c>
      <c r="L4075" s="12">
        <f t="shared" si="441"/>
        <v>42133.166666666672</v>
      </c>
      <c r="M4075">
        <v>1426407426</v>
      </c>
      <c r="N4075" s="12">
        <f t="shared" si="442"/>
        <v>42078.34520833334</v>
      </c>
      <c r="O4075" s="16">
        <f t="shared" si="443"/>
        <v>3</v>
      </c>
      <c r="P4075" s="16">
        <f t="shared" si="446"/>
        <v>2015</v>
      </c>
      <c r="Q4075" t="b">
        <v>0</v>
      </c>
      <c r="R4075">
        <v>2</v>
      </c>
      <c r="S4075" t="b">
        <v>0</v>
      </c>
      <c r="T4075" t="s">
        <v>8269</v>
      </c>
      <c r="U4075" t="str">
        <f t="shared" si="444"/>
        <v>theat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20">
        <f t="shared" si="445"/>
        <v>2.75</v>
      </c>
      <c r="F4076" s="6" t="str">
        <f t="shared" si="447"/>
        <v>Cat 2</v>
      </c>
      <c r="G4076" s="8">
        <v>735</v>
      </c>
      <c r="H4076" t="s">
        <v>8220</v>
      </c>
      <c r="I4076" t="s">
        <v>8224</v>
      </c>
      <c r="J4076" t="s">
        <v>8246</v>
      </c>
      <c r="K4076">
        <v>1446732975</v>
      </c>
      <c r="L4076" s="12">
        <f t="shared" si="441"/>
        <v>42313.594618055555</v>
      </c>
      <c r="M4076">
        <v>1444137375</v>
      </c>
      <c r="N4076" s="12">
        <f t="shared" si="442"/>
        <v>42283.552951388891</v>
      </c>
      <c r="O4076" s="16">
        <f t="shared" si="443"/>
        <v>10</v>
      </c>
      <c r="P4076" s="16">
        <f t="shared" si="446"/>
        <v>2015</v>
      </c>
      <c r="Q4076" t="b">
        <v>0</v>
      </c>
      <c r="R4076">
        <v>21</v>
      </c>
      <c r="S4076" t="b">
        <v>0</v>
      </c>
      <c r="T4076" t="s">
        <v>8269</v>
      </c>
      <c r="U4076" t="str">
        <f t="shared" si="444"/>
        <v>theat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20">
        <f t="shared" si="445"/>
        <v>2</v>
      </c>
      <c r="F4077" s="6" t="str">
        <f t="shared" si="447"/>
        <v>Cat 2</v>
      </c>
      <c r="G4077" s="8">
        <v>576</v>
      </c>
      <c r="H4077" t="s">
        <v>8220</v>
      </c>
      <c r="I4077" t="s">
        <v>8224</v>
      </c>
      <c r="J4077" t="s">
        <v>8246</v>
      </c>
      <c r="K4077">
        <v>1404149280</v>
      </c>
      <c r="L4077" s="12">
        <f t="shared" si="441"/>
        <v>41820.727777777778</v>
      </c>
      <c r="M4077">
        <v>1400547969</v>
      </c>
      <c r="N4077" s="12">
        <f t="shared" si="442"/>
        <v>41779.045937499999</v>
      </c>
      <c r="O4077" s="16">
        <f t="shared" si="443"/>
        <v>5</v>
      </c>
      <c r="P4077" s="16">
        <f t="shared" si="446"/>
        <v>2014</v>
      </c>
      <c r="Q4077" t="b">
        <v>0</v>
      </c>
      <c r="R4077">
        <v>13</v>
      </c>
      <c r="S4077" t="b">
        <v>0</v>
      </c>
      <c r="T4077" t="s">
        <v>8269</v>
      </c>
      <c r="U4077" t="str">
        <f t="shared" si="444"/>
        <v>theat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20">
        <f t="shared" si="445"/>
        <v>0.7</v>
      </c>
      <c r="F4078" s="6" t="str">
        <f t="shared" si="447"/>
        <v>Cat 1</v>
      </c>
      <c r="G4078" s="8">
        <v>0</v>
      </c>
      <c r="H4078" t="s">
        <v>8220</v>
      </c>
      <c r="I4078" t="s">
        <v>8223</v>
      </c>
      <c r="J4078" t="s">
        <v>8245</v>
      </c>
      <c r="K4078">
        <v>1413921060</v>
      </c>
      <c r="L4078" s="12">
        <f t="shared" si="441"/>
        <v>41933.82708333333</v>
      </c>
      <c r="M4078">
        <v>1411499149</v>
      </c>
      <c r="N4078" s="12">
        <f t="shared" si="442"/>
        <v>41905.795706018522</v>
      </c>
      <c r="O4078" s="16">
        <f t="shared" si="443"/>
        <v>9</v>
      </c>
      <c r="P4078" s="16">
        <f t="shared" si="446"/>
        <v>2014</v>
      </c>
      <c r="Q4078" t="b">
        <v>0</v>
      </c>
      <c r="R4078">
        <v>0</v>
      </c>
      <c r="S4078" t="b">
        <v>0</v>
      </c>
      <c r="T4078" t="s">
        <v>8269</v>
      </c>
      <c r="U4078" t="str">
        <f t="shared" si="444"/>
        <v>theat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20">
        <f t="shared" si="445"/>
        <v>15</v>
      </c>
      <c r="F4079" s="6" t="str">
        <f t="shared" si="447"/>
        <v>Cat 5</v>
      </c>
      <c r="G4079" s="8">
        <v>1335</v>
      </c>
      <c r="H4079" t="s">
        <v>8220</v>
      </c>
      <c r="I4079" t="s">
        <v>8223</v>
      </c>
      <c r="J4079" t="s">
        <v>8245</v>
      </c>
      <c r="K4079">
        <v>1482339794</v>
      </c>
      <c r="L4079" s="12">
        <f t="shared" si="441"/>
        <v>42725.7105787037</v>
      </c>
      <c r="M4079">
        <v>1479747794</v>
      </c>
      <c r="N4079" s="12">
        <f t="shared" si="442"/>
        <v>42695.7105787037</v>
      </c>
      <c r="O4079" s="16">
        <f t="shared" si="443"/>
        <v>11</v>
      </c>
      <c r="P4079" s="16">
        <f t="shared" si="446"/>
        <v>2016</v>
      </c>
      <c r="Q4079" t="b">
        <v>0</v>
      </c>
      <c r="R4079">
        <v>6</v>
      </c>
      <c r="S4079" t="b">
        <v>0</v>
      </c>
      <c r="T4079" t="s">
        <v>8269</v>
      </c>
      <c r="U4079" t="str">
        <f t="shared" si="444"/>
        <v>theat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20">
        <f t="shared" si="445"/>
        <v>0.25</v>
      </c>
      <c r="F4080" s="6" t="str">
        <f t="shared" si="447"/>
        <v>Cat 1</v>
      </c>
      <c r="G4080" s="8">
        <v>0</v>
      </c>
      <c r="H4080" t="s">
        <v>8220</v>
      </c>
      <c r="I4080" t="s">
        <v>8224</v>
      </c>
      <c r="J4080" t="s">
        <v>8246</v>
      </c>
      <c r="K4080">
        <v>1485543242</v>
      </c>
      <c r="L4080" s="12">
        <f t="shared" si="441"/>
        <v>42762.787523148145</v>
      </c>
      <c r="M4080">
        <v>1482951242</v>
      </c>
      <c r="N4080" s="12">
        <f t="shared" si="442"/>
        <v>42732.787523148145</v>
      </c>
      <c r="O4080" s="16">
        <f t="shared" si="443"/>
        <v>12</v>
      </c>
      <c r="P4080" s="16">
        <f t="shared" si="446"/>
        <v>2016</v>
      </c>
      <c r="Q4080" t="b">
        <v>0</v>
      </c>
      <c r="R4080">
        <v>0</v>
      </c>
      <c r="S4080" t="b">
        <v>0</v>
      </c>
      <c r="T4080" t="s">
        <v>8269</v>
      </c>
      <c r="U4080" t="str">
        <f t="shared" si="444"/>
        <v>theat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20">
        <f t="shared" si="445"/>
        <v>3</v>
      </c>
      <c r="F4081" s="6" t="str">
        <f t="shared" si="447"/>
        <v>Cat 2</v>
      </c>
      <c r="G4081" s="8"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12">
        <f t="shared" si="441"/>
        <v>42540.938900462963</v>
      </c>
      <c r="M4081">
        <v>1463783521</v>
      </c>
      <c r="N4081" s="12">
        <f t="shared" si="442"/>
        <v>42510.938900462963</v>
      </c>
      <c r="O4081" s="16">
        <f t="shared" si="443"/>
        <v>5</v>
      </c>
      <c r="P4081" s="16">
        <f t="shared" si="446"/>
        <v>2016</v>
      </c>
      <c r="Q4081" t="b">
        <v>0</v>
      </c>
      <c r="R4081">
        <v>1</v>
      </c>
      <c r="S4081" t="b">
        <v>0</v>
      </c>
      <c r="T4081" t="s">
        <v>8269</v>
      </c>
      <c r="U4081" t="str">
        <f t="shared" si="444"/>
        <v>theat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20">
        <f t="shared" si="445"/>
        <v>3</v>
      </c>
      <c r="F4082" s="6" t="str">
        <f t="shared" si="447"/>
        <v>Cat 2</v>
      </c>
      <c r="G4082" s="8">
        <v>0</v>
      </c>
      <c r="H4082" t="s">
        <v>8220</v>
      </c>
      <c r="I4082" t="s">
        <v>8223</v>
      </c>
      <c r="J4082" t="s">
        <v>8245</v>
      </c>
      <c r="K4082">
        <v>1465930440</v>
      </c>
      <c r="L4082" s="12">
        <f t="shared" si="441"/>
        <v>42535.787500000006</v>
      </c>
      <c r="M4082">
        <v>1463849116</v>
      </c>
      <c r="N4082" s="12">
        <f t="shared" si="442"/>
        <v>42511.698101851856</v>
      </c>
      <c r="O4082" s="16">
        <f t="shared" si="443"/>
        <v>5</v>
      </c>
      <c r="P4082" s="16">
        <f t="shared" si="446"/>
        <v>2016</v>
      </c>
      <c r="Q4082" t="b">
        <v>0</v>
      </c>
      <c r="R4082">
        <v>0</v>
      </c>
      <c r="S4082" t="b">
        <v>0</v>
      </c>
      <c r="T4082" t="s">
        <v>8269</v>
      </c>
      <c r="U4082" t="str">
        <f t="shared" si="444"/>
        <v>theat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20">
        <f t="shared" si="445"/>
        <v>2.2240000000000002</v>
      </c>
      <c r="F4083" s="6" t="str">
        <f t="shared" si="447"/>
        <v>Cat 2</v>
      </c>
      <c r="G4083" s="8">
        <v>350</v>
      </c>
      <c r="H4083" t="s">
        <v>8220</v>
      </c>
      <c r="I4083" t="s">
        <v>8223</v>
      </c>
      <c r="J4083" t="s">
        <v>8245</v>
      </c>
      <c r="K4083">
        <v>1425819425</v>
      </c>
      <c r="L4083" s="12">
        <f t="shared" si="441"/>
        <v>42071.539641203708</v>
      </c>
      <c r="M4083">
        <v>1423231025</v>
      </c>
      <c r="N4083" s="12">
        <f t="shared" si="442"/>
        <v>42041.581307870365</v>
      </c>
      <c r="O4083" s="16">
        <f t="shared" si="443"/>
        <v>2</v>
      </c>
      <c r="P4083" s="16">
        <f t="shared" si="446"/>
        <v>2015</v>
      </c>
      <c r="Q4083" t="b">
        <v>0</v>
      </c>
      <c r="R4083">
        <v>12</v>
      </c>
      <c r="S4083" t="b">
        <v>0</v>
      </c>
      <c r="T4083" t="s">
        <v>8269</v>
      </c>
      <c r="U4083" t="str">
        <f t="shared" si="444"/>
        <v>theat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20">
        <f t="shared" si="445"/>
        <v>0.15</v>
      </c>
      <c r="F4084" s="6" t="str">
        <f t="shared" si="447"/>
        <v>Cat 1</v>
      </c>
      <c r="G4084" s="8">
        <v>3</v>
      </c>
      <c r="H4084" t="s">
        <v>8220</v>
      </c>
      <c r="I4084" t="s">
        <v>8223</v>
      </c>
      <c r="J4084" t="s">
        <v>8245</v>
      </c>
      <c r="K4084">
        <v>1447542000</v>
      </c>
      <c r="L4084" s="12">
        <f t="shared" si="441"/>
        <v>42322.958333333328</v>
      </c>
      <c r="M4084">
        <v>1446179553</v>
      </c>
      <c r="N4084" s="12">
        <f t="shared" si="442"/>
        <v>42307.189270833333</v>
      </c>
      <c r="O4084" s="16">
        <f t="shared" si="443"/>
        <v>10</v>
      </c>
      <c r="P4084" s="16">
        <f t="shared" si="446"/>
        <v>2015</v>
      </c>
      <c r="Q4084" t="b">
        <v>0</v>
      </c>
      <c r="R4084">
        <v>2</v>
      </c>
      <c r="S4084" t="b">
        <v>0</v>
      </c>
      <c r="T4084" t="s">
        <v>8269</v>
      </c>
      <c r="U4084" t="str">
        <f t="shared" si="444"/>
        <v>theat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20">
        <f t="shared" si="445"/>
        <v>3.5</v>
      </c>
      <c r="F4085" s="6" t="str">
        <f t="shared" si="447"/>
        <v>Cat 2</v>
      </c>
      <c r="G4085" s="8">
        <v>759</v>
      </c>
      <c r="H4085" t="s">
        <v>8220</v>
      </c>
      <c r="I4085" t="s">
        <v>8223</v>
      </c>
      <c r="J4085" t="s">
        <v>8245</v>
      </c>
      <c r="K4085">
        <v>1452795416</v>
      </c>
      <c r="L4085" s="12">
        <f t="shared" si="441"/>
        <v>42383.761759259258</v>
      </c>
      <c r="M4085">
        <v>1450203416</v>
      </c>
      <c r="N4085" s="12">
        <f t="shared" si="442"/>
        <v>42353.761759259258</v>
      </c>
      <c r="O4085" s="16">
        <f t="shared" si="443"/>
        <v>12</v>
      </c>
      <c r="P4085" s="16">
        <f t="shared" si="446"/>
        <v>2015</v>
      </c>
      <c r="Q4085" t="b">
        <v>0</v>
      </c>
      <c r="R4085">
        <v>6</v>
      </c>
      <c r="S4085" t="b">
        <v>0</v>
      </c>
      <c r="T4085" t="s">
        <v>8269</v>
      </c>
      <c r="U4085" t="str">
        <f t="shared" si="444"/>
        <v>theat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20">
        <f t="shared" si="445"/>
        <v>3</v>
      </c>
      <c r="F4086" s="6" t="str">
        <f t="shared" si="447"/>
        <v>Cat 2</v>
      </c>
      <c r="G4086" s="8"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12">
        <f t="shared" si="441"/>
        <v>42652.436412037037</v>
      </c>
      <c r="M4086">
        <v>1473416906</v>
      </c>
      <c r="N4086" s="12">
        <f t="shared" si="442"/>
        <v>42622.436412037037</v>
      </c>
      <c r="O4086" s="16">
        <f t="shared" si="443"/>
        <v>9</v>
      </c>
      <c r="P4086" s="16">
        <f t="shared" si="446"/>
        <v>2016</v>
      </c>
      <c r="Q4086" t="b">
        <v>0</v>
      </c>
      <c r="R4086">
        <v>1</v>
      </c>
      <c r="S4086" t="b">
        <v>0</v>
      </c>
      <c r="T4086" t="s">
        <v>8269</v>
      </c>
      <c r="U4086" t="str">
        <f t="shared" si="444"/>
        <v>theat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20">
        <f t="shared" si="445"/>
        <v>3.5</v>
      </c>
      <c r="F4087" s="6" t="str">
        <f t="shared" si="447"/>
        <v>Cat 2</v>
      </c>
      <c r="G4087" s="8"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12">
        <f t="shared" si="441"/>
        <v>42087.165972222225</v>
      </c>
      <c r="M4087">
        <v>1424701775</v>
      </c>
      <c r="N4087" s="12">
        <f t="shared" si="442"/>
        <v>42058.603877314818</v>
      </c>
      <c r="O4087" s="16">
        <f t="shared" si="443"/>
        <v>2</v>
      </c>
      <c r="P4087" s="16">
        <f t="shared" si="446"/>
        <v>2015</v>
      </c>
      <c r="Q4087" t="b">
        <v>0</v>
      </c>
      <c r="R4087">
        <v>1</v>
      </c>
      <c r="S4087" t="b">
        <v>0</v>
      </c>
      <c r="T4087" t="s">
        <v>8269</v>
      </c>
      <c r="U4087" t="str">
        <f t="shared" si="444"/>
        <v>theat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20">
        <f t="shared" si="445"/>
        <v>1</v>
      </c>
      <c r="F4088" s="6" t="str">
        <f t="shared" si="447"/>
        <v>Cat 2</v>
      </c>
      <c r="G4088" s="8">
        <v>47</v>
      </c>
      <c r="H4088" t="s">
        <v>8220</v>
      </c>
      <c r="I4088" t="s">
        <v>8223</v>
      </c>
      <c r="J4088" t="s">
        <v>8245</v>
      </c>
      <c r="K4088">
        <v>1448078400</v>
      </c>
      <c r="L4088" s="12">
        <f t="shared" si="441"/>
        <v>42329.166666666672</v>
      </c>
      <c r="M4088">
        <v>1445985299</v>
      </c>
      <c r="N4088" s="12">
        <f t="shared" si="442"/>
        <v>42304.940960648149</v>
      </c>
      <c r="O4088" s="16">
        <f t="shared" si="443"/>
        <v>10</v>
      </c>
      <c r="P4088" s="16">
        <f t="shared" si="446"/>
        <v>2015</v>
      </c>
      <c r="Q4088" t="b">
        <v>0</v>
      </c>
      <c r="R4088">
        <v>5</v>
      </c>
      <c r="S4088" t="b">
        <v>0</v>
      </c>
      <c r="T4088" t="s">
        <v>8269</v>
      </c>
      <c r="U4088" t="str">
        <f t="shared" si="444"/>
        <v>theat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20">
        <f t="shared" si="445"/>
        <v>9.6</v>
      </c>
      <c r="F4089" s="6" t="str">
        <f t="shared" si="447"/>
        <v>Cat 3</v>
      </c>
      <c r="G4089" s="8">
        <v>0</v>
      </c>
      <c r="H4089" t="s">
        <v>8220</v>
      </c>
      <c r="I4089" t="s">
        <v>8223</v>
      </c>
      <c r="J4089" t="s">
        <v>8245</v>
      </c>
      <c r="K4089">
        <v>1468777786</v>
      </c>
      <c r="L4089" s="12">
        <f t="shared" si="441"/>
        <v>42568.742893518516</v>
      </c>
      <c r="M4089">
        <v>1466185786</v>
      </c>
      <c r="N4089" s="12">
        <f t="shared" si="442"/>
        <v>42538.742893518516</v>
      </c>
      <c r="O4089" s="16">
        <f t="shared" si="443"/>
        <v>6</v>
      </c>
      <c r="P4089" s="16">
        <f t="shared" si="446"/>
        <v>2016</v>
      </c>
      <c r="Q4089" t="b">
        <v>0</v>
      </c>
      <c r="R4089">
        <v>0</v>
      </c>
      <c r="S4089" t="b">
        <v>0</v>
      </c>
      <c r="T4089" t="s">
        <v>8269</v>
      </c>
      <c r="U4089" t="str">
        <f t="shared" si="444"/>
        <v>theat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20">
        <f t="shared" si="445"/>
        <v>2</v>
      </c>
      <c r="F4090" s="6" t="str">
        <f t="shared" si="447"/>
        <v>Cat 2</v>
      </c>
      <c r="G4090" s="8">
        <v>216</v>
      </c>
      <c r="H4090" t="s">
        <v>8220</v>
      </c>
      <c r="I4090" t="s">
        <v>8224</v>
      </c>
      <c r="J4090" t="s">
        <v>8246</v>
      </c>
      <c r="K4090">
        <v>1421403960</v>
      </c>
      <c r="L4090" s="12">
        <f t="shared" si="441"/>
        <v>42020.434722222228</v>
      </c>
      <c r="M4090">
        <v>1418827324</v>
      </c>
      <c r="N4090" s="12">
        <f t="shared" si="442"/>
        <v>41990.612546296295</v>
      </c>
      <c r="O4090" s="16">
        <f t="shared" si="443"/>
        <v>12</v>
      </c>
      <c r="P4090" s="16">
        <f t="shared" si="446"/>
        <v>2014</v>
      </c>
      <c r="Q4090" t="b">
        <v>0</v>
      </c>
      <c r="R4090">
        <v>3</v>
      </c>
      <c r="S4090" t="b">
        <v>0</v>
      </c>
      <c r="T4090" t="s">
        <v>8269</v>
      </c>
      <c r="U4090" t="str">
        <f t="shared" si="444"/>
        <v>theat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20">
        <f t="shared" si="445"/>
        <v>5</v>
      </c>
      <c r="F4091" s="6" t="str">
        <f t="shared" si="447"/>
        <v>Cat 3</v>
      </c>
      <c r="G4091" s="8">
        <v>240</v>
      </c>
      <c r="H4091" t="s">
        <v>8220</v>
      </c>
      <c r="I4091" t="s">
        <v>8223</v>
      </c>
      <c r="J4091" t="s">
        <v>8245</v>
      </c>
      <c r="K4091">
        <v>1433093700</v>
      </c>
      <c r="L4091" s="12">
        <f t="shared" si="441"/>
        <v>42155.732638888891</v>
      </c>
      <c r="M4091">
        <v>1430242488</v>
      </c>
      <c r="N4091" s="12">
        <f t="shared" si="442"/>
        <v>42122.732499999998</v>
      </c>
      <c r="O4091" s="16">
        <f t="shared" si="443"/>
        <v>4</v>
      </c>
      <c r="P4091" s="16">
        <f t="shared" si="446"/>
        <v>2015</v>
      </c>
      <c r="Q4091" t="b">
        <v>0</v>
      </c>
      <c r="R4091">
        <v>8</v>
      </c>
      <c r="S4091" t="b">
        <v>0</v>
      </c>
      <c r="T4091" t="s">
        <v>8269</v>
      </c>
      <c r="U4091" t="str">
        <f t="shared" si="444"/>
        <v>theat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20">
        <f t="shared" si="445"/>
        <v>1</v>
      </c>
      <c r="F4092" s="6" t="str">
        <f t="shared" si="447"/>
        <v>Cat 2</v>
      </c>
      <c r="G4092" s="8">
        <v>32</v>
      </c>
      <c r="H4092" t="s">
        <v>8220</v>
      </c>
      <c r="I4092" t="s">
        <v>8223</v>
      </c>
      <c r="J4092" t="s">
        <v>8245</v>
      </c>
      <c r="K4092">
        <v>1438959600</v>
      </c>
      <c r="L4092" s="12">
        <f t="shared" si="441"/>
        <v>42223.625</v>
      </c>
      <c r="M4092">
        <v>1437754137</v>
      </c>
      <c r="N4092" s="12">
        <f t="shared" si="442"/>
        <v>42209.67288194444</v>
      </c>
      <c r="O4092" s="16">
        <f t="shared" si="443"/>
        <v>7</v>
      </c>
      <c r="P4092" s="16">
        <f t="shared" si="446"/>
        <v>2015</v>
      </c>
      <c r="Q4092" t="b">
        <v>0</v>
      </c>
      <c r="R4092">
        <v>3</v>
      </c>
      <c r="S4092" t="b">
        <v>0</v>
      </c>
      <c r="T4092" t="s">
        <v>8269</v>
      </c>
      <c r="U4092" t="str">
        <f t="shared" si="444"/>
        <v>theat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20">
        <f t="shared" si="445"/>
        <v>1.6</v>
      </c>
      <c r="F4093" s="6" t="str">
        <f t="shared" si="447"/>
        <v>Cat 2</v>
      </c>
      <c r="G4093" s="8">
        <v>204</v>
      </c>
      <c r="H4093" t="s">
        <v>8220</v>
      </c>
      <c r="I4093" t="s">
        <v>8223</v>
      </c>
      <c r="J4093" t="s">
        <v>8245</v>
      </c>
      <c r="K4093">
        <v>1421410151</v>
      </c>
      <c r="L4093" s="12">
        <f t="shared" si="441"/>
        <v>42020.506377314814</v>
      </c>
      <c r="M4093">
        <v>1418818151</v>
      </c>
      <c r="N4093" s="12">
        <f t="shared" si="442"/>
        <v>41990.506377314814</v>
      </c>
      <c r="O4093" s="16">
        <f t="shared" si="443"/>
        <v>12</v>
      </c>
      <c r="P4093" s="16">
        <f t="shared" si="446"/>
        <v>2014</v>
      </c>
      <c r="Q4093" t="b">
        <v>0</v>
      </c>
      <c r="R4093">
        <v>8</v>
      </c>
      <c r="S4093" t="b">
        <v>0</v>
      </c>
      <c r="T4093" t="s">
        <v>8269</v>
      </c>
      <c r="U4093" t="str">
        <f t="shared" si="444"/>
        <v>theat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20">
        <f t="shared" si="445"/>
        <v>110</v>
      </c>
      <c r="F4094" s="6" t="str">
        <f t="shared" si="447"/>
        <v>Cat 12</v>
      </c>
      <c r="G4094" s="8"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12">
        <f t="shared" si="441"/>
        <v>42099.153321759266</v>
      </c>
      <c r="M4094">
        <v>1423024847</v>
      </c>
      <c r="N4094" s="12">
        <f t="shared" si="442"/>
        <v>42039.194988425923</v>
      </c>
      <c r="O4094" s="16">
        <f t="shared" si="443"/>
        <v>2</v>
      </c>
      <c r="P4094" s="16">
        <f t="shared" si="446"/>
        <v>2015</v>
      </c>
      <c r="Q4094" t="b">
        <v>0</v>
      </c>
      <c r="R4094">
        <v>1</v>
      </c>
      <c r="S4094" t="b">
        <v>0</v>
      </c>
      <c r="T4094" t="s">
        <v>8269</v>
      </c>
      <c r="U4094" t="str">
        <f t="shared" si="444"/>
        <v>theat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20">
        <f t="shared" si="445"/>
        <v>2.5</v>
      </c>
      <c r="F4095" s="6" t="str">
        <f t="shared" si="447"/>
        <v>Cat 2</v>
      </c>
      <c r="G4095" s="8">
        <v>60</v>
      </c>
      <c r="H4095" t="s">
        <v>8220</v>
      </c>
      <c r="I4095" t="s">
        <v>8224</v>
      </c>
      <c r="J4095" t="s">
        <v>8246</v>
      </c>
      <c r="K4095">
        <v>1440272093</v>
      </c>
      <c r="L4095" s="12">
        <f t="shared" si="441"/>
        <v>42238.815891203703</v>
      </c>
      <c r="M4095">
        <v>1435088093</v>
      </c>
      <c r="N4095" s="12">
        <f t="shared" si="442"/>
        <v>42178.815891203703</v>
      </c>
      <c r="O4095" s="16">
        <f t="shared" si="443"/>
        <v>6</v>
      </c>
      <c r="P4095" s="16">
        <f t="shared" si="446"/>
        <v>2015</v>
      </c>
      <c r="Q4095" t="b">
        <v>0</v>
      </c>
      <c r="R4095">
        <v>4</v>
      </c>
      <c r="S4095" t="b">
        <v>0</v>
      </c>
      <c r="T4095" t="s">
        <v>8269</v>
      </c>
      <c r="U4095" t="str">
        <f t="shared" si="444"/>
        <v>theat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20">
        <f t="shared" si="445"/>
        <v>2</v>
      </c>
      <c r="F4096" s="6" t="str">
        <f t="shared" si="447"/>
        <v>Cat 2</v>
      </c>
      <c r="G4096" s="8">
        <v>730</v>
      </c>
      <c r="H4096" t="s">
        <v>8220</v>
      </c>
      <c r="I4096" t="s">
        <v>8223</v>
      </c>
      <c r="J4096" t="s">
        <v>8245</v>
      </c>
      <c r="K4096">
        <v>1413953940</v>
      </c>
      <c r="L4096" s="12">
        <f t="shared" si="441"/>
        <v>41934.207638888889</v>
      </c>
      <c r="M4096">
        <v>1410141900</v>
      </c>
      <c r="N4096" s="12">
        <f t="shared" si="442"/>
        <v>41890.086805555555</v>
      </c>
      <c r="O4096" s="16">
        <f t="shared" si="443"/>
        <v>9</v>
      </c>
      <c r="P4096" s="16">
        <f t="shared" si="446"/>
        <v>2014</v>
      </c>
      <c r="Q4096" t="b">
        <v>0</v>
      </c>
      <c r="R4096">
        <v>8</v>
      </c>
      <c r="S4096" t="b">
        <v>0</v>
      </c>
      <c r="T4096" t="s">
        <v>8269</v>
      </c>
      <c r="U4096" t="str">
        <f t="shared" si="444"/>
        <v>theat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20">
        <f t="shared" si="445"/>
        <v>30</v>
      </c>
      <c r="F4097" s="6" t="str">
        <f t="shared" si="447"/>
        <v>Cat 8</v>
      </c>
      <c r="G4097" s="8"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12">
        <f t="shared" si="441"/>
        <v>42723.031828703708</v>
      </c>
      <c r="M4097">
        <v>1479516350</v>
      </c>
      <c r="N4097" s="12">
        <f t="shared" si="442"/>
        <v>42693.031828703708</v>
      </c>
      <c r="O4097" s="16">
        <f t="shared" si="443"/>
        <v>11</v>
      </c>
      <c r="P4097" s="16">
        <f t="shared" si="446"/>
        <v>2016</v>
      </c>
      <c r="Q4097" t="b">
        <v>0</v>
      </c>
      <c r="R4097">
        <v>1</v>
      </c>
      <c r="S4097" t="b">
        <v>0</v>
      </c>
      <c r="T4097" t="s">
        <v>8269</v>
      </c>
      <c r="U4097" t="str">
        <f t="shared" si="444"/>
        <v>theat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20">
        <f t="shared" si="445"/>
        <v>3.5</v>
      </c>
      <c r="F4098" s="6" t="str">
        <f t="shared" si="447"/>
        <v>Cat 2</v>
      </c>
      <c r="G4098" s="8">
        <v>400</v>
      </c>
      <c r="H4098" t="s">
        <v>8220</v>
      </c>
      <c r="I4098" t="s">
        <v>8224</v>
      </c>
      <c r="J4098" t="s">
        <v>8246</v>
      </c>
      <c r="K4098">
        <v>1488271860</v>
      </c>
      <c r="L4098" s="12">
        <f t="shared" si="441"/>
        <v>42794.368749999994</v>
      </c>
      <c r="M4098">
        <v>1484484219</v>
      </c>
      <c r="N4098" s="12">
        <f t="shared" si="442"/>
        <v>42750.530312499999</v>
      </c>
      <c r="O4098" s="16">
        <f t="shared" si="443"/>
        <v>1</v>
      </c>
      <c r="P4098" s="16">
        <f t="shared" si="446"/>
        <v>2017</v>
      </c>
      <c r="Q4098" t="b">
        <v>0</v>
      </c>
      <c r="R4098">
        <v>5</v>
      </c>
      <c r="S4098" t="b">
        <v>0</v>
      </c>
      <c r="T4098" t="s">
        <v>8269</v>
      </c>
      <c r="U4098" t="str">
        <f t="shared" si="444"/>
        <v>theat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20">
        <f t="shared" si="445"/>
        <v>10</v>
      </c>
      <c r="F4099" s="6" t="str">
        <f t="shared" si="447"/>
        <v>Cat 4</v>
      </c>
      <c r="G4099" s="8">
        <v>0</v>
      </c>
      <c r="H4099" t="s">
        <v>8220</v>
      </c>
      <c r="I4099" t="s">
        <v>8224</v>
      </c>
      <c r="J4099" t="s">
        <v>8246</v>
      </c>
      <c r="K4099">
        <v>1454284500</v>
      </c>
      <c r="L4099" s="12">
        <f t="shared" ref="L4099:L4115" si="448">(((K4099/60)/60)/24)+DATE(1970,1,1)</f>
        <v>42400.996527777781</v>
      </c>
      <c r="M4099">
        <v>1449431237</v>
      </c>
      <c r="N4099" s="12">
        <f t="shared" ref="N4099:N4115" si="449">(((M4099/60)/60)/24)+DATE(1970,1,1)</f>
        <v>42344.824502314819</v>
      </c>
      <c r="O4099" s="16">
        <f t="shared" ref="O4099:O4115" si="450">MONTH(N4099)</f>
        <v>12</v>
      </c>
      <c r="P4099" s="16">
        <f t="shared" si="446"/>
        <v>2015</v>
      </c>
      <c r="Q4099" t="b">
        <v>0</v>
      </c>
      <c r="R4099">
        <v>0</v>
      </c>
      <c r="S4099" t="b">
        <v>0</v>
      </c>
      <c r="T4099" t="s">
        <v>8269</v>
      </c>
      <c r="U4099" t="str">
        <f t="shared" ref="U4099:U4115" si="451">LEFT(T4099,5)</f>
        <v>theat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20">
        <f t="shared" ref="E4100:E4115" si="452">D4100/1000</f>
        <v>75</v>
      </c>
      <c r="F4100" s="6" t="str">
        <f t="shared" si="447"/>
        <v>Cat 12</v>
      </c>
      <c r="G4100" s="8">
        <v>0</v>
      </c>
      <c r="H4100" t="s">
        <v>8220</v>
      </c>
      <c r="I4100" t="s">
        <v>8223</v>
      </c>
      <c r="J4100" t="s">
        <v>8245</v>
      </c>
      <c r="K4100">
        <v>1465060797</v>
      </c>
      <c r="L4100" s="12">
        <f t="shared" si="448"/>
        <v>42525.722187499996</v>
      </c>
      <c r="M4100">
        <v>1462468797</v>
      </c>
      <c r="N4100" s="12">
        <f t="shared" si="449"/>
        <v>42495.722187499996</v>
      </c>
      <c r="O4100" s="16">
        <f t="shared" si="450"/>
        <v>5</v>
      </c>
      <c r="P4100" s="16">
        <f t="shared" ref="P4100:P4115" si="453">YEAR(N4100)</f>
        <v>2016</v>
      </c>
      <c r="Q4100" t="b">
        <v>0</v>
      </c>
      <c r="R4100">
        <v>0</v>
      </c>
      <c r="S4100" t="b">
        <v>0</v>
      </c>
      <c r="T4100" t="s">
        <v>8269</v>
      </c>
      <c r="U4100" t="str">
        <f t="shared" si="451"/>
        <v>theat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20">
        <f t="shared" si="452"/>
        <v>4.5</v>
      </c>
      <c r="F4101" s="6" t="str">
        <f t="shared" ref="F4101:F4115" si="454">IF(E4101&lt;1,"Cat 1",IF(E4101&lt;5,"Cat 2",IF(E4101&lt;10,"Cat 3",IF(E4101&lt;15,"Cat 4",IF(E4101&lt;20,"Cat 5",IF(E4101&lt;25,"Cat 6",IF(E4101&lt;30,"Cat 7",IF(E4101&lt;35,"Cat 8",IF(E4101&lt;40,"Cat 9",IF(E4101&lt;45,"Cat 10",IF(E4101&lt;50,"Cat 11","Cat 12")))))))))))</f>
        <v>Cat 2</v>
      </c>
      <c r="G4101" s="8"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12">
        <f t="shared" si="448"/>
        <v>42615.850381944445</v>
      </c>
      <c r="M4101">
        <v>1468959873</v>
      </c>
      <c r="N4101" s="12">
        <f t="shared" si="449"/>
        <v>42570.850381944445</v>
      </c>
      <c r="O4101" s="16">
        <f t="shared" si="450"/>
        <v>7</v>
      </c>
      <c r="P4101" s="16">
        <f t="shared" si="453"/>
        <v>2016</v>
      </c>
      <c r="Q4101" t="b">
        <v>0</v>
      </c>
      <c r="R4101">
        <v>1</v>
      </c>
      <c r="S4101" t="b">
        <v>0</v>
      </c>
      <c r="T4101" t="s">
        <v>8269</v>
      </c>
      <c r="U4101" t="str">
        <f t="shared" si="451"/>
        <v>theat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20">
        <f t="shared" si="452"/>
        <v>0.27</v>
      </c>
      <c r="F4102" s="6" t="str">
        <f t="shared" si="454"/>
        <v>Cat 1</v>
      </c>
      <c r="G4102" s="8">
        <v>0</v>
      </c>
      <c r="H4102" t="s">
        <v>8220</v>
      </c>
      <c r="I4102" t="s">
        <v>8223</v>
      </c>
      <c r="J4102" t="s">
        <v>8245</v>
      </c>
      <c r="K4102">
        <v>1414205990</v>
      </c>
      <c r="L4102" s="12">
        <f t="shared" si="448"/>
        <v>41937.124884259261</v>
      </c>
      <c r="M4102">
        <v>1413341990</v>
      </c>
      <c r="N4102" s="12">
        <f t="shared" si="449"/>
        <v>41927.124884259261</v>
      </c>
      <c r="O4102" s="16">
        <f t="shared" si="450"/>
        <v>10</v>
      </c>
      <c r="P4102" s="16">
        <f t="shared" si="453"/>
        <v>2014</v>
      </c>
      <c r="Q4102" t="b">
        <v>0</v>
      </c>
      <c r="R4102">
        <v>0</v>
      </c>
      <c r="S4102" t="b">
        <v>0</v>
      </c>
      <c r="T4102" t="s">
        <v>8269</v>
      </c>
      <c r="U4102" t="str">
        <f t="shared" si="451"/>
        <v>theat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20">
        <f t="shared" si="452"/>
        <v>0.6</v>
      </c>
      <c r="F4103" s="6" t="str">
        <f t="shared" si="454"/>
        <v>Cat 1</v>
      </c>
      <c r="G4103" s="8">
        <v>0</v>
      </c>
      <c r="H4103" t="s">
        <v>8220</v>
      </c>
      <c r="I4103" t="s">
        <v>8223</v>
      </c>
      <c r="J4103" t="s">
        <v>8245</v>
      </c>
      <c r="K4103">
        <v>1485380482</v>
      </c>
      <c r="L4103" s="12">
        <f t="shared" si="448"/>
        <v>42760.903726851851</v>
      </c>
      <c r="M4103">
        <v>1482788482</v>
      </c>
      <c r="N4103" s="12">
        <f t="shared" si="449"/>
        <v>42730.903726851851</v>
      </c>
      <c r="O4103" s="16">
        <f t="shared" si="450"/>
        <v>12</v>
      </c>
      <c r="P4103" s="16">
        <f t="shared" si="453"/>
        <v>2016</v>
      </c>
      <c r="Q4103" t="b">
        <v>0</v>
      </c>
      <c r="R4103">
        <v>0</v>
      </c>
      <c r="S4103" t="b">
        <v>0</v>
      </c>
      <c r="T4103" t="s">
        <v>8269</v>
      </c>
      <c r="U4103" t="str">
        <f t="shared" si="451"/>
        <v>theat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20">
        <f t="shared" si="452"/>
        <v>0.5</v>
      </c>
      <c r="F4104" s="6" t="str">
        <f t="shared" si="454"/>
        <v>Cat 1</v>
      </c>
      <c r="G4104" s="8">
        <v>137</v>
      </c>
      <c r="H4104" t="s">
        <v>8220</v>
      </c>
      <c r="I4104" t="s">
        <v>8223</v>
      </c>
      <c r="J4104" t="s">
        <v>8245</v>
      </c>
      <c r="K4104">
        <v>1463343673</v>
      </c>
      <c r="L4104" s="12">
        <f t="shared" si="448"/>
        <v>42505.848067129627</v>
      </c>
      <c r="M4104">
        <v>1460751673</v>
      </c>
      <c r="N4104" s="12">
        <f t="shared" si="449"/>
        <v>42475.848067129627</v>
      </c>
      <c r="O4104" s="16">
        <f t="shared" si="450"/>
        <v>4</v>
      </c>
      <c r="P4104" s="16">
        <f t="shared" si="453"/>
        <v>2016</v>
      </c>
      <c r="Q4104" t="b">
        <v>0</v>
      </c>
      <c r="R4104">
        <v>6</v>
      </c>
      <c r="S4104" t="b">
        <v>0</v>
      </c>
      <c r="T4104" t="s">
        <v>8269</v>
      </c>
      <c r="U4104" t="str">
        <f t="shared" si="451"/>
        <v>theat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20">
        <f t="shared" si="452"/>
        <v>1</v>
      </c>
      <c r="F4105" s="6" t="str">
        <f t="shared" si="454"/>
        <v>Cat 2</v>
      </c>
      <c r="G4105" s="8">
        <v>100</v>
      </c>
      <c r="H4105" t="s">
        <v>8220</v>
      </c>
      <c r="I4105" t="s">
        <v>8223</v>
      </c>
      <c r="J4105" t="s">
        <v>8245</v>
      </c>
      <c r="K4105">
        <v>1440613920</v>
      </c>
      <c r="L4105" s="12">
        <f t="shared" si="448"/>
        <v>42242.772222222222</v>
      </c>
      <c r="M4105">
        <v>1435953566</v>
      </c>
      <c r="N4105" s="12">
        <f t="shared" si="449"/>
        <v>42188.83293981482</v>
      </c>
      <c r="O4105" s="16">
        <f t="shared" si="450"/>
        <v>7</v>
      </c>
      <c r="P4105" s="16">
        <f t="shared" si="453"/>
        <v>2015</v>
      </c>
      <c r="Q4105" t="b">
        <v>0</v>
      </c>
      <c r="R4105">
        <v>6</v>
      </c>
      <c r="S4105" t="b">
        <v>0</v>
      </c>
      <c r="T4105" t="s">
        <v>8269</v>
      </c>
      <c r="U4105" t="str">
        <f t="shared" si="451"/>
        <v>theat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20">
        <f t="shared" si="452"/>
        <v>3</v>
      </c>
      <c r="F4106" s="6" t="str">
        <f t="shared" si="454"/>
        <v>Cat 2</v>
      </c>
      <c r="G4106" s="8">
        <v>641</v>
      </c>
      <c r="H4106" t="s">
        <v>8220</v>
      </c>
      <c r="I4106" t="s">
        <v>8225</v>
      </c>
      <c r="J4106" t="s">
        <v>8247</v>
      </c>
      <c r="K4106">
        <v>1477550434</v>
      </c>
      <c r="L4106" s="12">
        <f t="shared" si="448"/>
        <v>42670.278171296297</v>
      </c>
      <c r="M4106">
        <v>1474958434</v>
      </c>
      <c r="N4106" s="12">
        <f t="shared" si="449"/>
        <v>42640.278171296297</v>
      </c>
      <c r="O4106" s="16">
        <f t="shared" si="450"/>
        <v>9</v>
      </c>
      <c r="P4106" s="16">
        <f t="shared" si="453"/>
        <v>2016</v>
      </c>
      <c r="Q4106" t="b">
        <v>0</v>
      </c>
      <c r="R4106">
        <v>14</v>
      </c>
      <c r="S4106" t="b">
        <v>0</v>
      </c>
      <c r="T4106" t="s">
        <v>8269</v>
      </c>
      <c r="U4106" t="str">
        <f t="shared" si="451"/>
        <v>theat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20">
        <f t="shared" si="452"/>
        <v>33</v>
      </c>
      <c r="F4107" s="6" t="str">
        <f t="shared" si="454"/>
        <v>Cat 8</v>
      </c>
      <c r="G4107" s="8">
        <v>2300</v>
      </c>
      <c r="H4107" t="s">
        <v>8220</v>
      </c>
      <c r="I4107" t="s">
        <v>8237</v>
      </c>
      <c r="J4107" t="s">
        <v>8255</v>
      </c>
      <c r="K4107">
        <v>1482711309</v>
      </c>
      <c r="L4107" s="12">
        <f t="shared" si="448"/>
        <v>42730.010520833333</v>
      </c>
      <c r="M4107">
        <v>1479860109</v>
      </c>
      <c r="N4107" s="12">
        <f t="shared" si="449"/>
        <v>42697.010520833333</v>
      </c>
      <c r="O4107" s="16">
        <f t="shared" si="450"/>
        <v>11</v>
      </c>
      <c r="P4107" s="16">
        <f t="shared" si="453"/>
        <v>2016</v>
      </c>
      <c r="Q4107" t="b">
        <v>0</v>
      </c>
      <c r="R4107">
        <v>6</v>
      </c>
      <c r="S4107" t="b">
        <v>0</v>
      </c>
      <c r="T4107" t="s">
        <v>8269</v>
      </c>
      <c r="U4107" t="str">
        <f t="shared" si="451"/>
        <v>theat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20">
        <f t="shared" si="452"/>
        <v>5</v>
      </c>
      <c r="F4108" s="6" t="str">
        <f t="shared" si="454"/>
        <v>Cat 3</v>
      </c>
      <c r="G4108" s="8">
        <v>3530</v>
      </c>
      <c r="H4108" t="s">
        <v>8220</v>
      </c>
      <c r="I4108" t="s">
        <v>8223</v>
      </c>
      <c r="J4108" t="s">
        <v>8245</v>
      </c>
      <c r="K4108">
        <v>1427936400</v>
      </c>
      <c r="L4108" s="12">
        <f t="shared" si="448"/>
        <v>42096.041666666672</v>
      </c>
      <c r="M4108">
        <v>1424221866</v>
      </c>
      <c r="N4108" s="12">
        <f t="shared" si="449"/>
        <v>42053.049375000002</v>
      </c>
      <c r="O4108" s="16">
        <f t="shared" si="450"/>
        <v>2</v>
      </c>
      <c r="P4108" s="16">
        <f t="shared" si="453"/>
        <v>2015</v>
      </c>
      <c r="Q4108" t="b">
        <v>0</v>
      </c>
      <c r="R4108">
        <v>33</v>
      </c>
      <c r="S4108" t="b">
        <v>0</v>
      </c>
      <c r="T4108" t="s">
        <v>8269</v>
      </c>
      <c r="U4108" t="str">
        <f t="shared" si="451"/>
        <v>theat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20">
        <f t="shared" si="452"/>
        <v>2</v>
      </c>
      <c r="F4109" s="6" t="str">
        <f t="shared" si="454"/>
        <v>Cat 2</v>
      </c>
      <c r="G4109" s="8">
        <v>41</v>
      </c>
      <c r="H4109" t="s">
        <v>8220</v>
      </c>
      <c r="I4109" t="s">
        <v>8223</v>
      </c>
      <c r="J4109" t="s">
        <v>8245</v>
      </c>
      <c r="K4109">
        <v>1411596001</v>
      </c>
      <c r="L4109" s="12">
        <f t="shared" si="448"/>
        <v>41906.916678240741</v>
      </c>
      <c r="M4109">
        <v>1409608801</v>
      </c>
      <c r="N4109" s="12">
        <f t="shared" si="449"/>
        <v>41883.916678240741</v>
      </c>
      <c r="O4109" s="16">
        <f t="shared" si="450"/>
        <v>9</v>
      </c>
      <c r="P4109" s="16">
        <f t="shared" si="453"/>
        <v>2014</v>
      </c>
      <c r="Q4109" t="b">
        <v>0</v>
      </c>
      <c r="R4109">
        <v>4</v>
      </c>
      <c r="S4109" t="b">
        <v>0</v>
      </c>
      <c r="T4109" t="s">
        <v>8269</v>
      </c>
      <c r="U4109" t="str">
        <f t="shared" si="451"/>
        <v>theat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20">
        <f t="shared" si="452"/>
        <v>3</v>
      </c>
      <c r="F4110" s="6" t="str">
        <f t="shared" si="454"/>
        <v>Cat 2</v>
      </c>
      <c r="G4110" s="8"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12">
        <f t="shared" si="448"/>
        <v>42797.208333333328</v>
      </c>
      <c r="M4110">
        <v>1485909937</v>
      </c>
      <c r="N4110" s="12">
        <f t="shared" si="449"/>
        <v>42767.031678240746</v>
      </c>
      <c r="O4110" s="16">
        <f t="shared" si="450"/>
        <v>2</v>
      </c>
      <c r="P4110" s="16">
        <f t="shared" si="453"/>
        <v>2017</v>
      </c>
      <c r="Q4110" t="b">
        <v>0</v>
      </c>
      <c r="R4110">
        <v>1</v>
      </c>
      <c r="S4110" t="b">
        <v>0</v>
      </c>
      <c r="T4110" t="s">
        <v>8269</v>
      </c>
      <c r="U4110" t="str">
        <f t="shared" si="451"/>
        <v>theat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20">
        <f t="shared" si="452"/>
        <v>0.5</v>
      </c>
      <c r="F4111" s="6" t="str">
        <f t="shared" si="454"/>
        <v>Cat 1</v>
      </c>
      <c r="G4111" s="8">
        <v>0</v>
      </c>
      <c r="H4111" t="s">
        <v>8220</v>
      </c>
      <c r="I4111" t="s">
        <v>8224</v>
      </c>
      <c r="J4111" t="s">
        <v>8246</v>
      </c>
      <c r="K4111">
        <v>1448805404</v>
      </c>
      <c r="L4111" s="12">
        <f t="shared" si="448"/>
        <v>42337.581064814818</v>
      </c>
      <c r="M4111">
        <v>1446209804</v>
      </c>
      <c r="N4111" s="12">
        <f t="shared" si="449"/>
        <v>42307.539398148147</v>
      </c>
      <c r="O4111" s="16">
        <f t="shared" si="450"/>
        <v>10</v>
      </c>
      <c r="P4111" s="16">
        <f t="shared" si="453"/>
        <v>2015</v>
      </c>
      <c r="Q4111" t="b">
        <v>0</v>
      </c>
      <c r="R4111">
        <v>0</v>
      </c>
      <c r="S4111" t="b">
        <v>0</v>
      </c>
      <c r="T4111" t="s">
        <v>8269</v>
      </c>
      <c r="U4111" t="str">
        <f t="shared" si="451"/>
        <v>theat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20">
        <f t="shared" si="452"/>
        <v>0.3</v>
      </c>
      <c r="F4112" s="6" t="str">
        <f t="shared" si="454"/>
        <v>Cat 1</v>
      </c>
      <c r="G4112" s="8">
        <v>86</v>
      </c>
      <c r="H4112" t="s">
        <v>8220</v>
      </c>
      <c r="I4112" t="s">
        <v>8224</v>
      </c>
      <c r="J4112" t="s">
        <v>8246</v>
      </c>
      <c r="K4112">
        <v>1469113351</v>
      </c>
      <c r="L4112" s="12">
        <f t="shared" si="448"/>
        <v>42572.626747685179</v>
      </c>
      <c r="M4112">
        <v>1463929351</v>
      </c>
      <c r="N4112" s="12">
        <f t="shared" si="449"/>
        <v>42512.626747685179</v>
      </c>
      <c r="O4112" s="16">
        <f t="shared" si="450"/>
        <v>5</v>
      </c>
      <c r="P4112" s="16">
        <f t="shared" si="453"/>
        <v>2016</v>
      </c>
      <c r="Q4112" t="b">
        <v>0</v>
      </c>
      <c r="R4112">
        <v>6</v>
      </c>
      <c r="S4112" t="b">
        <v>0</v>
      </c>
      <c r="T4112" t="s">
        <v>8269</v>
      </c>
      <c r="U4112" t="str">
        <f t="shared" si="451"/>
        <v>theat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20">
        <f t="shared" si="452"/>
        <v>3</v>
      </c>
      <c r="F4113" s="6" t="str">
        <f t="shared" si="454"/>
        <v>Cat 2</v>
      </c>
      <c r="G4113" s="8">
        <v>94</v>
      </c>
      <c r="H4113" t="s">
        <v>8220</v>
      </c>
      <c r="I4113" t="s">
        <v>8223</v>
      </c>
      <c r="J4113" t="s">
        <v>8245</v>
      </c>
      <c r="K4113">
        <v>1424747740</v>
      </c>
      <c r="L4113" s="12">
        <f t="shared" si="448"/>
        <v>42059.135879629626</v>
      </c>
      <c r="M4113">
        <v>1422155740</v>
      </c>
      <c r="N4113" s="12">
        <f t="shared" si="449"/>
        <v>42029.135879629626</v>
      </c>
      <c r="O4113" s="16">
        <f t="shared" si="450"/>
        <v>1</v>
      </c>
      <c r="P4113" s="16">
        <f t="shared" si="453"/>
        <v>2015</v>
      </c>
      <c r="Q4113" t="b">
        <v>0</v>
      </c>
      <c r="R4113">
        <v>6</v>
      </c>
      <c r="S4113" t="b">
        <v>0</v>
      </c>
      <c r="T4113" t="s">
        <v>8269</v>
      </c>
      <c r="U4113" t="str">
        <f t="shared" si="451"/>
        <v>theat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20">
        <f t="shared" si="452"/>
        <v>2.5</v>
      </c>
      <c r="F4114" s="6" t="str">
        <f t="shared" si="454"/>
        <v>Cat 2</v>
      </c>
      <c r="G4114" s="8"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12">
        <f t="shared" si="448"/>
        <v>42428</v>
      </c>
      <c r="M4114">
        <v>1454280186</v>
      </c>
      <c r="N4114" s="12">
        <f t="shared" si="449"/>
        <v>42400.946597222224</v>
      </c>
      <c r="O4114" s="16">
        <f t="shared" si="450"/>
        <v>1</v>
      </c>
      <c r="P4114" s="16">
        <f t="shared" si="453"/>
        <v>2016</v>
      </c>
      <c r="Q4114" t="b">
        <v>0</v>
      </c>
      <c r="R4114">
        <v>1</v>
      </c>
      <c r="S4114" t="b">
        <v>0</v>
      </c>
      <c r="T4114" t="s">
        <v>8269</v>
      </c>
      <c r="U4114" t="str">
        <f t="shared" si="451"/>
        <v>theat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20">
        <f t="shared" si="452"/>
        <v>1.5</v>
      </c>
      <c r="F4115" s="6" t="str">
        <f t="shared" si="454"/>
        <v>Cat 2</v>
      </c>
      <c r="G4115" s="8">
        <v>3</v>
      </c>
      <c r="H4115" t="s">
        <v>8220</v>
      </c>
      <c r="I4115" t="s">
        <v>8223</v>
      </c>
      <c r="J4115" t="s">
        <v>8245</v>
      </c>
      <c r="K4115">
        <v>1452234840</v>
      </c>
      <c r="L4115" s="12">
        <f t="shared" si="448"/>
        <v>42377.273611111115</v>
      </c>
      <c r="M4115">
        <v>1450619123</v>
      </c>
      <c r="N4115" s="12">
        <f t="shared" si="449"/>
        <v>42358.573182870372</v>
      </c>
      <c r="O4115" s="16">
        <f t="shared" si="450"/>
        <v>12</v>
      </c>
      <c r="P4115" s="16">
        <f t="shared" si="453"/>
        <v>2015</v>
      </c>
      <c r="Q4115" t="b">
        <v>0</v>
      </c>
      <c r="R4115">
        <v>3</v>
      </c>
      <c r="S4115" t="b">
        <v>0</v>
      </c>
      <c r="T4115" t="s">
        <v>8269</v>
      </c>
      <c r="U4115" t="str">
        <f t="shared" si="451"/>
        <v>theat</v>
      </c>
    </row>
    <row r="4116" spans="1:21" x14ac:dyDescent="0.3">
      <c r="K4116" s="9"/>
      <c r="L4116" s="9"/>
      <c r="M4116" s="9"/>
      <c r="N4116" s="9"/>
      <c r="O4116" s="9"/>
      <c r="P4116" s="9"/>
      <c r="Q4116" s="9"/>
      <c r="R4116" s="9"/>
    </row>
    <row r="4117" spans="1:21" x14ac:dyDescent="0.3">
      <c r="K4117" s="9"/>
      <c r="L4117" s="9"/>
      <c r="M4117" s="9"/>
      <c r="N4117" s="9"/>
      <c r="O4117" s="9"/>
      <c r="P4117" s="9"/>
      <c r="Q4117" s="9"/>
      <c r="R4117" s="9"/>
    </row>
    <row r="4118" spans="1:21" x14ac:dyDescent="0.3">
      <c r="K4118" s="9"/>
      <c r="L4118" s="9"/>
      <c r="M4118" s="9"/>
      <c r="N4118" s="9"/>
      <c r="O4118" s="9"/>
      <c r="P4118" s="9"/>
      <c r="Q4118" s="9"/>
      <c r="R4118" s="9"/>
    </row>
    <row r="4119" spans="1:21" x14ac:dyDescent="0.3">
      <c r="K4119" s="9"/>
      <c r="L4119" s="9"/>
      <c r="M4119" s="9"/>
      <c r="N4119" s="9"/>
      <c r="O4119" s="9"/>
      <c r="P4119" s="9"/>
      <c r="Q4119" s="9"/>
      <c r="R4119" s="9"/>
    </row>
    <row r="4120" spans="1:21" x14ac:dyDescent="0.3">
      <c r="K4120" s="9"/>
      <c r="L4120" s="9"/>
      <c r="M4120" s="9"/>
      <c r="N4120" s="9"/>
      <c r="O4120" s="9"/>
      <c r="P4120" s="9"/>
      <c r="Q4120" s="9"/>
      <c r="R4120" s="9"/>
    </row>
    <row r="4121" spans="1:21" x14ac:dyDescent="0.3">
      <c r="K4121" s="9"/>
      <c r="L4121" s="9"/>
      <c r="M4121" s="9"/>
      <c r="N4121" s="9"/>
      <c r="O4121" s="9"/>
      <c r="P4121" s="9"/>
      <c r="Q4121" s="9"/>
      <c r="R4121" s="9"/>
    </row>
    <row r="4122" spans="1:21" x14ac:dyDescent="0.3">
      <c r="K4122" s="9"/>
      <c r="L4122" s="9"/>
      <c r="M4122" s="9"/>
      <c r="N4122" s="9"/>
      <c r="O4122" s="9"/>
      <c r="P4122" s="9"/>
      <c r="Q4122" s="9"/>
      <c r="R4122" s="9"/>
    </row>
    <row r="4123" spans="1:21" x14ac:dyDescent="0.3">
      <c r="K4123" s="9"/>
      <c r="L4123" s="9"/>
      <c r="M4123" s="9"/>
      <c r="N4123" s="9"/>
      <c r="O4123" s="9"/>
      <c r="P4123" s="9"/>
      <c r="Q4123" s="9"/>
      <c r="R4123" s="9"/>
    </row>
    <row r="4124" spans="1:21" x14ac:dyDescent="0.3">
      <c r="K4124" s="9"/>
      <c r="L4124" s="9"/>
      <c r="M4124" s="9"/>
      <c r="N4124" s="9"/>
      <c r="O4124" s="9"/>
      <c r="P4124" s="9"/>
      <c r="Q4124" s="9"/>
      <c r="R4124" s="9"/>
    </row>
    <row r="4125" spans="1:21" x14ac:dyDescent="0.3">
      <c r="K4125" s="9"/>
      <c r="L4125" s="9"/>
      <c r="M4125" s="9"/>
      <c r="N4125" s="9"/>
      <c r="O4125" s="9"/>
      <c r="P4125" s="9"/>
      <c r="Q4125" s="9"/>
      <c r="R4125" s="9"/>
    </row>
    <row r="4126" spans="1:21" x14ac:dyDescent="0.3">
      <c r="K4126" s="9"/>
      <c r="L4126" s="9"/>
      <c r="M4126" s="9"/>
      <c r="N4126" s="9"/>
      <c r="O4126" s="9"/>
      <c r="P4126" s="9"/>
      <c r="Q4126" s="9"/>
      <c r="R4126" s="9"/>
    </row>
    <row r="4127" spans="1:21" x14ac:dyDescent="0.3">
      <c r="K4127" s="9"/>
      <c r="L4127" s="9"/>
      <c r="M4127" s="9"/>
      <c r="N4127" s="9"/>
      <c r="O4127" s="9"/>
      <c r="P4127" s="9"/>
      <c r="Q4127" s="9"/>
      <c r="R4127" s="9"/>
    </row>
    <row r="4128" spans="1:21" x14ac:dyDescent="0.3">
      <c r="K4128" s="9"/>
      <c r="L4128" s="9"/>
      <c r="M4128" s="9"/>
      <c r="N4128" s="9"/>
      <c r="O4128" s="9"/>
      <c r="P4128" s="9"/>
      <c r="Q4128" s="9"/>
      <c r="R4128" s="9"/>
    </row>
    <row r="4129" spans="11:18" x14ac:dyDescent="0.3">
      <c r="K4129" s="9"/>
      <c r="L4129" s="9"/>
      <c r="M4129" s="9"/>
      <c r="N4129" s="9"/>
      <c r="O4129" s="9"/>
      <c r="P4129" s="9"/>
      <c r="Q4129" s="9"/>
      <c r="R4129" s="9"/>
    </row>
    <row r="4130" spans="11:18" x14ac:dyDescent="0.3">
      <c r="K4130" s="9"/>
      <c r="L4130" s="9"/>
      <c r="M4130" s="9"/>
      <c r="N4130" s="9"/>
      <c r="O4130" s="9"/>
      <c r="P4130" s="9"/>
      <c r="Q4130" s="9"/>
      <c r="R4130" s="9"/>
    </row>
    <row r="4131" spans="11:18" x14ac:dyDescent="0.3">
      <c r="K4131" s="9"/>
      <c r="L4131" s="9"/>
      <c r="M4131" s="9"/>
      <c r="N4131" s="9"/>
      <c r="O4131" s="9"/>
      <c r="P4131" s="9"/>
      <c r="Q4131" s="9"/>
      <c r="R4131" s="9"/>
    </row>
    <row r="4132" spans="11:18" x14ac:dyDescent="0.3">
      <c r="K4132" s="9"/>
      <c r="L4132" s="9"/>
      <c r="M4132" s="9"/>
      <c r="N4132" s="9"/>
      <c r="O4132" s="9"/>
      <c r="P4132" s="9"/>
      <c r="Q4132" s="9"/>
      <c r="R4132" s="9"/>
    </row>
    <row r="4133" spans="11:18" x14ac:dyDescent="0.3">
      <c r="K4133" s="9"/>
      <c r="L4133" s="9"/>
      <c r="M4133" s="9"/>
      <c r="N4133" s="9"/>
      <c r="O4133" s="9"/>
      <c r="P4133" s="9"/>
      <c r="Q4133" s="9"/>
      <c r="R4133" s="9"/>
    </row>
    <row r="4134" spans="11:18" x14ac:dyDescent="0.3">
      <c r="K4134" s="9"/>
      <c r="L4134" s="9"/>
      <c r="M4134" s="9"/>
      <c r="N4134" s="9"/>
      <c r="O4134" s="9"/>
      <c r="P4134" s="9"/>
      <c r="Q4134" s="9"/>
      <c r="R4134" s="9"/>
    </row>
    <row r="4135" spans="11:18" x14ac:dyDescent="0.3">
      <c r="K4135" s="9"/>
      <c r="L4135" s="9"/>
      <c r="M4135" s="9"/>
      <c r="N4135" s="9"/>
      <c r="O4135" s="9"/>
      <c r="P4135" s="9"/>
      <c r="Q4135" s="9"/>
      <c r="R4135" s="9"/>
    </row>
    <row r="4136" spans="11:18" x14ac:dyDescent="0.3">
      <c r="K4136" s="9"/>
      <c r="L4136" s="9"/>
      <c r="M4136" s="9"/>
      <c r="N4136" s="9"/>
      <c r="O4136" s="9"/>
      <c r="P4136" s="9"/>
      <c r="Q4136" s="9"/>
      <c r="R4136" s="9"/>
    </row>
    <row r="4137" spans="11:18" x14ac:dyDescent="0.3">
      <c r="K4137" s="9"/>
      <c r="L4137" s="9"/>
      <c r="M4137" s="9"/>
      <c r="N4137" s="9"/>
      <c r="O4137" s="9"/>
      <c r="P4137" s="9"/>
      <c r="Q4137" s="9"/>
      <c r="R4137" s="9"/>
    </row>
    <row r="4138" spans="11:18" x14ac:dyDescent="0.3">
      <c r="K4138" s="9"/>
      <c r="L4138" s="9"/>
      <c r="M4138" s="9"/>
      <c r="N4138" s="9"/>
      <c r="O4138" s="9"/>
      <c r="P4138" s="9"/>
      <c r="Q4138" s="9"/>
      <c r="R4138" s="9"/>
    </row>
    <row r="4139" spans="11:18" x14ac:dyDescent="0.3">
      <c r="K4139" s="9"/>
      <c r="L4139" s="9"/>
      <c r="M4139" s="9"/>
      <c r="N4139" s="9"/>
      <c r="O4139" s="9"/>
      <c r="P4139" s="9"/>
      <c r="Q4139" s="9"/>
      <c r="R4139" s="9"/>
    </row>
    <row r="4140" spans="11:18" x14ac:dyDescent="0.3">
      <c r="K4140" s="9"/>
      <c r="L4140" s="9"/>
      <c r="M4140" s="9"/>
      <c r="N4140" s="9"/>
      <c r="O4140" s="9"/>
      <c r="P4140" s="9"/>
      <c r="Q4140" s="9"/>
      <c r="R4140" s="9"/>
    </row>
    <row r="4141" spans="11:18" x14ac:dyDescent="0.3">
      <c r="K4141" s="9"/>
      <c r="L4141" s="9"/>
      <c r="M4141" s="9"/>
      <c r="N4141" s="9"/>
      <c r="O4141" s="9"/>
      <c r="P4141" s="9"/>
      <c r="Q4141" s="9"/>
      <c r="R4141" s="9"/>
    </row>
    <row r="4142" spans="11:18" x14ac:dyDescent="0.3">
      <c r="K4142" s="9"/>
      <c r="L4142" s="9"/>
      <c r="M4142" s="9"/>
      <c r="N4142" s="9"/>
      <c r="O4142" s="9"/>
      <c r="P4142" s="9"/>
      <c r="Q4142" s="9"/>
      <c r="R4142" s="9"/>
    </row>
    <row r="4143" spans="11:18" x14ac:dyDescent="0.3">
      <c r="K4143" s="9"/>
      <c r="L4143" s="9"/>
      <c r="M4143" s="9"/>
      <c r="N4143" s="9"/>
      <c r="O4143" s="9"/>
      <c r="P4143" s="9"/>
      <c r="Q4143" s="9"/>
      <c r="R4143" s="9"/>
    </row>
    <row r="4144" spans="11:18" x14ac:dyDescent="0.3">
      <c r="K4144" s="9"/>
      <c r="L4144" s="9"/>
      <c r="M4144" s="9"/>
      <c r="N4144" s="9"/>
      <c r="O4144" s="9"/>
      <c r="P4144" s="9"/>
      <c r="Q4144" s="9"/>
      <c r="R4144" s="9"/>
    </row>
    <row r="4145" spans="11:18" x14ac:dyDescent="0.3">
      <c r="K4145" s="9"/>
      <c r="L4145" s="9"/>
      <c r="M4145" s="9"/>
      <c r="N4145" s="9"/>
      <c r="O4145" s="9"/>
      <c r="P4145" s="9"/>
      <c r="Q4145" s="9"/>
      <c r="R4145" s="9"/>
    </row>
    <row r="4146" spans="11:18" x14ac:dyDescent="0.3">
      <c r="K4146" s="9"/>
      <c r="L4146" s="9"/>
      <c r="M4146" s="9"/>
      <c r="N4146" s="9"/>
      <c r="O4146" s="9"/>
      <c r="P4146" s="9"/>
      <c r="Q4146" s="9"/>
      <c r="R4146" s="9"/>
    </row>
    <row r="4147" spans="11:18" x14ac:dyDescent="0.3">
      <c r="K4147" s="9"/>
      <c r="L4147" s="9"/>
      <c r="M4147" s="9"/>
      <c r="N4147" s="9"/>
      <c r="O4147" s="9"/>
      <c r="P4147" s="9"/>
      <c r="Q4147" s="9"/>
      <c r="R4147" s="9"/>
    </row>
    <row r="4148" spans="11:18" x14ac:dyDescent="0.3">
      <c r="K4148" s="9"/>
      <c r="L4148" s="9"/>
      <c r="M4148" s="9"/>
      <c r="N4148" s="9"/>
      <c r="O4148" s="9"/>
      <c r="P4148" s="9"/>
      <c r="Q4148" s="9"/>
      <c r="R4148" s="9"/>
    </row>
    <row r="4149" spans="11:18" x14ac:dyDescent="0.3">
      <c r="K4149" s="9"/>
      <c r="L4149" s="9"/>
      <c r="M4149" s="9"/>
      <c r="N4149" s="9"/>
      <c r="O4149" s="9"/>
      <c r="P4149" s="9"/>
      <c r="Q4149" s="9"/>
      <c r="R4149" s="9"/>
    </row>
    <row r="4150" spans="11:18" x14ac:dyDescent="0.3">
      <c r="K4150" s="9"/>
      <c r="L4150" s="9"/>
      <c r="M4150" s="9"/>
      <c r="N4150" s="9"/>
      <c r="O4150" s="9"/>
      <c r="P4150" s="9"/>
      <c r="Q4150" s="9"/>
      <c r="R4150" s="9"/>
    </row>
    <row r="4151" spans="11:18" x14ac:dyDescent="0.3">
      <c r="K4151" s="9"/>
      <c r="L4151" s="9"/>
      <c r="M4151" s="9"/>
      <c r="N4151" s="9"/>
      <c r="O4151" s="9"/>
      <c r="P4151" s="9"/>
      <c r="Q4151" s="9"/>
      <c r="R4151" s="9"/>
    </row>
    <row r="4152" spans="11:18" x14ac:dyDescent="0.3">
      <c r="K4152" s="9"/>
      <c r="L4152" s="9"/>
      <c r="M4152" s="9"/>
      <c r="N4152" s="9"/>
      <c r="O4152" s="9"/>
      <c r="P4152" s="9"/>
      <c r="Q4152" s="9"/>
      <c r="R4152" s="9"/>
    </row>
    <row r="4153" spans="11:18" x14ac:dyDescent="0.3">
      <c r="K4153" s="9"/>
      <c r="L4153" s="9"/>
      <c r="M4153" s="9"/>
      <c r="N4153" s="9"/>
      <c r="O4153" s="9"/>
      <c r="P4153" s="9"/>
      <c r="Q4153" s="9"/>
      <c r="R4153" s="9"/>
    </row>
    <row r="4154" spans="11:18" x14ac:dyDescent="0.3">
      <c r="K4154" s="9"/>
      <c r="L4154" s="9"/>
      <c r="M4154" s="9"/>
      <c r="N4154" s="9"/>
      <c r="O4154" s="9"/>
      <c r="P4154" s="9"/>
      <c r="Q4154" s="9"/>
      <c r="R4154" s="9"/>
    </row>
    <row r="4155" spans="11:18" x14ac:dyDescent="0.3">
      <c r="K4155" s="9"/>
      <c r="L4155" s="9"/>
      <c r="M4155" s="9"/>
      <c r="N4155" s="9"/>
      <c r="O4155" s="9"/>
      <c r="P4155" s="9"/>
      <c r="Q4155" s="9"/>
      <c r="R4155" s="9"/>
    </row>
    <row r="4156" spans="11:18" x14ac:dyDescent="0.3">
      <c r="K4156" s="9"/>
      <c r="L4156" s="9"/>
      <c r="M4156" s="9"/>
      <c r="N4156" s="9"/>
      <c r="O4156" s="9"/>
      <c r="P4156" s="9"/>
      <c r="Q4156" s="9"/>
      <c r="R4156" s="9"/>
    </row>
    <row r="4157" spans="11:18" x14ac:dyDescent="0.3">
      <c r="K4157" s="9"/>
      <c r="L4157" s="9"/>
      <c r="M4157" s="9"/>
      <c r="N4157" s="9"/>
      <c r="O4157" s="9"/>
      <c r="P4157" s="9"/>
      <c r="Q4157" s="9"/>
      <c r="R4157" s="9"/>
    </row>
    <row r="4158" spans="11:18" x14ac:dyDescent="0.3">
      <c r="K4158" s="9"/>
      <c r="L4158" s="9"/>
      <c r="M4158" s="9"/>
      <c r="N4158" s="9"/>
      <c r="O4158" s="9"/>
      <c r="P4158" s="9"/>
      <c r="Q4158" s="9"/>
      <c r="R4158" s="9"/>
    </row>
    <row r="4159" spans="11:18" x14ac:dyDescent="0.3">
      <c r="K4159" s="9"/>
      <c r="L4159" s="9"/>
      <c r="M4159" s="9"/>
      <c r="N4159" s="9"/>
      <c r="O4159" s="9"/>
      <c r="P4159" s="9"/>
      <c r="Q4159" s="9"/>
      <c r="R4159" s="9"/>
    </row>
    <row r="4160" spans="11:18" x14ac:dyDescent="0.3">
      <c r="K4160" s="9"/>
      <c r="L4160" s="9"/>
      <c r="M4160" s="9"/>
      <c r="N4160" s="9"/>
      <c r="O4160" s="9"/>
      <c r="P4160" s="9"/>
      <c r="Q4160" s="9"/>
      <c r="R4160" s="9"/>
    </row>
    <row r="4161" spans="11:18" x14ac:dyDescent="0.3">
      <c r="K4161" s="9"/>
      <c r="L4161" s="9"/>
      <c r="M4161" s="9"/>
      <c r="N4161" s="9"/>
      <c r="O4161" s="9"/>
      <c r="P4161" s="9"/>
      <c r="Q4161" s="9"/>
      <c r="R4161" s="9"/>
    </row>
    <row r="4162" spans="11:18" x14ac:dyDescent="0.3">
      <c r="K4162" s="9"/>
      <c r="L4162" s="9"/>
      <c r="M4162" s="9"/>
      <c r="N4162" s="9"/>
      <c r="O4162" s="9"/>
      <c r="P4162" s="9"/>
      <c r="Q4162" s="9"/>
      <c r="R4162" s="9"/>
    </row>
    <row r="4163" spans="11:18" x14ac:dyDescent="0.3">
      <c r="K4163" s="9"/>
      <c r="L4163" s="9"/>
      <c r="M4163" s="9"/>
      <c r="N4163" s="9"/>
      <c r="O4163" s="9"/>
      <c r="P4163" s="9"/>
      <c r="Q4163" s="9"/>
      <c r="R4163" s="9"/>
    </row>
    <row r="4164" spans="11:18" x14ac:dyDescent="0.3">
      <c r="K4164" s="9"/>
      <c r="L4164" s="9"/>
      <c r="M4164" s="9"/>
      <c r="N4164" s="9"/>
      <c r="O4164" s="9"/>
      <c r="P4164" s="9"/>
      <c r="Q4164" s="9"/>
      <c r="R4164" s="9"/>
    </row>
    <row r="4165" spans="11:18" x14ac:dyDescent="0.3">
      <c r="K4165" s="9"/>
      <c r="L4165" s="9"/>
      <c r="M4165" s="9"/>
      <c r="N4165" s="9"/>
      <c r="O4165" s="9"/>
      <c r="P4165" s="9"/>
      <c r="Q4165" s="9"/>
      <c r="R4165" s="9"/>
    </row>
    <row r="4166" spans="11:18" x14ac:dyDescent="0.3">
      <c r="K4166" s="9"/>
      <c r="L4166" s="9"/>
      <c r="M4166" s="9"/>
      <c r="N4166" s="9"/>
      <c r="O4166" s="9"/>
      <c r="P4166" s="9"/>
      <c r="Q4166" s="9"/>
      <c r="R4166" s="9"/>
    </row>
    <row r="4167" spans="11:18" x14ac:dyDescent="0.3">
      <c r="K4167" s="9"/>
      <c r="L4167" s="9"/>
      <c r="M4167" s="9"/>
      <c r="N4167" s="9"/>
      <c r="O4167" s="9"/>
      <c r="P4167" s="9"/>
      <c r="Q4167" s="9"/>
      <c r="R4167" s="9"/>
    </row>
    <row r="4168" spans="11:18" x14ac:dyDescent="0.3">
      <c r="K4168" s="9"/>
      <c r="L4168" s="9"/>
      <c r="M4168" s="9"/>
      <c r="N4168" s="9"/>
      <c r="O4168" s="9"/>
      <c r="P4168" s="9"/>
      <c r="Q4168" s="9"/>
      <c r="R4168" s="9"/>
    </row>
    <row r="4169" spans="11:18" x14ac:dyDescent="0.3">
      <c r="K4169" s="9"/>
      <c r="L4169" s="9"/>
      <c r="M4169" s="9"/>
      <c r="N4169" s="9"/>
      <c r="O4169" s="9"/>
      <c r="P4169" s="9"/>
      <c r="Q4169" s="9"/>
      <c r="R4169" s="9"/>
    </row>
    <row r="4170" spans="11:18" x14ac:dyDescent="0.3">
      <c r="K4170" s="9"/>
      <c r="L4170" s="9"/>
      <c r="M4170" s="9"/>
      <c r="N4170" s="9"/>
      <c r="O4170" s="9"/>
      <c r="P4170" s="9"/>
      <c r="Q4170" s="9"/>
      <c r="R4170" s="9"/>
    </row>
    <row r="4171" spans="11:18" x14ac:dyDescent="0.3">
      <c r="K4171" s="9"/>
      <c r="L4171" s="9"/>
      <c r="M4171" s="9"/>
      <c r="N4171" s="9"/>
      <c r="O4171" s="9"/>
      <c r="P4171" s="9"/>
      <c r="Q4171" s="9"/>
      <c r="R4171" s="9"/>
    </row>
    <row r="4172" spans="11:18" x14ac:dyDescent="0.3">
      <c r="K4172" s="9"/>
      <c r="L4172" s="9"/>
      <c r="M4172" s="9"/>
      <c r="N4172" s="9"/>
      <c r="O4172" s="9"/>
      <c r="P4172" s="9"/>
      <c r="Q4172" s="9"/>
      <c r="R4172" s="9"/>
    </row>
    <row r="4173" spans="11:18" x14ac:dyDescent="0.3">
      <c r="K4173" s="9"/>
      <c r="L4173" s="9"/>
      <c r="M4173" s="9"/>
      <c r="N4173" s="9"/>
      <c r="O4173" s="9"/>
      <c r="P4173" s="9"/>
      <c r="Q4173" s="9"/>
      <c r="R4173" s="9"/>
    </row>
    <row r="4174" spans="11:18" x14ac:dyDescent="0.3">
      <c r="K4174" s="9"/>
      <c r="L4174" s="9"/>
      <c r="M4174" s="9"/>
      <c r="N4174" s="9"/>
      <c r="O4174" s="9"/>
      <c r="P4174" s="9"/>
      <c r="Q4174" s="9"/>
      <c r="R4174" s="9"/>
    </row>
    <row r="4175" spans="11:18" x14ac:dyDescent="0.3">
      <c r="K4175" s="9"/>
      <c r="L4175" s="9"/>
      <c r="M4175" s="9"/>
      <c r="N4175" s="9"/>
      <c r="O4175" s="9"/>
      <c r="P4175" s="9"/>
      <c r="Q4175" s="9"/>
      <c r="R4175" s="9"/>
    </row>
    <row r="4176" spans="11:18" x14ac:dyDescent="0.3">
      <c r="K4176" s="9"/>
      <c r="L4176" s="9"/>
      <c r="M4176" s="9"/>
      <c r="N4176" s="9"/>
      <c r="O4176" s="9"/>
      <c r="P4176" s="9"/>
      <c r="Q4176" s="9"/>
      <c r="R4176" s="9"/>
    </row>
    <row r="4177" spans="11:18" x14ac:dyDescent="0.3">
      <c r="K4177" s="9"/>
      <c r="L4177" s="9"/>
      <c r="M4177" s="9"/>
      <c r="N4177" s="9"/>
      <c r="O4177" s="9"/>
      <c r="P4177" s="9"/>
      <c r="Q4177" s="9"/>
      <c r="R4177" s="9"/>
    </row>
    <row r="4178" spans="11:18" x14ac:dyDescent="0.3">
      <c r="K4178" s="9"/>
      <c r="L4178" s="9"/>
      <c r="M4178" s="9"/>
      <c r="N4178" s="9"/>
      <c r="O4178" s="9"/>
      <c r="P4178" s="9"/>
      <c r="Q4178" s="9"/>
      <c r="R4178" s="9"/>
    </row>
    <row r="4179" spans="11:18" x14ac:dyDescent="0.3">
      <c r="K4179" s="9"/>
      <c r="L4179" s="9"/>
      <c r="M4179" s="9"/>
      <c r="N4179" s="9"/>
      <c r="O4179" s="9"/>
      <c r="P4179" s="9"/>
      <c r="Q4179" s="9"/>
      <c r="R4179" s="9"/>
    </row>
    <row r="4180" spans="11:18" x14ac:dyDescent="0.3">
      <c r="K4180" s="9"/>
      <c r="L4180" s="9"/>
      <c r="M4180" s="9"/>
      <c r="N4180" s="9"/>
      <c r="O4180" s="9"/>
      <c r="P4180" s="9"/>
      <c r="Q4180" s="9"/>
      <c r="R4180" s="9"/>
    </row>
    <row r="4181" spans="11:18" x14ac:dyDescent="0.3">
      <c r="K4181" s="9"/>
      <c r="L4181" s="9"/>
      <c r="M4181" s="9"/>
      <c r="N4181" s="9"/>
      <c r="O4181" s="9"/>
      <c r="P4181" s="9"/>
      <c r="Q4181" s="9"/>
      <c r="R4181" s="9"/>
    </row>
    <row r="4182" spans="11:18" x14ac:dyDescent="0.3">
      <c r="K4182" s="9"/>
      <c r="L4182" s="9"/>
      <c r="M4182" s="9"/>
      <c r="N4182" s="9"/>
      <c r="O4182" s="9"/>
      <c r="P4182" s="9"/>
      <c r="Q4182" s="9"/>
      <c r="R4182" s="9"/>
    </row>
    <row r="4183" spans="11:18" x14ac:dyDescent="0.3">
      <c r="K4183" s="9"/>
      <c r="L4183" s="9"/>
      <c r="M4183" s="9"/>
      <c r="N4183" s="9"/>
      <c r="O4183" s="9"/>
      <c r="P4183" s="9"/>
      <c r="Q4183" s="9"/>
      <c r="R4183" s="9"/>
    </row>
    <row r="4184" spans="11:18" x14ac:dyDescent="0.3">
      <c r="K4184" s="9"/>
      <c r="L4184" s="9"/>
      <c r="M4184" s="9"/>
      <c r="N4184" s="9"/>
      <c r="O4184" s="9"/>
      <c r="P4184" s="9"/>
      <c r="Q4184" s="9"/>
      <c r="R4184" s="9"/>
    </row>
    <row r="4185" spans="11:18" x14ac:dyDescent="0.3">
      <c r="K4185" s="9"/>
      <c r="L4185" s="9"/>
      <c r="M4185" s="9"/>
      <c r="N4185" s="9"/>
      <c r="O4185" s="9"/>
      <c r="P4185" s="9"/>
      <c r="Q4185" s="9"/>
      <c r="R4185" s="9"/>
    </row>
    <row r="4186" spans="11:18" x14ac:dyDescent="0.3">
      <c r="K4186" s="9"/>
      <c r="L4186" s="9"/>
      <c r="M4186" s="9"/>
      <c r="N4186" s="9"/>
      <c r="O4186" s="9"/>
      <c r="P4186" s="9"/>
      <c r="Q4186" s="9"/>
      <c r="R4186" s="9"/>
    </row>
    <row r="4187" spans="11:18" x14ac:dyDescent="0.3">
      <c r="K4187" s="9"/>
      <c r="L4187" s="9"/>
      <c r="M4187" s="9"/>
      <c r="N4187" s="9"/>
      <c r="O4187" s="9"/>
      <c r="P4187" s="9"/>
      <c r="Q4187" s="9"/>
      <c r="R4187" s="9"/>
    </row>
    <row r="4188" spans="11:18" x14ac:dyDescent="0.3">
      <c r="K4188" s="9"/>
      <c r="L4188" s="9"/>
      <c r="M4188" s="9"/>
      <c r="N4188" s="9"/>
      <c r="O4188" s="9"/>
      <c r="P4188" s="9"/>
      <c r="Q4188" s="9"/>
      <c r="R4188" s="9"/>
    </row>
    <row r="4189" spans="11:18" x14ac:dyDescent="0.3">
      <c r="K4189" s="9"/>
      <c r="L4189" s="9"/>
      <c r="M4189" s="9"/>
      <c r="N4189" s="9"/>
      <c r="O4189" s="9"/>
      <c r="P4189" s="9"/>
      <c r="Q4189" s="9"/>
      <c r="R4189" s="9"/>
    </row>
    <row r="4190" spans="11:18" x14ac:dyDescent="0.3">
      <c r="K4190" s="9"/>
      <c r="L4190" s="9"/>
      <c r="M4190" s="9"/>
      <c r="N4190" s="9"/>
      <c r="O4190" s="9"/>
      <c r="P4190" s="9"/>
      <c r="Q4190" s="9"/>
      <c r="R4190" s="9"/>
    </row>
    <row r="4191" spans="11:18" x14ac:dyDescent="0.3">
      <c r="K4191" s="9"/>
      <c r="L4191" s="9"/>
      <c r="M4191" s="9"/>
      <c r="N4191" s="9"/>
      <c r="O4191" s="9"/>
      <c r="P4191" s="9"/>
      <c r="Q4191" s="9"/>
      <c r="R4191" s="9"/>
    </row>
    <row r="4192" spans="11:18" x14ac:dyDescent="0.3">
      <c r="K4192" s="9"/>
      <c r="L4192" s="9"/>
      <c r="M4192" s="9"/>
      <c r="N4192" s="9"/>
      <c r="O4192" s="9"/>
      <c r="P4192" s="9"/>
      <c r="Q4192" s="9"/>
      <c r="R4192" s="9"/>
    </row>
    <row r="4193" spans="11:18" x14ac:dyDescent="0.3">
      <c r="K4193" s="9"/>
      <c r="L4193" s="9"/>
      <c r="M4193" s="9"/>
      <c r="N4193" s="9"/>
      <c r="O4193" s="9"/>
      <c r="P4193" s="9"/>
      <c r="Q4193" s="9"/>
      <c r="R4193" s="9"/>
    </row>
    <row r="4194" spans="11:18" x14ac:dyDescent="0.3">
      <c r="K4194" s="9"/>
      <c r="L4194" s="9"/>
      <c r="M4194" s="9"/>
      <c r="N4194" s="9"/>
      <c r="O4194" s="9"/>
      <c r="P4194" s="9"/>
      <c r="Q4194" s="9"/>
      <c r="R4194" s="9"/>
    </row>
    <row r="4195" spans="11:18" x14ac:dyDescent="0.3">
      <c r="K4195" s="9"/>
      <c r="L4195" s="9"/>
      <c r="M4195" s="9"/>
      <c r="N4195" s="9"/>
      <c r="O4195" s="9"/>
      <c r="P4195" s="9"/>
      <c r="Q4195" s="9"/>
      <c r="R4195" s="9"/>
    </row>
    <row r="4196" spans="11:18" x14ac:dyDescent="0.3">
      <c r="K4196" s="9"/>
      <c r="L4196" s="9"/>
      <c r="M4196" s="9"/>
      <c r="N4196" s="9"/>
      <c r="O4196" s="9"/>
      <c r="P4196" s="9"/>
      <c r="Q4196" s="9"/>
      <c r="R4196" s="9"/>
    </row>
    <row r="4197" spans="11:18" x14ac:dyDescent="0.3">
      <c r="K4197" s="9"/>
      <c r="L4197" s="9"/>
      <c r="M4197" s="9"/>
      <c r="N4197" s="9"/>
      <c r="O4197" s="9"/>
      <c r="P4197" s="9"/>
      <c r="Q4197" s="9"/>
      <c r="R4197" s="9"/>
    </row>
    <row r="4198" spans="11:18" x14ac:dyDescent="0.3">
      <c r="K4198" s="9"/>
      <c r="L4198" s="9"/>
      <c r="M4198" s="9"/>
      <c r="N4198" s="9"/>
      <c r="O4198" s="9"/>
      <c r="P4198" s="9"/>
      <c r="Q4198" s="9"/>
      <c r="R4198" s="9"/>
    </row>
    <row r="4199" spans="11:18" x14ac:dyDescent="0.3">
      <c r="K4199" s="9"/>
      <c r="L4199" s="9"/>
      <c r="M4199" s="9"/>
      <c r="N4199" s="9"/>
      <c r="O4199" s="9"/>
      <c r="P4199" s="9"/>
      <c r="Q4199" s="9"/>
      <c r="R4199" s="9"/>
    </row>
    <row r="4200" spans="11:18" x14ac:dyDescent="0.3">
      <c r="K4200" s="9"/>
      <c r="L4200" s="9"/>
      <c r="M4200" s="9"/>
      <c r="N4200" s="9"/>
      <c r="O4200" s="9"/>
      <c r="P4200" s="9"/>
      <c r="Q4200" s="9"/>
      <c r="R4200" s="9"/>
    </row>
    <row r="4201" spans="11:18" x14ac:dyDescent="0.3">
      <c r="K4201" s="9"/>
      <c r="L4201" s="9"/>
      <c r="M4201" s="9"/>
      <c r="N4201" s="9"/>
      <c r="O4201" s="9"/>
      <c r="P4201" s="9"/>
      <c r="Q4201" s="9"/>
      <c r="R4201" s="9"/>
    </row>
    <row r="4202" spans="11:18" x14ac:dyDescent="0.3">
      <c r="K4202" s="9"/>
      <c r="L4202" s="9"/>
      <c r="M4202" s="9"/>
      <c r="N4202" s="9"/>
      <c r="O4202" s="9"/>
      <c r="P4202" s="9"/>
      <c r="Q4202" s="9"/>
      <c r="R4202" s="9"/>
    </row>
    <row r="4203" spans="11:18" x14ac:dyDescent="0.3">
      <c r="K4203" s="9"/>
      <c r="L4203" s="9"/>
      <c r="M4203" s="9"/>
      <c r="N4203" s="9"/>
      <c r="O4203" s="9"/>
      <c r="P4203" s="9"/>
      <c r="Q4203" s="9"/>
      <c r="R4203" s="9"/>
    </row>
    <row r="4204" spans="11:18" x14ac:dyDescent="0.3">
      <c r="K4204" s="9"/>
      <c r="L4204" s="9"/>
      <c r="M4204" s="9"/>
      <c r="N4204" s="9"/>
      <c r="O4204" s="9"/>
      <c r="P4204" s="9"/>
      <c r="Q4204" s="9"/>
      <c r="R4204" s="9"/>
    </row>
    <row r="4205" spans="11:18" x14ac:dyDescent="0.3">
      <c r="K4205" s="9"/>
      <c r="L4205" s="9"/>
      <c r="M4205" s="9"/>
      <c r="N4205" s="9"/>
      <c r="O4205" s="9"/>
      <c r="P4205" s="9"/>
      <c r="Q4205" s="9"/>
      <c r="R4205" s="9"/>
    </row>
    <row r="4206" spans="11:18" x14ac:dyDescent="0.3">
      <c r="K4206" s="9"/>
      <c r="L4206" s="9"/>
      <c r="M4206" s="9"/>
      <c r="N4206" s="9"/>
      <c r="O4206" s="9"/>
      <c r="P4206" s="9"/>
      <c r="Q4206" s="9"/>
      <c r="R4206" s="9"/>
    </row>
    <row r="4207" spans="11:18" x14ac:dyDescent="0.3">
      <c r="K4207" s="9"/>
      <c r="L4207" s="9"/>
      <c r="M4207" s="9"/>
      <c r="N4207" s="9"/>
      <c r="O4207" s="9"/>
      <c r="P4207" s="9"/>
      <c r="Q4207" s="9"/>
      <c r="R4207" s="9"/>
    </row>
    <row r="4208" spans="11:18" x14ac:dyDescent="0.3">
      <c r="K4208" s="9"/>
      <c r="L4208" s="9"/>
      <c r="M4208" s="9"/>
      <c r="N4208" s="9"/>
      <c r="O4208" s="9"/>
      <c r="P4208" s="9"/>
      <c r="Q4208" s="9"/>
      <c r="R4208" s="9"/>
    </row>
    <row r="4209" spans="11:18" x14ac:dyDescent="0.3">
      <c r="K4209" s="9"/>
      <c r="L4209" s="9"/>
      <c r="M4209" s="9"/>
      <c r="N4209" s="9"/>
      <c r="O4209" s="9"/>
      <c r="P4209" s="9"/>
      <c r="Q4209" s="9"/>
      <c r="R4209" s="9"/>
    </row>
    <row r="4210" spans="11:18" x14ac:dyDescent="0.3">
      <c r="K4210" s="9"/>
      <c r="L4210" s="9"/>
      <c r="M4210" s="9"/>
      <c r="N4210" s="9"/>
      <c r="O4210" s="9"/>
      <c r="P4210" s="9"/>
      <c r="Q4210" s="9"/>
      <c r="R4210" s="9"/>
    </row>
    <row r="4211" spans="11:18" x14ac:dyDescent="0.3">
      <c r="K4211" s="9"/>
      <c r="L4211" s="9"/>
      <c r="M4211" s="9"/>
      <c r="N4211" s="9"/>
      <c r="O4211" s="9"/>
      <c r="P4211" s="9"/>
      <c r="Q4211" s="9"/>
      <c r="R4211" s="9"/>
    </row>
    <row r="4212" spans="11:18" x14ac:dyDescent="0.3">
      <c r="K4212" s="9"/>
      <c r="L4212" s="9"/>
      <c r="M4212" s="9"/>
      <c r="N4212" s="9"/>
      <c r="O4212" s="9"/>
      <c r="P4212" s="9"/>
      <c r="Q4212" s="9"/>
      <c r="R4212" s="9"/>
    </row>
    <row r="4213" spans="11:18" x14ac:dyDescent="0.3">
      <c r="K4213" s="9"/>
      <c r="L4213" s="9"/>
      <c r="M4213" s="9"/>
      <c r="N4213" s="9"/>
      <c r="O4213" s="9"/>
      <c r="P4213" s="9"/>
      <c r="Q4213" s="9"/>
      <c r="R4213" s="9"/>
    </row>
    <row r="4214" spans="11:18" x14ac:dyDescent="0.3">
      <c r="K4214" s="9"/>
      <c r="L4214" s="9"/>
      <c r="M4214" s="9"/>
      <c r="N4214" s="9"/>
      <c r="O4214" s="9"/>
      <c r="P4214" s="9"/>
      <c r="Q4214" s="9"/>
      <c r="R4214" s="9"/>
    </row>
    <row r="4215" spans="11:18" x14ac:dyDescent="0.3">
      <c r="K4215" s="9"/>
      <c r="L4215" s="9"/>
      <c r="M4215" s="9"/>
      <c r="N4215" s="9"/>
      <c r="O4215" s="9"/>
      <c r="P4215" s="9"/>
      <c r="Q4215" s="9"/>
      <c r="R4215" s="9"/>
    </row>
    <row r="4216" spans="11:18" x14ac:dyDescent="0.3">
      <c r="K4216" s="9"/>
      <c r="L4216" s="9"/>
      <c r="M4216" s="9"/>
      <c r="N4216" s="9"/>
      <c r="O4216" s="9"/>
      <c r="P4216" s="9"/>
      <c r="Q4216" s="9"/>
      <c r="R4216" s="9"/>
    </row>
    <row r="4217" spans="11:18" x14ac:dyDescent="0.3">
      <c r="K4217" s="9"/>
      <c r="L4217" s="9"/>
      <c r="M4217" s="9"/>
      <c r="N4217" s="9"/>
      <c r="O4217" s="9"/>
      <c r="P4217" s="9"/>
      <c r="Q4217" s="9"/>
      <c r="R4217" s="9"/>
    </row>
    <row r="4218" spans="11:18" x14ac:dyDescent="0.3">
      <c r="K4218" s="9"/>
      <c r="L4218" s="9"/>
      <c r="M4218" s="9"/>
      <c r="N4218" s="9"/>
      <c r="O4218" s="9"/>
      <c r="P4218" s="9"/>
      <c r="Q4218" s="9"/>
      <c r="R4218" s="9"/>
    </row>
    <row r="4219" spans="11:18" x14ac:dyDescent="0.3">
      <c r="K4219" s="9"/>
      <c r="L4219" s="9"/>
      <c r="M4219" s="9"/>
      <c r="N4219" s="9"/>
      <c r="O4219" s="9"/>
      <c r="P4219" s="9"/>
      <c r="Q4219" s="9"/>
      <c r="R4219" s="9"/>
    </row>
    <row r="4220" spans="11:18" x14ac:dyDescent="0.3">
      <c r="K4220" s="9"/>
      <c r="L4220" s="9"/>
      <c r="M4220" s="9"/>
      <c r="N4220" s="9"/>
      <c r="O4220" s="9"/>
      <c r="P4220" s="9"/>
      <c r="Q4220" s="9"/>
      <c r="R4220" s="9"/>
    </row>
    <row r="4221" spans="11:18" x14ac:dyDescent="0.3">
      <c r="K4221" s="9"/>
      <c r="L4221" s="9"/>
      <c r="M4221" s="9"/>
      <c r="N4221" s="9"/>
      <c r="O4221" s="9"/>
      <c r="P4221" s="9"/>
      <c r="Q4221" s="9"/>
      <c r="R4221" s="9"/>
    </row>
    <row r="4222" spans="11:18" x14ac:dyDescent="0.3">
      <c r="K4222" s="9"/>
      <c r="L4222" s="9"/>
      <c r="M4222" s="9"/>
      <c r="N4222" s="9"/>
      <c r="O4222" s="9"/>
      <c r="P4222" s="9"/>
      <c r="Q4222" s="9"/>
      <c r="R4222" s="9"/>
    </row>
    <row r="4223" spans="11:18" x14ac:dyDescent="0.3">
      <c r="K4223" s="9"/>
      <c r="L4223" s="9"/>
      <c r="M4223" s="9"/>
      <c r="N4223" s="9"/>
      <c r="O4223" s="9"/>
      <c r="P4223" s="9"/>
      <c r="Q4223" s="9"/>
      <c r="R4223" s="9"/>
    </row>
    <row r="4224" spans="11:18" x14ac:dyDescent="0.3">
      <c r="K4224" s="9"/>
      <c r="L4224" s="9"/>
      <c r="M4224" s="9"/>
      <c r="N4224" s="9"/>
      <c r="O4224" s="9"/>
      <c r="P4224" s="9"/>
      <c r="Q4224" s="9"/>
      <c r="R4224" s="9"/>
    </row>
    <row r="4225" spans="11:18" x14ac:dyDescent="0.3">
      <c r="K4225" s="9"/>
      <c r="L4225" s="9"/>
      <c r="M4225" s="9"/>
      <c r="N4225" s="9"/>
      <c r="O4225" s="9"/>
      <c r="P4225" s="9"/>
      <c r="Q4225" s="9"/>
      <c r="R4225" s="9"/>
    </row>
    <row r="4226" spans="11:18" x14ac:dyDescent="0.3">
      <c r="K4226" s="9"/>
      <c r="L4226" s="9"/>
      <c r="M4226" s="9"/>
      <c r="N4226" s="9"/>
      <c r="O4226" s="9"/>
      <c r="P4226" s="9"/>
      <c r="Q4226" s="9"/>
      <c r="R4226" s="9"/>
    </row>
    <row r="4227" spans="11:18" x14ac:dyDescent="0.3">
      <c r="K4227" s="9"/>
      <c r="L4227" s="9"/>
      <c r="M4227" s="9"/>
      <c r="N4227" s="9"/>
      <c r="O4227" s="9"/>
      <c r="P4227" s="9"/>
      <c r="Q4227" s="9"/>
      <c r="R4227" s="9"/>
    </row>
    <row r="4228" spans="11:18" x14ac:dyDescent="0.3">
      <c r="K4228" s="9"/>
      <c r="L4228" s="9"/>
      <c r="M4228" s="9"/>
      <c r="N4228" s="9"/>
      <c r="O4228" s="9"/>
      <c r="P4228" s="9"/>
      <c r="Q4228" s="9"/>
      <c r="R4228" s="9"/>
    </row>
    <row r="4229" spans="11:18" x14ac:dyDescent="0.3">
      <c r="K4229" s="9"/>
      <c r="L4229" s="9"/>
      <c r="M4229" s="9"/>
      <c r="N4229" s="9"/>
      <c r="O4229" s="9"/>
      <c r="P4229" s="9"/>
      <c r="Q4229" s="9"/>
      <c r="R4229" s="9"/>
    </row>
    <row r="4230" spans="11:18" x14ac:dyDescent="0.3">
      <c r="K4230" s="9"/>
      <c r="L4230" s="9"/>
      <c r="M4230" s="9"/>
      <c r="N4230" s="9"/>
      <c r="O4230" s="9"/>
      <c r="P4230" s="9"/>
      <c r="Q4230" s="9"/>
      <c r="R4230" s="9"/>
    </row>
    <row r="4231" spans="11:18" x14ac:dyDescent="0.3">
      <c r="K4231" s="9"/>
      <c r="L4231" s="9"/>
      <c r="M4231" s="9"/>
      <c r="N4231" s="9"/>
      <c r="O4231" s="9"/>
      <c r="P4231" s="9"/>
      <c r="Q4231" s="9"/>
      <c r="R4231" s="9"/>
    </row>
    <row r="4232" spans="11:18" x14ac:dyDescent="0.3">
      <c r="K4232" s="9"/>
      <c r="L4232" s="9"/>
      <c r="M4232" s="9"/>
      <c r="N4232" s="9"/>
      <c r="O4232" s="9"/>
      <c r="P4232" s="9"/>
      <c r="Q4232" s="9"/>
      <c r="R4232" s="9"/>
    </row>
    <row r="4233" spans="11:18" x14ac:dyDescent="0.3">
      <c r="K4233" s="9"/>
      <c r="L4233" s="9"/>
      <c r="M4233" s="9"/>
      <c r="N4233" s="9"/>
      <c r="O4233" s="9"/>
      <c r="P4233" s="9"/>
      <c r="Q4233" s="9"/>
      <c r="R4233" s="9"/>
    </row>
    <row r="4234" spans="11:18" x14ac:dyDescent="0.3">
      <c r="K4234" s="9"/>
      <c r="L4234" s="9"/>
      <c r="M4234" s="9"/>
      <c r="N4234" s="9"/>
      <c r="O4234" s="9"/>
      <c r="P4234" s="9"/>
      <c r="Q4234" s="9"/>
      <c r="R4234" s="9"/>
    </row>
    <row r="4235" spans="11:18" x14ac:dyDescent="0.3">
      <c r="K4235" s="9"/>
      <c r="L4235" s="9"/>
      <c r="M4235" s="9"/>
      <c r="N4235" s="9"/>
      <c r="O4235" s="9"/>
      <c r="P4235" s="9"/>
      <c r="Q4235" s="9"/>
      <c r="R4235" s="9"/>
    </row>
    <row r="4236" spans="11:18" x14ac:dyDescent="0.3">
      <c r="K4236" s="9"/>
      <c r="L4236" s="9"/>
      <c r="M4236" s="9"/>
      <c r="N4236" s="9"/>
      <c r="O4236" s="9"/>
      <c r="P4236" s="9"/>
      <c r="Q4236" s="9"/>
      <c r="R4236" s="9"/>
    </row>
    <row r="4237" spans="11:18" x14ac:dyDescent="0.3">
      <c r="K4237" s="9"/>
      <c r="L4237" s="9"/>
      <c r="M4237" s="9"/>
      <c r="N4237" s="9"/>
      <c r="O4237" s="9"/>
      <c r="P4237" s="9"/>
      <c r="Q4237" s="9"/>
      <c r="R4237" s="9"/>
    </row>
    <row r="4238" spans="11:18" x14ac:dyDescent="0.3">
      <c r="K4238" s="9"/>
      <c r="L4238" s="9"/>
      <c r="M4238" s="9"/>
      <c r="N4238" s="9"/>
      <c r="O4238" s="9"/>
      <c r="P4238" s="9"/>
      <c r="Q4238" s="9"/>
      <c r="R4238" s="9"/>
    </row>
    <row r="4239" spans="11:18" x14ac:dyDescent="0.3">
      <c r="K4239" s="9"/>
      <c r="L4239" s="9"/>
      <c r="M4239" s="9"/>
      <c r="N4239" s="9"/>
      <c r="O4239" s="9"/>
      <c r="P4239" s="9"/>
      <c r="Q4239" s="9"/>
      <c r="R4239" s="9"/>
    </row>
    <row r="4240" spans="11:18" x14ac:dyDescent="0.3">
      <c r="K4240" s="9"/>
      <c r="L4240" s="9"/>
      <c r="M4240" s="9"/>
      <c r="N4240" s="9"/>
      <c r="O4240" s="9"/>
      <c r="P4240" s="9"/>
      <c r="Q4240" s="9"/>
      <c r="R4240" s="9"/>
    </row>
    <row r="4241" spans="11:18" x14ac:dyDescent="0.3">
      <c r="K4241" s="9"/>
      <c r="L4241" s="9"/>
      <c r="M4241" s="9"/>
      <c r="N4241" s="9"/>
      <c r="O4241" s="9"/>
      <c r="P4241" s="9"/>
      <c r="Q4241" s="9"/>
      <c r="R4241" s="9"/>
    </row>
    <row r="4242" spans="11:18" x14ac:dyDescent="0.3">
      <c r="K4242" s="9"/>
      <c r="L4242" s="9"/>
      <c r="M4242" s="9"/>
      <c r="N4242" s="9"/>
      <c r="O4242" s="9"/>
      <c r="P4242" s="9"/>
      <c r="Q4242" s="9"/>
      <c r="R4242" s="9"/>
    </row>
    <row r="4243" spans="11:18" x14ac:dyDescent="0.3">
      <c r="K4243" s="9"/>
      <c r="L4243" s="9"/>
      <c r="M4243" s="9"/>
      <c r="N4243" s="9"/>
      <c r="O4243" s="9"/>
      <c r="P4243" s="9"/>
      <c r="Q4243" s="9"/>
      <c r="R4243" s="9"/>
    </row>
    <row r="4244" spans="11:18" x14ac:dyDescent="0.3">
      <c r="K4244" s="9"/>
      <c r="L4244" s="9"/>
      <c r="M4244" s="9"/>
      <c r="N4244" s="9"/>
      <c r="O4244" s="9"/>
      <c r="P4244" s="9"/>
      <c r="Q4244" s="9"/>
      <c r="R4244" s="9"/>
    </row>
    <row r="4245" spans="11:18" x14ac:dyDescent="0.3">
      <c r="K4245" s="9"/>
      <c r="L4245" s="9"/>
      <c r="M4245" s="9"/>
      <c r="N4245" s="9"/>
      <c r="O4245" s="9"/>
      <c r="P4245" s="9"/>
      <c r="Q4245" s="9"/>
      <c r="R4245" s="9"/>
    </row>
    <row r="4246" spans="11:18" x14ac:dyDescent="0.3">
      <c r="K4246" s="9"/>
      <c r="L4246" s="9"/>
      <c r="M4246" s="9"/>
      <c r="N4246" s="9"/>
      <c r="O4246" s="9"/>
      <c r="P4246" s="9"/>
      <c r="Q4246" s="9"/>
      <c r="R4246" s="9"/>
    </row>
    <row r="4247" spans="11:18" x14ac:dyDescent="0.3">
      <c r="K4247" s="9"/>
      <c r="L4247" s="9"/>
      <c r="M4247" s="9"/>
      <c r="N4247" s="9"/>
      <c r="O4247" s="9"/>
      <c r="P4247" s="9"/>
      <c r="Q4247" s="9"/>
      <c r="R4247" s="9"/>
    </row>
    <row r="4248" spans="11:18" x14ac:dyDescent="0.3">
      <c r="K4248" s="9"/>
      <c r="L4248" s="9"/>
      <c r="M4248" s="9"/>
      <c r="N4248" s="9"/>
      <c r="O4248" s="9"/>
      <c r="P4248" s="9"/>
      <c r="Q4248" s="9"/>
      <c r="R4248" s="9"/>
    </row>
    <row r="4249" spans="11:18" x14ac:dyDescent="0.3">
      <c r="K4249" s="9"/>
      <c r="L4249" s="9"/>
      <c r="M4249" s="9"/>
      <c r="N4249" s="9"/>
      <c r="O4249" s="9"/>
      <c r="P4249" s="9"/>
      <c r="Q4249" s="9"/>
      <c r="R4249" s="9"/>
    </row>
    <row r="4250" spans="11:18" x14ac:dyDescent="0.3">
      <c r="K4250" s="9"/>
      <c r="L4250" s="9"/>
      <c r="M4250" s="9"/>
      <c r="N4250" s="9"/>
      <c r="O4250" s="9"/>
      <c r="P4250" s="9"/>
      <c r="Q4250" s="9"/>
      <c r="R4250" s="9"/>
    </row>
    <row r="4251" spans="11:18" x14ac:dyDescent="0.3">
      <c r="K4251" s="9"/>
      <c r="L4251" s="9"/>
      <c r="M4251" s="9"/>
      <c r="N4251" s="9"/>
      <c r="O4251" s="9"/>
      <c r="P4251" s="9"/>
      <c r="Q4251" s="9"/>
      <c r="R4251" s="9"/>
    </row>
    <row r="4252" spans="11:18" x14ac:dyDescent="0.3">
      <c r="K4252" s="9"/>
      <c r="L4252" s="9"/>
      <c r="M4252" s="9"/>
      <c r="N4252" s="9"/>
      <c r="O4252" s="9"/>
      <c r="P4252" s="9"/>
      <c r="Q4252" s="9"/>
      <c r="R4252" s="9"/>
    </row>
    <row r="4253" spans="11:18" x14ac:dyDescent="0.3">
      <c r="K4253" s="9"/>
      <c r="L4253" s="9"/>
      <c r="M4253" s="9"/>
      <c r="N4253" s="9"/>
      <c r="O4253" s="9"/>
      <c r="P4253" s="9"/>
      <c r="Q4253" s="9"/>
      <c r="R4253" s="9"/>
    </row>
    <row r="4254" spans="11:18" x14ac:dyDescent="0.3">
      <c r="K4254" s="9"/>
      <c r="L4254" s="9"/>
      <c r="M4254" s="9"/>
      <c r="N4254" s="9"/>
      <c r="O4254" s="9"/>
      <c r="P4254" s="9"/>
      <c r="Q4254" s="9"/>
      <c r="R4254" s="9"/>
    </row>
    <row r="4255" spans="11:18" x14ac:dyDescent="0.3">
      <c r="K4255" s="9"/>
      <c r="L4255" s="9"/>
      <c r="M4255" s="9"/>
      <c r="N4255" s="9"/>
      <c r="O4255" s="9"/>
      <c r="P4255" s="9"/>
      <c r="Q4255" s="9"/>
      <c r="R4255" s="9"/>
    </row>
    <row r="4256" spans="11:18" x14ac:dyDescent="0.3">
      <c r="K4256" s="9"/>
      <c r="L4256" s="9"/>
      <c r="M4256" s="9"/>
      <c r="N4256" s="9"/>
      <c r="O4256" s="9"/>
      <c r="P4256" s="9"/>
      <c r="Q4256" s="9"/>
      <c r="R4256" s="9"/>
    </row>
    <row r="4257" spans="11:18" x14ac:dyDescent="0.3">
      <c r="K4257" s="9"/>
      <c r="L4257" s="9"/>
      <c r="M4257" s="9"/>
      <c r="N4257" s="9"/>
      <c r="O4257" s="9"/>
      <c r="P4257" s="9"/>
      <c r="Q4257" s="9"/>
      <c r="R4257" s="9"/>
    </row>
    <row r="4258" spans="11:18" x14ac:dyDescent="0.3">
      <c r="K4258" s="9"/>
      <c r="L4258" s="9"/>
      <c r="M4258" s="9"/>
      <c r="N4258" s="9"/>
      <c r="O4258" s="9"/>
      <c r="P4258" s="9"/>
      <c r="Q4258" s="9"/>
      <c r="R4258" s="9"/>
    </row>
    <row r="4259" spans="11:18" x14ac:dyDescent="0.3">
      <c r="K4259" s="9"/>
      <c r="L4259" s="9"/>
      <c r="M4259" s="9"/>
      <c r="N4259" s="9"/>
      <c r="O4259" s="9"/>
      <c r="P4259" s="9"/>
      <c r="Q4259" s="9"/>
      <c r="R4259" s="9"/>
    </row>
    <row r="4260" spans="11:18" x14ac:dyDescent="0.3">
      <c r="K4260" s="9"/>
      <c r="L4260" s="9"/>
      <c r="M4260" s="9"/>
      <c r="N4260" s="9"/>
      <c r="O4260" s="9"/>
      <c r="P4260" s="9"/>
      <c r="Q4260" s="9"/>
      <c r="R4260" s="9"/>
    </row>
    <row r="4261" spans="11:18" x14ac:dyDescent="0.3">
      <c r="K4261" s="9"/>
      <c r="L4261" s="9"/>
      <c r="M4261" s="9"/>
      <c r="N4261" s="9"/>
      <c r="O4261" s="9"/>
      <c r="P4261" s="9"/>
      <c r="Q4261" s="9"/>
      <c r="R4261" s="9"/>
    </row>
    <row r="4262" spans="11:18" x14ac:dyDescent="0.3">
      <c r="K4262" s="9"/>
      <c r="L4262" s="9"/>
      <c r="M4262" s="9"/>
      <c r="N4262" s="9"/>
      <c r="O4262" s="9"/>
      <c r="P4262" s="9"/>
      <c r="Q4262" s="9"/>
      <c r="R4262" s="9"/>
    </row>
    <row r="4263" spans="11:18" x14ac:dyDescent="0.3">
      <c r="K4263" s="9"/>
      <c r="L4263" s="9"/>
      <c r="M4263" s="9"/>
      <c r="N4263" s="9"/>
      <c r="O4263" s="9"/>
      <c r="P4263" s="9"/>
      <c r="Q4263" s="9"/>
      <c r="R4263" s="9"/>
    </row>
    <row r="4264" spans="11:18" x14ac:dyDescent="0.3">
      <c r="K4264" s="9"/>
      <c r="L4264" s="9"/>
      <c r="M4264" s="9"/>
      <c r="N4264" s="9"/>
      <c r="O4264" s="9"/>
      <c r="P4264" s="9"/>
      <c r="Q4264" s="9"/>
      <c r="R4264" s="9"/>
    </row>
    <row r="4265" spans="11:18" x14ac:dyDescent="0.3">
      <c r="K4265" s="9"/>
      <c r="L4265" s="9"/>
      <c r="M4265" s="9"/>
      <c r="N4265" s="9"/>
      <c r="O4265" s="9"/>
      <c r="P4265" s="9"/>
      <c r="Q4265" s="9"/>
      <c r="R4265" s="9"/>
    </row>
    <row r="4266" spans="11:18" x14ac:dyDescent="0.3">
      <c r="K4266" s="9"/>
      <c r="L4266" s="9"/>
      <c r="M4266" s="9"/>
      <c r="N4266" s="9"/>
      <c r="O4266" s="9"/>
      <c r="P4266" s="9"/>
      <c r="Q4266" s="9"/>
      <c r="R4266" s="9"/>
    </row>
    <row r="4267" spans="11:18" x14ac:dyDescent="0.3">
      <c r="K4267" s="9"/>
      <c r="L4267" s="9"/>
      <c r="M4267" s="9"/>
      <c r="N4267" s="9"/>
      <c r="O4267" s="9"/>
      <c r="P4267" s="9"/>
      <c r="Q4267" s="9"/>
      <c r="R4267" s="9"/>
    </row>
    <row r="4268" spans="11:18" x14ac:dyDescent="0.3">
      <c r="K4268" s="9"/>
      <c r="L4268" s="9"/>
      <c r="M4268" s="9"/>
      <c r="N4268" s="9"/>
      <c r="O4268" s="9"/>
      <c r="P4268" s="9"/>
      <c r="Q4268" s="9"/>
      <c r="R4268" s="9"/>
    </row>
    <row r="4269" spans="11:18" x14ac:dyDescent="0.3">
      <c r="K4269" s="9"/>
      <c r="L4269" s="9"/>
      <c r="M4269" s="9"/>
      <c r="N4269" s="9"/>
      <c r="O4269" s="9"/>
      <c r="P4269" s="9"/>
      <c r="Q4269" s="9"/>
      <c r="R4269" s="9"/>
    </row>
    <row r="4270" spans="11:18" x14ac:dyDescent="0.3">
      <c r="K4270" s="9"/>
      <c r="L4270" s="9"/>
      <c r="M4270" s="9"/>
      <c r="N4270" s="9"/>
      <c r="O4270" s="9"/>
      <c r="P4270" s="9"/>
      <c r="Q4270" s="9"/>
      <c r="R4270" s="9"/>
    </row>
    <row r="4271" spans="11:18" x14ac:dyDescent="0.3">
      <c r="K4271" s="9"/>
      <c r="L4271" s="9"/>
      <c r="M4271" s="9"/>
      <c r="N4271" s="9"/>
      <c r="O4271" s="9"/>
      <c r="P4271" s="9"/>
      <c r="Q4271" s="9"/>
      <c r="R4271" s="9"/>
    </row>
    <row r="4272" spans="11:18" x14ac:dyDescent="0.3">
      <c r="K4272" s="9"/>
      <c r="L4272" s="9"/>
      <c r="M4272" s="9"/>
      <c r="N4272" s="9"/>
      <c r="O4272" s="9"/>
      <c r="P4272" s="9"/>
      <c r="Q4272" s="9"/>
      <c r="R4272" s="9"/>
    </row>
    <row r="4273" spans="11:18" x14ac:dyDescent="0.3">
      <c r="K4273" s="9"/>
      <c r="L4273" s="9"/>
      <c r="M4273" s="9"/>
      <c r="N4273" s="9"/>
      <c r="O4273" s="9"/>
      <c r="P4273" s="9"/>
      <c r="Q4273" s="9"/>
      <c r="R4273" s="9"/>
    </row>
    <row r="4274" spans="11:18" x14ac:dyDescent="0.3">
      <c r="K4274" s="9"/>
      <c r="L4274" s="9"/>
      <c r="M4274" s="9"/>
      <c r="N4274" s="9"/>
      <c r="O4274" s="9"/>
      <c r="P4274" s="9"/>
      <c r="Q4274" s="9"/>
      <c r="R4274" s="9"/>
    </row>
    <row r="4275" spans="11:18" x14ac:dyDescent="0.3">
      <c r="K4275" s="9"/>
      <c r="L4275" s="9"/>
      <c r="M4275" s="9"/>
      <c r="N4275" s="9"/>
      <c r="O4275" s="9"/>
      <c r="P4275" s="9"/>
      <c r="Q4275" s="9"/>
      <c r="R4275" s="9"/>
    </row>
    <row r="4276" spans="11:18" x14ac:dyDescent="0.3">
      <c r="K4276" s="9"/>
      <c r="L4276" s="9"/>
      <c r="M4276" s="9"/>
      <c r="N4276" s="9"/>
      <c r="O4276" s="9"/>
      <c r="P4276" s="9"/>
      <c r="Q4276" s="9"/>
      <c r="R4276" s="9"/>
    </row>
    <row r="4277" spans="11:18" x14ac:dyDescent="0.3">
      <c r="K4277" s="9"/>
      <c r="L4277" s="9"/>
      <c r="M4277" s="9"/>
      <c r="N4277" s="9"/>
      <c r="O4277" s="9"/>
      <c r="P4277" s="9"/>
      <c r="Q4277" s="9"/>
      <c r="R4277" s="9"/>
    </row>
    <row r="4278" spans="11:18" x14ac:dyDescent="0.3">
      <c r="K4278" s="9"/>
      <c r="L4278" s="9"/>
      <c r="M4278" s="9"/>
      <c r="N4278" s="9"/>
      <c r="O4278" s="9"/>
      <c r="P4278" s="9"/>
      <c r="Q4278" s="9"/>
      <c r="R4278" s="9"/>
    </row>
    <row r="4279" spans="11:18" x14ac:dyDescent="0.3">
      <c r="K4279" s="9"/>
      <c r="L4279" s="9"/>
      <c r="M4279" s="9"/>
      <c r="N4279" s="9"/>
      <c r="O4279" s="9"/>
      <c r="P4279" s="9"/>
      <c r="Q4279" s="9"/>
      <c r="R4279" s="9"/>
    </row>
    <row r="4280" spans="11:18" x14ac:dyDescent="0.3">
      <c r="K4280" s="9"/>
      <c r="L4280" s="9"/>
      <c r="M4280" s="9"/>
      <c r="N4280" s="9"/>
      <c r="O4280" s="9"/>
      <c r="P4280" s="9"/>
      <c r="Q4280" s="9"/>
      <c r="R4280" s="9"/>
    </row>
    <row r="4281" spans="11:18" x14ac:dyDescent="0.3">
      <c r="K4281" s="9"/>
      <c r="L4281" s="9"/>
      <c r="M4281" s="9"/>
      <c r="N4281" s="9"/>
      <c r="O4281" s="9"/>
      <c r="P4281" s="9"/>
      <c r="Q4281" s="9"/>
      <c r="R4281" s="9"/>
    </row>
    <row r="4282" spans="11:18" x14ac:dyDescent="0.3">
      <c r="K4282" s="9"/>
      <c r="L4282" s="9"/>
      <c r="M4282" s="9"/>
      <c r="N4282" s="9"/>
      <c r="O4282" s="9"/>
      <c r="P4282" s="9"/>
      <c r="Q4282" s="9"/>
      <c r="R4282" s="9"/>
    </row>
    <row r="4283" spans="11:18" x14ac:dyDescent="0.3">
      <c r="K4283" s="9"/>
      <c r="L4283" s="9"/>
      <c r="M4283" s="9"/>
      <c r="N4283" s="9"/>
      <c r="O4283" s="9"/>
      <c r="P4283" s="9"/>
      <c r="Q4283" s="9"/>
      <c r="R4283" s="9"/>
    </row>
    <row r="4284" spans="11:18" x14ac:dyDescent="0.3">
      <c r="K4284" s="9"/>
      <c r="L4284" s="9"/>
      <c r="M4284" s="9"/>
      <c r="N4284" s="9"/>
      <c r="O4284" s="9"/>
      <c r="P4284" s="9"/>
      <c r="Q4284" s="9"/>
      <c r="R4284" s="9"/>
    </row>
    <row r="4285" spans="11:18" x14ac:dyDescent="0.3">
      <c r="K4285" s="9"/>
      <c r="L4285" s="9"/>
      <c r="M4285" s="9"/>
      <c r="N4285" s="9"/>
      <c r="O4285" s="9"/>
      <c r="P4285" s="9"/>
      <c r="Q4285" s="9"/>
      <c r="R4285" s="9"/>
    </row>
    <row r="4286" spans="11:18" x14ac:dyDescent="0.3">
      <c r="K4286" s="9"/>
      <c r="L4286" s="9"/>
      <c r="M4286" s="9"/>
      <c r="N4286" s="9"/>
      <c r="O4286" s="9"/>
      <c r="P4286" s="9"/>
      <c r="Q4286" s="9"/>
      <c r="R4286" s="9"/>
    </row>
    <row r="4287" spans="11:18" x14ac:dyDescent="0.3">
      <c r="K4287" s="9"/>
      <c r="L4287" s="9"/>
      <c r="M4287" s="9"/>
      <c r="N4287" s="9"/>
      <c r="O4287" s="9"/>
      <c r="P4287" s="9"/>
      <c r="Q4287" s="9"/>
      <c r="R4287" s="9"/>
    </row>
    <row r="4288" spans="11:18" x14ac:dyDescent="0.3">
      <c r="K4288" s="9"/>
      <c r="L4288" s="9"/>
      <c r="M4288" s="9"/>
      <c r="N4288" s="9"/>
      <c r="O4288" s="9"/>
      <c r="P4288" s="9"/>
      <c r="Q4288" s="9"/>
      <c r="R4288" s="9"/>
    </row>
    <row r="4289" spans="11:18" x14ac:dyDescent="0.3">
      <c r="K4289" s="9"/>
      <c r="L4289" s="9"/>
      <c r="M4289" s="9"/>
      <c r="N4289" s="9"/>
      <c r="O4289" s="9"/>
      <c r="P4289" s="9"/>
      <c r="Q4289" s="9"/>
      <c r="R4289" s="9"/>
    </row>
    <row r="4290" spans="11:18" x14ac:dyDescent="0.3">
      <c r="K4290" s="9"/>
      <c r="L4290" s="9"/>
      <c r="M4290" s="9"/>
      <c r="N4290" s="9"/>
      <c r="O4290" s="9"/>
      <c r="P4290" s="9"/>
      <c r="Q4290" s="9"/>
      <c r="R4290" s="9"/>
    </row>
    <row r="4291" spans="11:18" x14ac:dyDescent="0.3">
      <c r="K4291" s="9"/>
      <c r="L4291" s="9"/>
      <c r="M4291" s="9"/>
      <c r="N4291" s="9"/>
      <c r="O4291" s="9"/>
      <c r="P4291" s="9"/>
      <c r="Q4291" s="9"/>
      <c r="R4291" s="9"/>
    </row>
    <row r="4292" spans="11:18" x14ac:dyDescent="0.3">
      <c r="K4292" s="9"/>
      <c r="L4292" s="9"/>
      <c r="M4292" s="9"/>
      <c r="N4292" s="9"/>
      <c r="O4292" s="9"/>
      <c r="P4292" s="9"/>
      <c r="Q4292" s="9"/>
      <c r="R4292" s="9"/>
    </row>
    <row r="4293" spans="11:18" x14ac:dyDescent="0.3">
      <c r="K4293" s="9"/>
      <c r="L4293" s="9"/>
      <c r="M4293" s="9"/>
      <c r="N4293" s="9"/>
      <c r="O4293" s="9"/>
      <c r="P4293" s="9"/>
      <c r="Q4293" s="9"/>
      <c r="R4293" s="9"/>
    </row>
    <row r="4294" spans="11:18" x14ac:dyDescent="0.3">
      <c r="K4294" s="9"/>
      <c r="L4294" s="9"/>
      <c r="M4294" s="9"/>
      <c r="N4294" s="9"/>
      <c r="O4294" s="9"/>
      <c r="P4294" s="9"/>
      <c r="Q4294" s="9"/>
      <c r="R4294" s="9"/>
    </row>
    <row r="4295" spans="11:18" x14ac:dyDescent="0.3">
      <c r="K4295" s="9"/>
      <c r="L4295" s="9"/>
      <c r="M4295" s="9"/>
      <c r="N4295" s="9"/>
      <c r="O4295" s="9"/>
      <c r="P4295" s="9"/>
      <c r="Q4295" s="9"/>
      <c r="R4295" s="9"/>
    </row>
    <row r="4296" spans="11:18" x14ac:dyDescent="0.3">
      <c r="K4296" s="9"/>
      <c r="L4296" s="9"/>
      <c r="M4296" s="9"/>
      <c r="N4296" s="9"/>
      <c r="O4296" s="9"/>
      <c r="P4296" s="9"/>
      <c r="Q4296" s="9"/>
      <c r="R4296" s="9"/>
    </row>
    <row r="4297" spans="11:18" x14ac:dyDescent="0.3">
      <c r="K4297" s="9"/>
      <c r="L4297" s="9"/>
      <c r="M4297" s="9"/>
      <c r="N4297" s="9"/>
      <c r="O4297" s="9"/>
      <c r="P4297" s="9"/>
      <c r="Q4297" s="9"/>
      <c r="R4297" s="9"/>
    </row>
    <row r="4298" spans="11:18" x14ac:dyDescent="0.3">
      <c r="K4298" s="9"/>
      <c r="L4298" s="9"/>
      <c r="M4298" s="9"/>
      <c r="N4298" s="9"/>
      <c r="O4298" s="9"/>
      <c r="P4298" s="9"/>
      <c r="Q4298" s="9"/>
      <c r="R4298" s="9"/>
    </row>
    <row r="4299" spans="11:18" x14ac:dyDescent="0.3">
      <c r="K4299" s="9"/>
      <c r="L4299" s="9"/>
      <c r="M4299" s="9"/>
      <c r="N4299" s="9"/>
      <c r="O4299" s="9"/>
      <c r="P4299" s="9"/>
      <c r="Q4299" s="9"/>
      <c r="R4299" s="9"/>
    </row>
    <row r="4300" spans="11:18" x14ac:dyDescent="0.3">
      <c r="K4300" s="9"/>
      <c r="L4300" s="9"/>
      <c r="M4300" s="9"/>
      <c r="N4300" s="9"/>
      <c r="O4300" s="9"/>
      <c r="P4300" s="9"/>
      <c r="Q4300" s="9"/>
      <c r="R4300" s="9"/>
    </row>
    <row r="4301" spans="11:18" x14ac:dyDescent="0.3">
      <c r="K4301" s="9"/>
      <c r="L4301" s="9"/>
      <c r="M4301" s="9"/>
      <c r="N4301" s="9"/>
      <c r="O4301" s="9"/>
      <c r="P4301" s="9"/>
      <c r="Q4301" s="9"/>
      <c r="R4301" s="9"/>
    </row>
    <row r="4302" spans="11:18" x14ac:dyDescent="0.3">
      <c r="K4302" s="9"/>
      <c r="L4302" s="9"/>
      <c r="M4302" s="9"/>
      <c r="N4302" s="9"/>
      <c r="O4302" s="9"/>
      <c r="P4302" s="9"/>
      <c r="Q4302" s="9"/>
      <c r="R4302" s="9"/>
    </row>
    <row r="4303" spans="11:18" x14ac:dyDescent="0.3">
      <c r="K4303" s="9"/>
      <c r="L4303" s="9"/>
      <c r="M4303" s="9"/>
      <c r="N4303" s="9"/>
      <c r="O4303" s="9"/>
      <c r="P4303" s="9"/>
      <c r="Q4303" s="9"/>
      <c r="R4303" s="9"/>
    </row>
    <row r="4304" spans="11:18" x14ac:dyDescent="0.3">
      <c r="K4304" s="9"/>
      <c r="L4304" s="9"/>
      <c r="M4304" s="9"/>
      <c r="N4304" s="9"/>
      <c r="O4304" s="9"/>
      <c r="P4304" s="9"/>
      <c r="Q4304" s="9"/>
      <c r="R4304" s="9"/>
    </row>
    <row r="4305" spans="11:18" x14ac:dyDescent="0.3">
      <c r="K4305" s="9"/>
      <c r="L4305" s="9"/>
      <c r="M4305" s="9"/>
      <c r="N4305" s="9"/>
      <c r="O4305" s="9"/>
      <c r="P4305" s="9"/>
      <c r="Q4305" s="9"/>
      <c r="R4305" s="9"/>
    </row>
    <row r="4306" spans="11:18" x14ac:dyDescent="0.3">
      <c r="K4306" s="9"/>
      <c r="L4306" s="9"/>
      <c r="M4306" s="9"/>
      <c r="N4306" s="9"/>
      <c r="O4306" s="9"/>
      <c r="P4306" s="9"/>
      <c r="Q4306" s="9"/>
      <c r="R4306" s="9"/>
    </row>
    <row r="4307" spans="11:18" x14ac:dyDescent="0.3">
      <c r="K4307" s="9"/>
      <c r="L4307" s="9"/>
      <c r="M4307" s="9"/>
      <c r="N4307" s="9"/>
      <c r="O4307" s="9"/>
      <c r="P4307" s="9"/>
      <c r="Q4307" s="9"/>
      <c r="R4307" s="9"/>
    </row>
    <row r="4308" spans="11:18" x14ac:dyDescent="0.3">
      <c r="K4308" s="9"/>
      <c r="L4308" s="9"/>
      <c r="M4308" s="9"/>
      <c r="N4308" s="9"/>
      <c r="O4308" s="9"/>
      <c r="P4308" s="9"/>
      <c r="Q4308" s="9"/>
      <c r="R4308" s="9"/>
    </row>
    <row r="4309" spans="11:18" x14ac:dyDescent="0.3">
      <c r="K4309" s="9"/>
      <c r="L4309" s="9"/>
      <c r="M4309" s="9"/>
      <c r="N4309" s="9"/>
      <c r="O4309" s="9"/>
      <c r="P4309" s="9"/>
      <c r="Q4309" s="9"/>
      <c r="R4309" s="9"/>
    </row>
    <row r="4310" spans="11:18" x14ac:dyDescent="0.3">
      <c r="K4310" s="9"/>
      <c r="L4310" s="9"/>
      <c r="M4310" s="9"/>
      <c r="N4310" s="9"/>
      <c r="O4310" s="9"/>
      <c r="P4310" s="9"/>
      <c r="Q4310" s="9"/>
      <c r="R4310" s="9"/>
    </row>
    <row r="4311" spans="11:18" x14ac:dyDescent="0.3">
      <c r="K4311" s="9"/>
      <c r="L4311" s="9"/>
      <c r="M4311" s="9"/>
      <c r="N4311" s="9"/>
      <c r="O4311" s="9"/>
      <c r="P4311" s="9"/>
      <c r="Q4311" s="9"/>
      <c r="R4311" s="9"/>
    </row>
    <row r="4312" spans="11:18" x14ac:dyDescent="0.3">
      <c r="K4312" s="9"/>
      <c r="L4312" s="9"/>
      <c r="M4312" s="9"/>
      <c r="N4312" s="9"/>
      <c r="O4312" s="9"/>
      <c r="P4312" s="9"/>
      <c r="Q4312" s="9"/>
      <c r="R4312" s="9"/>
    </row>
    <row r="4313" spans="11:18" x14ac:dyDescent="0.3">
      <c r="K4313" s="9"/>
      <c r="L4313" s="9"/>
      <c r="M4313" s="9"/>
      <c r="N4313" s="9"/>
      <c r="O4313" s="9"/>
      <c r="P4313" s="9"/>
      <c r="Q4313" s="9"/>
      <c r="R4313" s="9"/>
    </row>
    <row r="4314" spans="11:18" x14ac:dyDescent="0.3">
      <c r="K4314" s="9"/>
      <c r="L4314" s="9"/>
      <c r="M4314" s="9"/>
      <c r="N4314" s="9"/>
      <c r="O4314" s="9"/>
      <c r="P4314" s="9"/>
      <c r="Q4314" s="9"/>
      <c r="R4314" s="9"/>
    </row>
    <row r="4315" spans="11:18" x14ac:dyDescent="0.3">
      <c r="K4315" s="9"/>
      <c r="L4315" s="9"/>
      <c r="M4315" s="9"/>
      <c r="N4315" s="9"/>
      <c r="O4315" s="9"/>
      <c r="P4315" s="9"/>
      <c r="Q4315" s="9"/>
      <c r="R4315" s="9"/>
    </row>
    <row r="4316" spans="11:18" x14ac:dyDescent="0.3">
      <c r="K4316" s="9"/>
      <c r="L4316" s="9"/>
      <c r="M4316" s="9"/>
      <c r="N4316" s="9"/>
      <c r="O4316" s="9"/>
      <c r="P4316" s="9"/>
      <c r="Q4316" s="9"/>
      <c r="R4316" s="9"/>
    </row>
    <row r="4317" spans="11:18" x14ac:dyDescent="0.3">
      <c r="K4317" s="9"/>
      <c r="L4317" s="9"/>
      <c r="M4317" s="9"/>
      <c r="N4317" s="9"/>
      <c r="O4317" s="9"/>
      <c r="P4317" s="9"/>
      <c r="Q4317" s="9"/>
      <c r="R4317" s="9"/>
    </row>
    <row r="4318" spans="11:18" x14ac:dyDescent="0.3">
      <c r="K4318" s="9"/>
      <c r="L4318" s="9"/>
      <c r="M4318" s="9"/>
      <c r="N4318" s="9"/>
      <c r="O4318" s="9"/>
      <c r="P4318" s="9"/>
      <c r="Q4318" s="9"/>
      <c r="R4318" s="9"/>
    </row>
    <row r="4319" spans="11:18" x14ac:dyDescent="0.3">
      <c r="K4319" s="9"/>
      <c r="L4319" s="9"/>
      <c r="M4319" s="9"/>
      <c r="N4319" s="9"/>
      <c r="O4319" s="9"/>
      <c r="P4319" s="9"/>
      <c r="Q4319" s="9"/>
      <c r="R4319" s="9"/>
    </row>
    <row r="4320" spans="11:18" x14ac:dyDescent="0.3">
      <c r="K4320" s="9"/>
      <c r="L4320" s="9"/>
      <c r="M4320" s="9"/>
      <c r="N4320" s="9"/>
      <c r="O4320" s="9"/>
      <c r="P4320" s="9"/>
      <c r="Q4320" s="9"/>
      <c r="R4320" s="9"/>
    </row>
    <row r="4321" spans="11:18" x14ac:dyDescent="0.3">
      <c r="K4321" s="9"/>
      <c r="L4321" s="9"/>
      <c r="M4321" s="9"/>
      <c r="N4321" s="9"/>
      <c r="O4321" s="9"/>
      <c r="P4321" s="9"/>
      <c r="Q4321" s="9"/>
      <c r="R4321" s="9"/>
    </row>
    <row r="4322" spans="11:18" x14ac:dyDescent="0.3">
      <c r="K4322" s="9"/>
      <c r="L4322" s="9"/>
      <c r="M4322" s="9"/>
      <c r="N4322" s="9"/>
      <c r="O4322" s="9"/>
      <c r="P4322" s="9"/>
      <c r="Q4322" s="9"/>
      <c r="R4322" s="9"/>
    </row>
    <row r="4323" spans="11:18" x14ac:dyDescent="0.3">
      <c r="K4323" s="9"/>
      <c r="L4323" s="9"/>
      <c r="M4323" s="9"/>
      <c r="N4323" s="9"/>
      <c r="O4323" s="9"/>
      <c r="P4323" s="9"/>
      <c r="Q4323" s="9"/>
      <c r="R4323" s="9"/>
    </row>
    <row r="4324" spans="11:18" x14ac:dyDescent="0.3">
      <c r="K4324" s="9"/>
      <c r="L4324" s="9"/>
      <c r="M4324" s="9"/>
      <c r="N4324" s="9"/>
      <c r="O4324" s="9"/>
      <c r="P4324" s="9"/>
      <c r="Q4324" s="9"/>
      <c r="R4324" s="9"/>
    </row>
    <row r="4325" spans="11:18" x14ac:dyDescent="0.3">
      <c r="K4325" s="9"/>
      <c r="L4325" s="9"/>
      <c r="M4325" s="9"/>
      <c r="N4325" s="9"/>
      <c r="O4325" s="9"/>
      <c r="P4325" s="9"/>
      <c r="Q4325" s="9"/>
      <c r="R4325" s="9"/>
    </row>
    <row r="4326" spans="11:18" x14ac:dyDescent="0.3">
      <c r="K4326" s="9"/>
      <c r="L4326" s="9"/>
      <c r="M4326" s="9"/>
      <c r="N4326" s="9"/>
      <c r="O4326" s="9"/>
      <c r="P4326" s="9"/>
      <c r="Q4326" s="9"/>
      <c r="R4326" s="9"/>
    </row>
    <row r="4327" spans="11:18" x14ac:dyDescent="0.3">
      <c r="K4327" s="9"/>
      <c r="L4327" s="9"/>
      <c r="M4327" s="9"/>
      <c r="N4327" s="9"/>
      <c r="O4327" s="9"/>
      <c r="P4327" s="9"/>
      <c r="Q4327" s="9"/>
      <c r="R4327" s="9"/>
    </row>
    <row r="4328" spans="11:18" x14ac:dyDescent="0.3">
      <c r="K4328" s="9"/>
      <c r="L4328" s="9"/>
      <c r="M4328" s="9"/>
      <c r="N4328" s="9"/>
      <c r="O4328" s="9"/>
      <c r="P4328" s="9"/>
      <c r="Q4328" s="9"/>
      <c r="R4328" s="9"/>
    </row>
    <row r="4329" spans="11:18" x14ac:dyDescent="0.3">
      <c r="K4329" s="9"/>
      <c r="L4329" s="9"/>
      <c r="M4329" s="9"/>
      <c r="N4329" s="9"/>
      <c r="O4329" s="9"/>
      <c r="P4329" s="9"/>
      <c r="Q4329" s="9"/>
      <c r="R4329" s="9"/>
    </row>
    <row r="4330" spans="11:18" x14ac:dyDescent="0.3">
      <c r="K4330" s="9"/>
      <c r="L4330" s="9"/>
      <c r="M4330" s="9"/>
      <c r="N4330" s="9"/>
      <c r="O4330" s="9"/>
      <c r="P4330" s="9"/>
      <c r="Q4330" s="9"/>
      <c r="R4330" s="9"/>
    </row>
    <row r="4331" spans="11:18" x14ac:dyDescent="0.3">
      <c r="K4331" s="9"/>
      <c r="L4331" s="9"/>
      <c r="M4331" s="9"/>
      <c r="N4331" s="9"/>
      <c r="O4331" s="9"/>
      <c r="P4331" s="9"/>
      <c r="Q4331" s="9"/>
      <c r="R4331" s="9"/>
    </row>
    <row r="4332" spans="11:18" x14ac:dyDescent="0.3">
      <c r="K4332" s="9"/>
      <c r="L4332" s="9"/>
      <c r="M4332" s="9"/>
      <c r="N4332" s="9"/>
      <c r="O4332" s="9"/>
      <c r="P4332" s="9"/>
      <c r="Q4332" s="9"/>
      <c r="R4332" s="9"/>
    </row>
    <row r="4333" spans="11:18" x14ac:dyDescent="0.3">
      <c r="K4333" s="9"/>
      <c r="L4333" s="9"/>
      <c r="M4333" s="9"/>
      <c r="N4333" s="9"/>
      <c r="O4333" s="9"/>
      <c r="P4333" s="9"/>
      <c r="Q4333" s="9"/>
      <c r="R4333" s="9"/>
    </row>
    <row r="4334" spans="11:18" x14ac:dyDescent="0.3">
      <c r="K4334" s="9"/>
      <c r="L4334" s="9"/>
      <c r="M4334" s="9"/>
      <c r="N4334" s="9"/>
      <c r="O4334" s="9"/>
      <c r="P4334" s="9"/>
      <c r="Q4334" s="9"/>
      <c r="R4334" s="9"/>
    </row>
    <row r="4335" spans="11:18" x14ac:dyDescent="0.3">
      <c r="K4335" s="9"/>
      <c r="L4335" s="9"/>
      <c r="M4335" s="9"/>
      <c r="N4335" s="9"/>
      <c r="O4335" s="9"/>
      <c r="P4335" s="9"/>
      <c r="Q4335" s="9"/>
      <c r="R4335" s="9"/>
    </row>
    <row r="4336" spans="11:18" x14ac:dyDescent="0.3">
      <c r="K4336" s="9"/>
      <c r="L4336" s="9"/>
      <c r="M4336" s="9"/>
      <c r="N4336" s="9"/>
      <c r="O4336" s="9"/>
      <c r="P4336" s="9"/>
      <c r="Q4336" s="9"/>
      <c r="R4336" s="9"/>
    </row>
    <row r="4337" spans="11:18" x14ac:dyDescent="0.3">
      <c r="K4337" s="9"/>
      <c r="L4337" s="9"/>
      <c r="M4337" s="9"/>
      <c r="N4337" s="9"/>
      <c r="O4337" s="9"/>
      <c r="P4337" s="9"/>
      <c r="Q4337" s="9"/>
      <c r="R4337" s="9"/>
    </row>
    <row r="4338" spans="11:18" x14ac:dyDescent="0.3">
      <c r="K4338" s="9"/>
      <c r="L4338" s="9"/>
      <c r="M4338" s="9"/>
      <c r="N4338" s="9"/>
      <c r="O4338" s="9"/>
      <c r="P4338" s="9"/>
      <c r="Q4338" s="9"/>
      <c r="R4338" s="9"/>
    </row>
    <row r="4339" spans="11:18" x14ac:dyDescent="0.3">
      <c r="K4339" s="9"/>
      <c r="L4339" s="9"/>
      <c r="M4339" s="9"/>
      <c r="N4339" s="9"/>
      <c r="O4339" s="9"/>
      <c r="P4339" s="9"/>
      <c r="Q4339" s="9"/>
      <c r="R4339" s="9"/>
    </row>
    <row r="4340" spans="11:18" x14ac:dyDescent="0.3">
      <c r="K4340" s="9"/>
      <c r="L4340" s="9"/>
      <c r="M4340" s="9"/>
      <c r="N4340" s="9"/>
      <c r="O4340" s="9"/>
      <c r="P4340" s="9"/>
      <c r="Q4340" s="9"/>
      <c r="R4340" s="9"/>
    </row>
    <row r="4341" spans="11:18" x14ac:dyDescent="0.3">
      <c r="K4341" s="9"/>
      <c r="L4341" s="9"/>
      <c r="M4341" s="9"/>
      <c r="N4341" s="9"/>
      <c r="O4341" s="9"/>
      <c r="P4341" s="9"/>
      <c r="Q4341" s="9"/>
      <c r="R4341" s="9"/>
    </row>
    <row r="4342" spans="11:18" x14ac:dyDescent="0.3">
      <c r="K4342" s="9"/>
      <c r="L4342" s="9"/>
      <c r="M4342" s="9"/>
      <c r="N4342" s="9"/>
      <c r="O4342" s="9"/>
      <c r="P4342" s="9"/>
      <c r="Q4342" s="9"/>
      <c r="R4342" s="9"/>
    </row>
    <row r="4343" spans="11:18" x14ac:dyDescent="0.3">
      <c r="K4343" s="9"/>
      <c r="L4343" s="9"/>
      <c r="M4343" s="9"/>
      <c r="N4343" s="9"/>
      <c r="O4343" s="9"/>
      <c r="P4343" s="9"/>
      <c r="Q4343" s="9"/>
      <c r="R4343" s="9"/>
    </row>
    <row r="4344" spans="11:18" x14ac:dyDescent="0.3">
      <c r="K4344" s="9"/>
      <c r="L4344" s="9"/>
      <c r="M4344" s="9"/>
      <c r="N4344" s="9"/>
      <c r="O4344" s="9"/>
      <c r="P4344" s="9"/>
      <c r="Q4344" s="9"/>
      <c r="R4344" s="9"/>
    </row>
    <row r="4345" spans="11:18" x14ac:dyDescent="0.3">
      <c r="K4345" s="9"/>
      <c r="L4345" s="9"/>
      <c r="M4345" s="9"/>
      <c r="N4345" s="9"/>
      <c r="O4345" s="9"/>
      <c r="P4345" s="9"/>
      <c r="Q4345" s="9"/>
      <c r="R4345" s="9"/>
    </row>
    <row r="4346" spans="11:18" x14ac:dyDescent="0.3">
      <c r="K4346" s="9"/>
      <c r="L4346" s="9"/>
      <c r="M4346" s="9"/>
      <c r="N4346" s="9"/>
      <c r="O4346" s="9"/>
      <c r="P4346" s="9"/>
      <c r="Q4346" s="9"/>
      <c r="R4346" s="9"/>
    </row>
    <row r="4347" spans="11:18" x14ac:dyDescent="0.3">
      <c r="K4347" s="9"/>
      <c r="L4347" s="9"/>
      <c r="M4347" s="9"/>
      <c r="N4347" s="9"/>
      <c r="O4347" s="9"/>
      <c r="P4347" s="9"/>
      <c r="Q4347" s="9"/>
      <c r="R4347" s="9"/>
    </row>
    <row r="4348" spans="11:18" x14ac:dyDescent="0.3">
      <c r="K4348" s="9"/>
      <c r="L4348" s="9"/>
      <c r="M4348" s="9"/>
      <c r="N4348" s="9"/>
      <c r="O4348" s="9"/>
      <c r="P4348" s="9"/>
      <c r="Q4348" s="9"/>
      <c r="R4348" s="9"/>
    </row>
    <row r="4349" spans="11:18" x14ac:dyDescent="0.3">
      <c r="K4349" s="9"/>
      <c r="L4349" s="9"/>
      <c r="M4349" s="9"/>
      <c r="N4349" s="9"/>
      <c r="O4349" s="9"/>
      <c r="P4349" s="9"/>
      <c r="Q4349" s="9"/>
      <c r="R4349" s="9"/>
    </row>
    <row r="4350" spans="11:18" x14ac:dyDescent="0.3">
      <c r="K4350" s="9"/>
      <c r="L4350" s="9"/>
      <c r="M4350" s="9"/>
      <c r="N4350" s="9"/>
      <c r="O4350" s="9"/>
      <c r="P4350" s="9"/>
      <c r="Q4350" s="9"/>
      <c r="R4350" s="9"/>
    </row>
    <row r="4351" spans="11:18" x14ac:dyDescent="0.3">
      <c r="K4351" s="9"/>
      <c r="L4351" s="9"/>
      <c r="M4351" s="9"/>
      <c r="N4351" s="9"/>
      <c r="O4351" s="9"/>
      <c r="P4351" s="9"/>
      <c r="Q4351" s="9"/>
      <c r="R4351" s="9"/>
    </row>
    <row r="4352" spans="11:18" x14ac:dyDescent="0.3">
      <c r="K4352" s="9"/>
      <c r="L4352" s="9"/>
      <c r="M4352" s="9"/>
      <c r="N4352" s="9"/>
      <c r="O4352" s="9"/>
      <c r="P4352" s="9"/>
      <c r="Q4352" s="9"/>
      <c r="R4352" s="9"/>
    </row>
    <row r="4353" spans="11:18" x14ac:dyDescent="0.3">
      <c r="K4353" s="9"/>
      <c r="L4353" s="9"/>
      <c r="M4353" s="9"/>
      <c r="N4353" s="9"/>
      <c r="O4353" s="9"/>
      <c r="P4353" s="9"/>
      <c r="Q4353" s="9"/>
      <c r="R4353" s="9"/>
    </row>
    <row r="4354" spans="11:18" x14ac:dyDescent="0.3">
      <c r="K4354" s="9"/>
      <c r="L4354" s="9"/>
      <c r="M4354" s="9"/>
      <c r="N4354" s="9"/>
      <c r="O4354" s="9"/>
      <c r="P4354" s="9"/>
      <c r="Q4354" s="9"/>
      <c r="R4354" s="9"/>
    </row>
    <row r="4355" spans="11:18" x14ac:dyDescent="0.3">
      <c r="K4355" s="9"/>
      <c r="L4355" s="9"/>
      <c r="M4355" s="9"/>
      <c r="N4355" s="9"/>
      <c r="O4355" s="9"/>
      <c r="P4355" s="9"/>
      <c r="Q4355" s="9"/>
      <c r="R4355" s="9"/>
    </row>
    <row r="4356" spans="11:18" x14ac:dyDescent="0.3">
      <c r="K4356" s="9"/>
      <c r="L4356" s="9"/>
      <c r="M4356" s="9"/>
      <c r="N4356" s="9"/>
      <c r="O4356" s="9"/>
      <c r="P4356" s="9"/>
      <c r="Q4356" s="9"/>
      <c r="R4356" s="9"/>
    </row>
    <row r="4357" spans="11:18" x14ac:dyDescent="0.3">
      <c r="K4357" s="9"/>
      <c r="L4357" s="9"/>
      <c r="M4357" s="9"/>
      <c r="N4357" s="9"/>
      <c r="O4357" s="9"/>
      <c r="P4357" s="9"/>
      <c r="Q4357" s="9"/>
      <c r="R4357" s="9"/>
    </row>
    <row r="4358" spans="11:18" x14ac:dyDescent="0.3">
      <c r="K4358" s="9"/>
      <c r="L4358" s="9"/>
      <c r="M4358" s="9"/>
      <c r="N4358" s="9"/>
      <c r="O4358" s="9"/>
      <c r="P4358" s="9"/>
      <c r="Q4358" s="9"/>
      <c r="R4358" s="9"/>
    </row>
    <row r="4359" spans="11:18" x14ac:dyDescent="0.3">
      <c r="K4359" s="9"/>
      <c r="L4359" s="9"/>
      <c r="M4359" s="9"/>
      <c r="N4359" s="9"/>
      <c r="O4359" s="9"/>
      <c r="P4359" s="9"/>
      <c r="Q4359" s="9"/>
      <c r="R4359" s="9"/>
    </row>
    <row r="4360" spans="11:18" x14ac:dyDescent="0.3">
      <c r="K4360" s="9"/>
      <c r="L4360" s="9"/>
      <c r="M4360" s="9"/>
      <c r="N4360" s="9"/>
      <c r="O4360" s="9"/>
      <c r="P4360" s="9"/>
      <c r="Q4360" s="9"/>
      <c r="R4360" s="9"/>
    </row>
    <row r="4361" spans="11:18" x14ac:dyDescent="0.3">
      <c r="K4361" s="9"/>
      <c r="L4361" s="9"/>
      <c r="M4361" s="9"/>
      <c r="N4361" s="9"/>
      <c r="O4361" s="9"/>
      <c r="P4361" s="9"/>
      <c r="Q4361" s="9"/>
      <c r="R4361" s="9"/>
    </row>
    <row r="4362" spans="11:18" x14ac:dyDescent="0.3">
      <c r="K4362" s="9"/>
      <c r="L4362" s="9"/>
      <c r="M4362" s="9"/>
      <c r="N4362" s="9"/>
      <c r="O4362" s="9"/>
      <c r="P4362" s="9"/>
      <c r="Q4362" s="9"/>
      <c r="R4362" s="9"/>
    </row>
    <row r="4363" spans="11:18" x14ac:dyDescent="0.3">
      <c r="K4363" s="9"/>
      <c r="L4363" s="9"/>
      <c r="M4363" s="9"/>
      <c r="N4363" s="9"/>
      <c r="O4363" s="9"/>
      <c r="P4363" s="9"/>
      <c r="Q4363" s="9"/>
      <c r="R4363" s="9"/>
    </row>
    <row r="4364" spans="11:18" x14ac:dyDescent="0.3">
      <c r="K4364" s="9"/>
      <c r="L4364" s="9"/>
      <c r="M4364" s="9"/>
      <c r="N4364" s="9"/>
      <c r="O4364" s="9"/>
      <c r="P4364" s="9"/>
      <c r="Q4364" s="9"/>
      <c r="R4364" s="9"/>
    </row>
    <row r="4365" spans="11:18" x14ac:dyDescent="0.3">
      <c r="K4365" s="9"/>
      <c r="L4365" s="9"/>
      <c r="M4365" s="9"/>
      <c r="N4365" s="9"/>
      <c r="O4365" s="9"/>
      <c r="P4365" s="9"/>
      <c r="Q4365" s="9"/>
      <c r="R4365" s="9"/>
    </row>
    <row r="4366" spans="11:18" x14ac:dyDescent="0.3">
      <c r="K4366" s="9"/>
      <c r="L4366" s="9"/>
      <c r="M4366" s="9"/>
      <c r="N4366" s="9"/>
      <c r="O4366" s="9"/>
      <c r="P4366" s="9"/>
      <c r="Q4366" s="9"/>
      <c r="R4366" s="9"/>
    </row>
    <row r="4367" spans="11:18" x14ac:dyDescent="0.3">
      <c r="K4367" s="9"/>
      <c r="L4367" s="9"/>
      <c r="M4367" s="9"/>
      <c r="N4367" s="9"/>
      <c r="O4367" s="9"/>
      <c r="P4367" s="9"/>
      <c r="Q4367" s="9"/>
      <c r="R4367" s="9"/>
    </row>
    <row r="4368" spans="11:18" x14ac:dyDescent="0.3">
      <c r="K4368" s="9"/>
      <c r="L4368" s="9"/>
      <c r="M4368" s="9"/>
      <c r="N4368" s="9"/>
      <c r="O4368" s="9"/>
      <c r="P4368" s="9"/>
      <c r="Q4368" s="9"/>
      <c r="R4368" s="9"/>
    </row>
    <row r="4369" spans="11:18" x14ac:dyDescent="0.3">
      <c r="K4369" s="9"/>
      <c r="L4369" s="9"/>
      <c r="M4369" s="9"/>
      <c r="N4369" s="9"/>
      <c r="O4369" s="9"/>
      <c r="P4369" s="9"/>
      <c r="Q4369" s="9"/>
      <c r="R4369" s="9"/>
    </row>
    <row r="4370" spans="11:18" x14ac:dyDescent="0.3">
      <c r="K4370" s="9"/>
      <c r="L4370" s="9"/>
      <c r="M4370" s="9"/>
      <c r="N4370" s="9"/>
      <c r="O4370" s="9"/>
      <c r="P4370" s="9"/>
      <c r="Q4370" s="9"/>
      <c r="R4370" s="9"/>
    </row>
    <row r="4371" spans="11:18" x14ac:dyDescent="0.3">
      <c r="K4371" s="9"/>
      <c r="L4371" s="9"/>
      <c r="M4371" s="9"/>
      <c r="N4371" s="9"/>
      <c r="O4371" s="9"/>
      <c r="P4371" s="9"/>
      <c r="Q4371" s="9"/>
      <c r="R4371" s="9"/>
    </row>
    <row r="4372" spans="11:18" x14ac:dyDescent="0.3">
      <c r="K4372" s="9"/>
      <c r="L4372" s="9"/>
      <c r="M4372" s="9"/>
      <c r="N4372" s="9"/>
      <c r="O4372" s="9"/>
      <c r="P4372" s="9"/>
      <c r="Q4372" s="9"/>
      <c r="R4372" s="9"/>
    </row>
    <row r="4373" spans="11:18" x14ac:dyDescent="0.3">
      <c r="K4373" s="9"/>
      <c r="L4373" s="9"/>
      <c r="M4373" s="9"/>
      <c r="N4373" s="9"/>
      <c r="O4373" s="9"/>
      <c r="P4373" s="9"/>
      <c r="Q4373" s="9"/>
      <c r="R4373" s="9"/>
    </row>
    <row r="4374" spans="11:18" x14ac:dyDescent="0.3">
      <c r="K4374" s="9"/>
      <c r="L4374" s="9"/>
      <c r="M4374" s="9"/>
      <c r="N4374" s="9"/>
      <c r="O4374" s="9"/>
      <c r="P4374" s="9"/>
      <c r="Q4374" s="9"/>
      <c r="R4374" s="9"/>
    </row>
    <row r="4375" spans="11:18" x14ac:dyDescent="0.3">
      <c r="K4375" s="9"/>
      <c r="L4375" s="9"/>
      <c r="M4375" s="9"/>
      <c r="N4375" s="9"/>
      <c r="O4375" s="9"/>
      <c r="P4375" s="9"/>
      <c r="Q4375" s="9"/>
      <c r="R4375" s="9"/>
    </row>
    <row r="4376" spans="11:18" x14ac:dyDescent="0.3">
      <c r="K4376" s="9"/>
      <c r="L4376" s="9"/>
      <c r="M4376" s="9"/>
      <c r="N4376" s="9"/>
      <c r="O4376" s="9"/>
      <c r="P4376" s="9"/>
      <c r="Q4376" s="9"/>
      <c r="R4376" s="9"/>
    </row>
    <row r="4377" spans="11:18" x14ac:dyDescent="0.3">
      <c r="K4377" s="9"/>
      <c r="L4377" s="9"/>
      <c r="M4377" s="9"/>
      <c r="N4377" s="9"/>
      <c r="O4377" s="9"/>
      <c r="P4377" s="9"/>
      <c r="Q4377" s="9"/>
      <c r="R4377" s="9"/>
    </row>
    <row r="4378" spans="11:18" x14ac:dyDescent="0.3">
      <c r="K4378" s="9"/>
      <c r="L4378" s="9"/>
      <c r="M4378" s="9"/>
      <c r="N4378" s="9"/>
      <c r="O4378" s="9"/>
      <c r="P4378" s="9"/>
      <c r="Q4378" s="9"/>
      <c r="R4378" s="9"/>
    </row>
    <row r="4379" spans="11:18" x14ac:dyDescent="0.3">
      <c r="K4379" s="9"/>
      <c r="L4379" s="9"/>
      <c r="M4379" s="9"/>
      <c r="N4379" s="9"/>
      <c r="O4379" s="9"/>
      <c r="P4379" s="9"/>
      <c r="Q4379" s="9"/>
      <c r="R4379" s="9"/>
    </row>
    <row r="4380" spans="11:18" x14ac:dyDescent="0.3">
      <c r="K4380" s="9"/>
      <c r="L4380" s="9"/>
      <c r="M4380" s="9"/>
      <c r="N4380" s="9"/>
      <c r="O4380" s="9"/>
      <c r="P4380" s="9"/>
      <c r="Q4380" s="9"/>
      <c r="R4380" s="9"/>
    </row>
    <row r="4381" spans="11:18" x14ac:dyDescent="0.3">
      <c r="K4381" s="9"/>
      <c r="L4381" s="9"/>
      <c r="M4381" s="9"/>
      <c r="N4381" s="9"/>
      <c r="O4381" s="9"/>
      <c r="P4381" s="9"/>
      <c r="Q4381" s="9"/>
      <c r="R4381" s="9"/>
    </row>
    <row r="4382" spans="11:18" x14ac:dyDescent="0.3">
      <c r="K4382" s="9"/>
      <c r="L4382" s="9"/>
      <c r="M4382" s="9"/>
      <c r="N4382" s="9"/>
      <c r="O4382" s="9"/>
      <c r="P4382" s="9"/>
      <c r="Q4382" s="9"/>
      <c r="R4382" s="9"/>
    </row>
    <row r="4383" spans="11:18" x14ac:dyDescent="0.3">
      <c r="K4383" s="9"/>
      <c r="L4383" s="9"/>
      <c r="M4383" s="9"/>
      <c r="N4383" s="9"/>
      <c r="O4383" s="9"/>
      <c r="P4383" s="9"/>
      <c r="Q4383" s="9"/>
      <c r="R4383" s="9"/>
    </row>
    <row r="4384" spans="11:18" x14ac:dyDescent="0.3">
      <c r="K4384" s="9"/>
      <c r="L4384" s="9"/>
      <c r="M4384" s="9"/>
      <c r="N4384" s="9"/>
      <c r="O4384" s="9"/>
      <c r="P4384" s="9"/>
      <c r="Q4384" s="9"/>
      <c r="R4384" s="9"/>
    </row>
    <row r="4385" spans="11:18" x14ac:dyDescent="0.3">
      <c r="K4385" s="9"/>
      <c r="L4385" s="9"/>
      <c r="M4385" s="9"/>
      <c r="N4385" s="9"/>
      <c r="O4385" s="9"/>
      <c r="P4385" s="9"/>
      <c r="Q4385" s="9"/>
      <c r="R4385" s="9"/>
    </row>
    <row r="4386" spans="11:18" x14ac:dyDescent="0.3">
      <c r="K4386" s="9"/>
      <c r="L4386" s="9"/>
      <c r="M4386" s="9"/>
      <c r="N4386" s="9"/>
      <c r="O4386" s="9"/>
      <c r="P4386" s="9"/>
      <c r="Q4386" s="9"/>
      <c r="R4386" s="9"/>
    </row>
    <row r="4387" spans="11:18" x14ac:dyDescent="0.3">
      <c r="K4387" s="9"/>
      <c r="L4387" s="9"/>
      <c r="M4387" s="9"/>
      <c r="N4387" s="9"/>
      <c r="O4387" s="9"/>
      <c r="P4387" s="9"/>
      <c r="Q4387" s="9"/>
      <c r="R4387" s="9"/>
    </row>
    <row r="4388" spans="11:18" x14ac:dyDescent="0.3">
      <c r="K4388" s="9"/>
      <c r="L4388" s="9"/>
      <c r="M4388" s="9"/>
      <c r="N4388" s="9"/>
      <c r="O4388" s="9"/>
      <c r="P4388" s="9"/>
      <c r="Q4388" s="9"/>
      <c r="R4388" s="9"/>
    </row>
    <row r="4389" spans="11:18" x14ac:dyDescent="0.3">
      <c r="K4389" s="9"/>
      <c r="L4389" s="9"/>
      <c r="M4389" s="9"/>
      <c r="N4389" s="9"/>
      <c r="O4389" s="9"/>
      <c r="P4389" s="9"/>
      <c r="Q4389" s="9"/>
      <c r="R4389" s="9"/>
    </row>
    <row r="4390" spans="11:18" x14ac:dyDescent="0.3">
      <c r="K4390" s="9"/>
      <c r="L4390" s="9"/>
      <c r="M4390" s="9"/>
      <c r="N4390" s="9"/>
      <c r="O4390" s="9"/>
      <c r="P4390" s="9"/>
      <c r="Q4390" s="9"/>
      <c r="R4390" s="9"/>
    </row>
    <row r="4391" spans="11:18" x14ac:dyDescent="0.3">
      <c r="K4391" s="9"/>
      <c r="L4391" s="9"/>
      <c r="M4391" s="9"/>
      <c r="N4391" s="9"/>
      <c r="O4391" s="9"/>
      <c r="P4391" s="9"/>
      <c r="Q4391" s="9"/>
      <c r="R4391" s="9"/>
    </row>
    <row r="4392" spans="11:18" x14ac:dyDescent="0.3">
      <c r="K4392" s="9"/>
      <c r="L4392" s="9"/>
      <c r="M4392" s="9"/>
      <c r="N4392" s="9"/>
      <c r="O4392" s="9"/>
      <c r="P4392" s="9"/>
      <c r="Q4392" s="9"/>
      <c r="R4392" s="9"/>
    </row>
    <row r="4393" spans="11:18" x14ac:dyDescent="0.3">
      <c r="K4393" s="9"/>
      <c r="L4393" s="9"/>
      <c r="M4393" s="9"/>
      <c r="N4393" s="9"/>
      <c r="O4393" s="9"/>
      <c r="P4393" s="9"/>
      <c r="Q4393" s="9"/>
      <c r="R4393" s="9"/>
    </row>
    <row r="4394" spans="11:18" x14ac:dyDescent="0.3">
      <c r="K4394" s="9"/>
      <c r="L4394" s="9"/>
      <c r="M4394" s="9"/>
      <c r="N4394" s="9"/>
      <c r="O4394" s="9"/>
      <c r="P4394" s="9"/>
      <c r="Q4394" s="9"/>
      <c r="R4394" s="9"/>
    </row>
    <row r="4395" spans="11:18" x14ac:dyDescent="0.3">
      <c r="K4395" s="9"/>
      <c r="L4395" s="9"/>
      <c r="M4395" s="9"/>
      <c r="N4395" s="9"/>
      <c r="O4395" s="9"/>
      <c r="P4395" s="9"/>
      <c r="Q4395" s="9"/>
      <c r="R4395" s="9"/>
    </row>
    <row r="4396" spans="11:18" x14ac:dyDescent="0.3">
      <c r="K4396" s="9"/>
      <c r="L4396" s="9"/>
      <c r="M4396" s="9"/>
      <c r="N4396" s="9"/>
      <c r="O4396" s="9"/>
      <c r="P4396" s="9"/>
      <c r="Q4396" s="9"/>
      <c r="R4396" s="9"/>
    </row>
    <row r="4397" spans="11:18" x14ac:dyDescent="0.3">
      <c r="K4397" s="9"/>
      <c r="L4397" s="9"/>
      <c r="M4397" s="9"/>
      <c r="N4397" s="9"/>
      <c r="O4397" s="9"/>
      <c r="P4397" s="9"/>
      <c r="Q4397" s="9"/>
      <c r="R4397" s="9"/>
    </row>
    <row r="4398" spans="11:18" x14ac:dyDescent="0.3">
      <c r="K4398" s="9"/>
      <c r="L4398" s="9"/>
      <c r="M4398" s="9"/>
      <c r="N4398" s="9"/>
      <c r="O4398" s="9"/>
      <c r="P4398" s="9"/>
      <c r="Q4398" s="9"/>
      <c r="R4398" s="9"/>
    </row>
    <row r="4399" spans="11:18" x14ac:dyDescent="0.3">
      <c r="K4399" s="9"/>
      <c r="L4399" s="9"/>
      <c r="M4399" s="9"/>
      <c r="N4399" s="9"/>
      <c r="O4399" s="9"/>
      <c r="P4399" s="9"/>
      <c r="Q4399" s="9"/>
      <c r="R4399" s="9"/>
    </row>
    <row r="4400" spans="11:18" x14ac:dyDescent="0.3">
      <c r="K4400" s="9"/>
      <c r="L4400" s="9"/>
      <c r="M4400" s="9"/>
      <c r="N4400" s="9"/>
      <c r="O4400" s="9"/>
      <c r="P4400" s="9"/>
      <c r="Q4400" s="9"/>
      <c r="R4400" s="9"/>
    </row>
    <row r="4401" spans="11:18" x14ac:dyDescent="0.3">
      <c r="K4401" s="9"/>
      <c r="L4401" s="9"/>
      <c r="M4401" s="9"/>
      <c r="N4401" s="9"/>
      <c r="O4401" s="9"/>
      <c r="P4401" s="9"/>
      <c r="Q4401" s="9"/>
      <c r="R4401" s="9"/>
    </row>
    <row r="4402" spans="11:18" x14ac:dyDescent="0.3">
      <c r="K4402" s="9"/>
      <c r="L4402" s="9"/>
      <c r="M4402" s="9"/>
      <c r="N4402" s="9"/>
      <c r="O4402" s="9"/>
      <c r="P4402" s="9"/>
      <c r="Q4402" s="9"/>
      <c r="R4402" s="9"/>
    </row>
    <row r="4403" spans="11:18" x14ac:dyDescent="0.3">
      <c r="K4403" s="9"/>
      <c r="L4403" s="9"/>
      <c r="M4403" s="9"/>
      <c r="N4403" s="9"/>
      <c r="O4403" s="9"/>
      <c r="P4403" s="9"/>
      <c r="Q4403" s="9"/>
      <c r="R4403" s="9"/>
    </row>
    <row r="4404" spans="11:18" x14ac:dyDescent="0.3">
      <c r="K4404" s="9"/>
      <c r="L4404" s="9"/>
      <c r="M4404" s="9"/>
      <c r="N4404" s="9"/>
      <c r="O4404" s="9"/>
      <c r="P4404" s="9"/>
      <c r="Q4404" s="9"/>
      <c r="R4404" s="9"/>
    </row>
    <row r="4405" spans="11:18" x14ac:dyDescent="0.3">
      <c r="K4405" s="9"/>
      <c r="L4405" s="9"/>
      <c r="M4405" s="9"/>
      <c r="N4405" s="9"/>
      <c r="O4405" s="9"/>
      <c r="P4405" s="9"/>
      <c r="Q4405" s="9"/>
      <c r="R4405" s="9"/>
    </row>
    <row r="4406" spans="11:18" x14ac:dyDescent="0.3">
      <c r="K4406" s="9"/>
      <c r="L4406" s="9"/>
      <c r="M4406" s="9"/>
      <c r="N4406" s="9"/>
      <c r="O4406" s="9"/>
      <c r="P4406" s="9"/>
      <c r="Q4406" s="9"/>
      <c r="R4406" s="9"/>
    </row>
    <row r="4407" spans="11:18" x14ac:dyDescent="0.3">
      <c r="K4407" s="9"/>
      <c r="L4407" s="9"/>
      <c r="M4407" s="9"/>
      <c r="N4407" s="9"/>
      <c r="O4407" s="9"/>
      <c r="P4407" s="9"/>
      <c r="Q4407" s="9"/>
      <c r="R4407" s="9"/>
    </row>
    <row r="4408" spans="11:18" x14ac:dyDescent="0.3">
      <c r="K4408" s="9"/>
      <c r="L4408" s="9"/>
      <c r="M4408" s="9"/>
      <c r="N4408" s="9"/>
      <c r="O4408" s="9"/>
      <c r="P4408" s="9"/>
      <c r="Q4408" s="9"/>
      <c r="R4408" s="9"/>
    </row>
    <row r="4409" spans="11:18" x14ac:dyDescent="0.3">
      <c r="K4409" s="9"/>
      <c r="L4409" s="9"/>
      <c r="M4409" s="9"/>
      <c r="N4409" s="9"/>
      <c r="O4409" s="9"/>
      <c r="P4409" s="9"/>
      <c r="Q4409" s="9"/>
      <c r="R4409" s="9"/>
    </row>
    <row r="4410" spans="11:18" x14ac:dyDescent="0.3">
      <c r="K4410" s="9"/>
      <c r="L4410" s="9"/>
      <c r="M4410" s="9"/>
      <c r="N4410" s="9"/>
      <c r="O4410" s="9"/>
      <c r="P4410" s="9"/>
      <c r="Q4410" s="9"/>
      <c r="R4410" s="9"/>
    </row>
    <row r="4411" spans="11:18" x14ac:dyDescent="0.3">
      <c r="K4411" s="9"/>
      <c r="L4411" s="9"/>
      <c r="M4411" s="9"/>
      <c r="N4411" s="9"/>
      <c r="O4411" s="9"/>
      <c r="P4411" s="9"/>
      <c r="Q4411" s="9"/>
      <c r="R4411" s="9"/>
    </row>
    <row r="4412" spans="11:18" x14ac:dyDescent="0.3">
      <c r="K4412" s="9"/>
      <c r="L4412" s="9"/>
      <c r="M4412" s="9"/>
      <c r="N4412" s="9"/>
      <c r="O4412" s="9"/>
      <c r="P4412" s="9"/>
      <c r="Q4412" s="9"/>
      <c r="R4412" s="9"/>
    </row>
    <row r="4413" spans="11:18" x14ac:dyDescent="0.3">
      <c r="K4413" s="9"/>
      <c r="L4413" s="9"/>
      <c r="M4413" s="9"/>
      <c r="N4413" s="9"/>
      <c r="O4413" s="9"/>
      <c r="P4413" s="9"/>
      <c r="Q4413" s="9"/>
      <c r="R4413" s="9"/>
    </row>
    <row r="4414" spans="11:18" x14ac:dyDescent="0.3">
      <c r="K4414" s="9"/>
      <c r="L4414" s="9"/>
      <c r="M4414" s="9"/>
      <c r="N4414" s="9"/>
      <c r="O4414" s="9"/>
      <c r="P4414" s="9"/>
      <c r="Q4414" s="9"/>
      <c r="R4414" s="9"/>
    </row>
    <row r="4415" spans="11:18" x14ac:dyDescent="0.3">
      <c r="K4415" s="9"/>
      <c r="L4415" s="9"/>
      <c r="M4415" s="9"/>
      <c r="N4415" s="9"/>
      <c r="O4415" s="9"/>
      <c r="P4415" s="9"/>
      <c r="Q4415" s="9"/>
      <c r="R4415" s="9"/>
    </row>
    <row r="4416" spans="11:18" x14ac:dyDescent="0.3">
      <c r="K4416" s="9"/>
      <c r="L4416" s="9"/>
      <c r="M4416" s="9"/>
      <c r="N4416" s="9"/>
      <c r="O4416" s="9"/>
      <c r="P4416" s="9"/>
      <c r="Q4416" s="9"/>
      <c r="R4416" s="9"/>
    </row>
    <row r="4417" spans="11:18" x14ac:dyDescent="0.3">
      <c r="K4417" s="9"/>
      <c r="L4417" s="9"/>
      <c r="M4417" s="9"/>
      <c r="N4417" s="9"/>
      <c r="O4417" s="9"/>
      <c r="P4417" s="9"/>
      <c r="Q4417" s="9"/>
      <c r="R4417" s="9"/>
    </row>
    <row r="4418" spans="11:18" x14ac:dyDescent="0.3">
      <c r="K4418" s="9"/>
      <c r="L4418" s="9"/>
      <c r="M4418" s="9"/>
      <c r="N4418" s="9"/>
      <c r="O4418" s="9"/>
      <c r="P4418" s="9"/>
      <c r="Q4418" s="9"/>
      <c r="R4418" s="9"/>
    </row>
    <row r="4419" spans="11:18" x14ac:dyDescent="0.3">
      <c r="K4419" s="9"/>
      <c r="L4419" s="9"/>
      <c r="M4419" s="9"/>
      <c r="N4419" s="9"/>
      <c r="O4419" s="9"/>
      <c r="P4419" s="9"/>
      <c r="Q4419" s="9"/>
      <c r="R4419" s="9"/>
    </row>
    <row r="4420" spans="11:18" x14ac:dyDescent="0.3">
      <c r="K4420" s="9"/>
      <c r="L4420" s="9"/>
      <c r="M4420" s="9"/>
      <c r="N4420" s="9"/>
      <c r="O4420" s="9"/>
      <c r="P4420" s="9"/>
      <c r="Q4420" s="9"/>
      <c r="R4420" s="9"/>
    </row>
    <row r="4421" spans="11:18" x14ac:dyDescent="0.3">
      <c r="K4421" s="9"/>
      <c r="L4421" s="9"/>
      <c r="M4421" s="9"/>
      <c r="N4421" s="9"/>
      <c r="O4421" s="9"/>
      <c r="P4421" s="9"/>
      <c r="Q4421" s="9"/>
      <c r="R4421" s="9"/>
    </row>
    <row r="4422" spans="11:18" x14ac:dyDescent="0.3">
      <c r="K4422" s="9"/>
      <c r="L4422" s="9"/>
      <c r="M4422" s="9"/>
      <c r="N4422" s="9"/>
      <c r="O4422" s="9"/>
      <c r="P4422" s="9"/>
      <c r="Q4422" s="9"/>
      <c r="R4422" s="9"/>
    </row>
    <row r="4423" spans="11:18" x14ac:dyDescent="0.3">
      <c r="K4423" s="9"/>
      <c r="L4423" s="9"/>
      <c r="M4423" s="9"/>
      <c r="N4423" s="9"/>
      <c r="O4423" s="9"/>
      <c r="P4423" s="9"/>
      <c r="Q4423" s="9"/>
      <c r="R4423" s="9"/>
    </row>
    <row r="4424" spans="11:18" x14ac:dyDescent="0.3">
      <c r="K4424" s="9"/>
      <c r="L4424" s="9"/>
      <c r="M4424" s="9"/>
      <c r="N4424" s="9"/>
      <c r="O4424" s="9"/>
      <c r="P4424" s="9"/>
      <c r="Q4424" s="9"/>
      <c r="R4424" s="9"/>
    </row>
    <row r="4425" spans="11:18" x14ac:dyDescent="0.3">
      <c r="K4425" s="9"/>
      <c r="L4425" s="9"/>
      <c r="M4425" s="9"/>
      <c r="N4425" s="9"/>
      <c r="O4425" s="9"/>
      <c r="P4425" s="9"/>
      <c r="Q4425" s="9"/>
      <c r="R4425" s="9"/>
    </row>
    <row r="4426" spans="11:18" x14ac:dyDescent="0.3">
      <c r="K4426" s="9"/>
      <c r="L4426" s="9"/>
      <c r="M4426" s="9"/>
      <c r="N4426" s="9"/>
      <c r="O4426" s="9"/>
      <c r="P4426" s="9"/>
      <c r="Q4426" s="9"/>
      <c r="R4426" s="9"/>
    </row>
    <row r="4427" spans="11:18" x14ac:dyDescent="0.3">
      <c r="K4427" s="9"/>
      <c r="L4427" s="9"/>
      <c r="M4427" s="9"/>
      <c r="N4427" s="9"/>
      <c r="O4427" s="9"/>
      <c r="P4427" s="9"/>
      <c r="Q4427" s="9"/>
      <c r="R4427" s="9"/>
    </row>
    <row r="4428" spans="11:18" x14ac:dyDescent="0.3">
      <c r="K4428" s="9"/>
      <c r="L4428" s="9"/>
      <c r="M4428" s="9"/>
      <c r="N4428" s="9"/>
      <c r="O4428" s="9"/>
      <c r="P4428" s="9"/>
      <c r="Q4428" s="9"/>
      <c r="R4428" s="9"/>
    </row>
    <row r="4429" spans="11:18" x14ac:dyDescent="0.3">
      <c r="K4429" s="9"/>
      <c r="L4429" s="9"/>
      <c r="M4429" s="9"/>
      <c r="N4429" s="9"/>
      <c r="O4429" s="9"/>
      <c r="P4429" s="9"/>
      <c r="Q4429" s="9"/>
      <c r="R4429" s="9"/>
    </row>
    <row r="4430" spans="11:18" x14ac:dyDescent="0.3">
      <c r="K4430" s="9"/>
      <c r="L4430" s="9"/>
      <c r="M4430" s="9"/>
      <c r="N4430" s="9"/>
      <c r="O4430" s="9"/>
      <c r="P4430" s="9"/>
      <c r="Q4430" s="9"/>
      <c r="R4430" s="9"/>
    </row>
    <row r="4431" spans="11:18" x14ac:dyDescent="0.3">
      <c r="K4431" s="9"/>
      <c r="L4431" s="9"/>
      <c r="M4431" s="9"/>
      <c r="N4431" s="9"/>
      <c r="O4431" s="9"/>
      <c r="P4431" s="9"/>
      <c r="Q4431" s="9"/>
      <c r="R4431" s="9"/>
    </row>
    <row r="4432" spans="11:18" x14ac:dyDescent="0.3">
      <c r="K4432" s="9"/>
      <c r="L4432" s="9"/>
      <c r="M4432" s="9"/>
      <c r="N4432" s="9"/>
      <c r="O4432" s="9"/>
      <c r="P4432" s="9"/>
      <c r="Q4432" s="9"/>
      <c r="R4432" s="9"/>
    </row>
    <row r="4433" spans="11:18" x14ac:dyDescent="0.3">
      <c r="K4433" s="9"/>
      <c r="L4433" s="9"/>
      <c r="M4433" s="9"/>
      <c r="N4433" s="9"/>
      <c r="O4433" s="9"/>
      <c r="P4433" s="9"/>
      <c r="Q4433" s="9"/>
      <c r="R4433" s="9"/>
    </row>
    <row r="4434" spans="11:18" x14ac:dyDescent="0.3">
      <c r="K4434" s="9"/>
      <c r="L4434" s="9"/>
      <c r="M4434" s="9"/>
      <c r="N4434" s="9"/>
      <c r="O4434" s="9"/>
      <c r="P4434" s="9"/>
      <c r="Q4434" s="9"/>
      <c r="R4434" s="9"/>
    </row>
    <row r="4435" spans="11:18" x14ac:dyDescent="0.3">
      <c r="K4435" s="9"/>
      <c r="L4435" s="9"/>
      <c r="M4435" s="9"/>
      <c r="N4435" s="9"/>
      <c r="O4435" s="9"/>
      <c r="P4435" s="9"/>
      <c r="Q4435" s="9"/>
      <c r="R4435" s="9"/>
    </row>
    <row r="4436" spans="11:18" x14ac:dyDescent="0.3">
      <c r="K4436" s="9"/>
      <c r="L4436" s="9"/>
      <c r="M4436" s="9"/>
      <c r="N4436" s="9"/>
      <c r="O4436" s="9"/>
      <c r="P4436" s="9"/>
      <c r="Q4436" s="9"/>
      <c r="R4436" s="9"/>
    </row>
    <row r="4437" spans="11:18" x14ac:dyDescent="0.3">
      <c r="K4437" s="9"/>
      <c r="L4437" s="9"/>
      <c r="M4437" s="9"/>
      <c r="N4437" s="9"/>
      <c r="O4437" s="9"/>
      <c r="P4437" s="9"/>
      <c r="Q4437" s="9"/>
      <c r="R4437" s="9"/>
    </row>
    <row r="4438" spans="11:18" x14ac:dyDescent="0.3">
      <c r="K4438" s="9"/>
      <c r="L4438" s="9"/>
      <c r="M4438" s="9"/>
      <c r="N4438" s="9"/>
      <c r="O4438" s="9"/>
      <c r="P4438" s="9"/>
      <c r="Q4438" s="9"/>
      <c r="R4438" s="9"/>
    </row>
    <row r="4439" spans="11:18" x14ac:dyDescent="0.3">
      <c r="K4439" s="9"/>
      <c r="L4439" s="9"/>
      <c r="M4439" s="9"/>
      <c r="N4439" s="9"/>
      <c r="O4439" s="9"/>
      <c r="P4439" s="9"/>
      <c r="Q4439" s="9"/>
      <c r="R4439" s="9"/>
    </row>
    <row r="4440" spans="11:18" x14ac:dyDescent="0.3">
      <c r="K4440" s="9"/>
      <c r="L4440" s="9"/>
      <c r="M4440" s="9"/>
      <c r="N4440" s="9"/>
      <c r="O4440" s="9"/>
      <c r="P4440" s="9"/>
      <c r="Q4440" s="9"/>
      <c r="R4440" s="9"/>
    </row>
    <row r="4441" spans="11:18" x14ac:dyDescent="0.3">
      <c r="K4441" s="9"/>
      <c r="L4441" s="9"/>
      <c r="M4441" s="9"/>
      <c r="N4441" s="9"/>
      <c r="O4441" s="9"/>
      <c r="P4441" s="9"/>
      <c r="Q4441" s="9"/>
      <c r="R4441" s="9"/>
    </row>
    <row r="4442" spans="11:18" x14ac:dyDescent="0.3">
      <c r="K4442" s="9"/>
      <c r="L4442" s="9"/>
      <c r="M4442" s="9"/>
      <c r="N4442" s="9"/>
      <c r="O4442" s="9"/>
      <c r="P4442" s="9"/>
      <c r="Q4442" s="9"/>
      <c r="R4442" s="9"/>
    </row>
    <row r="4443" spans="11:18" x14ac:dyDescent="0.3">
      <c r="K4443" s="9"/>
      <c r="L4443" s="9"/>
      <c r="M4443" s="9"/>
      <c r="N4443" s="9"/>
      <c r="O4443" s="9"/>
      <c r="P4443" s="9"/>
      <c r="Q4443" s="9"/>
      <c r="R4443" s="9"/>
    </row>
    <row r="4444" spans="11:18" x14ac:dyDescent="0.3">
      <c r="K4444" s="9"/>
      <c r="L4444" s="9"/>
      <c r="M4444" s="9"/>
      <c r="N4444" s="9"/>
      <c r="O4444" s="9"/>
      <c r="P4444" s="9"/>
      <c r="Q4444" s="9"/>
      <c r="R4444" s="9"/>
    </row>
    <row r="4445" spans="11:18" x14ac:dyDescent="0.3">
      <c r="K4445" s="9"/>
      <c r="L4445" s="9"/>
      <c r="M4445" s="9"/>
      <c r="N4445" s="9"/>
      <c r="O4445" s="9"/>
      <c r="P4445" s="9"/>
      <c r="Q4445" s="9"/>
      <c r="R4445" s="9"/>
    </row>
    <row r="4446" spans="11:18" x14ac:dyDescent="0.3">
      <c r="K4446" s="9"/>
      <c r="L4446" s="9"/>
      <c r="M4446" s="9"/>
      <c r="N4446" s="9"/>
      <c r="O4446" s="9"/>
      <c r="P4446" s="9"/>
      <c r="Q4446" s="9"/>
      <c r="R4446" s="9"/>
    </row>
    <row r="4447" spans="11:18" x14ac:dyDescent="0.3">
      <c r="K4447" s="9"/>
      <c r="L4447" s="9"/>
      <c r="M4447" s="9"/>
      <c r="N4447" s="9"/>
      <c r="O4447" s="9"/>
      <c r="P4447" s="9"/>
      <c r="Q4447" s="9"/>
      <c r="R4447" s="9"/>
    </row>
    <row r="4448" spans="11:18" x14ac:dyDescent="0.3">
      <c r="K4448" s="9"/>
      <c r="L4448" s="9"/>
      <c r="M4448" s="9"/>
      <c r="N4448" s="9"/>
      <c r="O4448" s="9"/>
      <c r="P4448" s="9"/>
      <c r="Q4448" s="9"/>
      <c r="R4448" s="9"/>
    </row>
    <row r="4449" spans="11:18" x14ac:dyDescent="0.3">
      <c r="K4449" s="9"/>
      <c r="L4449" s="9"/>
      <c r="M4449" s="9"/>
      <c r="N4449" s="9"/>
      <c r="O4449" s="9"/>
      <c r="P4449" s="9"/>
      <c r="Q4449" s="9"/>
      <c r="R4449" s="9"/>
    </row>
    <row r="4450" spans="11:18" x14ac:dyDescent="0.3">
      <c r="K4450" s="9"/>
      <c r="L4450" s="9"/>
      <c r="M4450" s="9"/>
      <c r="N4450" s="9"/>
      <c r="O4450" s="9"/>
      <c r="P4450" s="9"/>
      <c r="Q4450" s="9"/>
      <c r="R4450" s="9"/>
    </row>
    <row r="4451" spans="11:18" x14ac:dyDescent="0.3">
      <c r="K4451" s="9"/>
      <c r="L4451" s="9"/>
      <c r="M4451" s="9"/>
      <c r="N4451" s="9"/>
      <c r="O4451" s="9"/>
      <c r="P4451" s="9"/>
      <c r="Q4451" s="9"/>
      <c r="R4451" s="9"/>
    </row>
    <row r="4452" spans="11:18" x14ac:dyDescent="0.3">
      <c r="K4452" s="9"/>
      <c r="L4452" s="9"/>
      <c r="M4452" s="9"/>
      <c r="N4452" s="9"/>
      <c r="O4452" s="9"/>
      <c r="P4452" s="9"/>
      <c r="Q4452" s="9"/>
      <c r="R4452" s="9"/>
    </row>
    <row r="4453" spans="11:18" x14ac:dyDescent="0.3">
      <c r="K4453" s="9"/>
      <c r="L4453" s="9"/>
      <c r="M4453" s="9"/>
      <c r="N4453" s="9"/>
      <c r="O4453" s="9"/>
      <c r="P4453" s="9"/>
      <c r="Q4453" s="9"/>
      <c r="R4453" s="9"/>
    </row>
    <row r="4454" spans="11:18" x14ac:dyDescent="0.3">
      <c r="K4454" s="9"/>
      <c r="L4454" s="9"/>
      <c r="M4454" s="9"/>
      <c r="N4454" s="9"/>
      <c r="O4454" s="9"/>
      <c r="P4454" s="9"/>
      <c r="Q4454" s="9"/>
      <c r="R4454" s="9"/>
    </row>
    <row r="4455" spans="11:18" x14ac:dyDescent="0.3">
      <c r="K4455" s="9"/>
      <c r="L4455" s="9"/>
      <c r="M4455" s="9"/>
      <c r="N4455" s="9"/>
      <c r="O4455" s="9"/>
      <c r="P4455" s="9"/>
      <c r="Q4455" s="9"/>
      <c r="R4455" s="9"/>
    </row>
    <row r="4456" spans="11:18" x14ac:dyDescent="0.3">
      <c r="K4456" s="9"/>
      <c r="L4456" s="9"/>
      <c r="M4456" s="9"/>
      <c r="N4456" s="9"/>
      <c r="O4456" s="9"/>
      <c r="P4456" s="9"/>
      <c r="Q4456" s="9"/>
      <c r="R4456" s="9"/>
    </row>
    <row r="4457" spans="11:18" x14ac:dyDescent="0.3">
      <c r="K4457" s="9"/>
      <c r="L4457" s="9"/>
      <c r="M4457" s="9"/>
      <c r="N4457" s="9"/>
      <c r="O4457" s="9"/>
      <c r="P4457" s="9"/>
      <c r="Q4457" s="9"/>
      <c r="R4457" s="9"/>
    </row>
    <row r="4458" spans="11:18" x14ac:dyDescent="0.3">
      <c r="K4458" s="9"/>
      <c r="L4458" s="9"/>
      <c r="M4458" s="9"/>
      <c r="N4458" s="9"/>
      <c r="O4458" s="9"/>
      <c r="P4458" s="9"/>
      <c r="Q4458" s="9"/>
      <c r="R4458" s="9"/>
    </row>
    <row r="4459" spans="11:18" x14ac:dyDescent="0.3">
      <c r="K4459" s="9"/>
      <c r="L4459" s="9"/>
      <c r="M4459" s="9"/>
      <c r="N4459" s="9"/>
      <c r="O4459" s="9"/>
      <c r="P4459" s="9"/>
      <c r="Q4459" s="9"/>
      <c r="R4459" s="9"/>
    </row>
    <row r="4460" spans="11:18" x14ac:dyDescent="0.3">
      <c r="K4460" s="9"/>
      <c r="L4460" s="9"/>
      <c r="M4460" s="9"/>
      <c r="N4460" s="9"/>
      <c r="O4460" s="9"/>
      <c r="P4460" s="9"/>
      <c r="Q4460" s="9"/>
      <c r="R4460" s="9"/>
    </row>
    <row r="4461" spans="11:18" x14ac:dyDescent="0.3">
      <c r="K4461" s="9"/>
      <c r="L4461" s="9"/>
      <c r="M4461" s="9"/>
      <c r="N4461" s="9"/>
      <c r="O4461" s="9"/>
      <c r="P4461" s="9"/>
      <c r="Q4461" s="9"/>
      <c r="R4461" s="9"/>
    </row>
    <row r="4462" spans="11:18" x14ac:dyDescent="0.3">
      <c r="K4462" s="9"/>
      <c r="L4462" s="9"/>
      <c r="M4462" s="9"/>
      <c r="N4462" s="9"/>
      <c r="O4462" s="9"/>
      <c r="P4462" s="9"/>
      <c r="Q4462" s="9"/>
      <c r="R4462" s="9"/>
    </row>
    <row r="4463" spans="11:18" x14ac:dyDescent="0.3">
      <c r="K4463" s="9"/>
      <c r="L4463" s="9"/>
      <c r="M4463" s="9"/>
      <c r="N4463" s="9"/>
      <c r="O4463" s="9"/>
      <c r="P4463" s="9"/>
      <c r="Q4463" s="9"/>
      <c r="R4463" s="9"/>
    </row>
    <row r="4464" spans="11:18" x14ac:dyDescent="0.3">
      <c r="K4464" s="9"/>
      <c r="L4464" s="9"/>
      <c r="M4464" s="9"/>
      <c r="N4464" s="9"/>
      <c r="O4464" s="9"/>
      <c r="P4464" s="9"/>
      <c r="Q4464" s="9"/>
      <c r="R4464" s="9"/>
    </row>
    <row r="4465" spans="11:18" x14ac:dyDescent="0.3">
      <c r="K4465" s="9"/>
      <c r="L4465" s="9"/>
      <c r="M4465" s="9"/>
      <c r="N4465" s="9"/>
      <c r="O4465" s="9"/>
      <c r="P4465" s="9"/>
      <c r="Q4465" s="9"/>
      <c r="R4465" s="9"/>
    </row>
    <row r="4466" spans="11:18" x14ac:dyDescent="0.3">
      <c r="K4466" s="9"/>
      <c r="L4466" s="9"/>
      <c r="M4466" s="9"/>
      <c r="N4466" s="9"/>
      <c r="O4466" s="9"/>
      <c r="P4466" s="9"/>
      <c r="Q4466" s="9"/>
      <c r="R4466" s="9"/>
    </row>
    <row r="4467" spans="11:18" x14ac:dyDescent="0.3">
      <c r="K4467" s="9"/>
      <c r="L4467" s="9"/>
      <c r="M4467" s="9"/>
      <c r="N4467" s="9"/>
      <c r="O4467" s="9"/>
      <c r="P4467" s="9"/>
      <c r="Q4467" s="9"/>
      <c r="R4467" s="9"/>
    </row>
    <row r="4468" spans="11:18" x14ac:dyDescent="0.3">
      <c r="K4468" s="9"/>
      <c r="L4468" s="9"/>
      <c r="M4468" s="9"/>
      <c r="N4468" s="9"/>
      <c r="O4468" s="9"/>
      <c r="P4468" s="9"/>
      <c r="Q4468" s="9"/>
      <c r="R4468" s="9"/>
    </row>
    <row r="4469" spans="11:18" x14ac:dyDescent="0.3">
      <c r="K4469" s="9"/>
      <c r="L4469" s="9"/>
      <c r="M4469" s="9"/>
      <c r="N4469" s="9"/>
      <c r="O4469" s="9"/>
      <c r="P4469" s="9"/>
      <c r="Q4469" s="9"/>
      <c r="R4469" s="9"/>
    </row>
    <row r="4470" spans="11:18" x14ac:dyDescent="0.3">
      <c r="K4470" s="9"/>
      <c r="L4470" s="9"/>
      <c r="M4470" s="9"/>
      <c r="N4470" s="9"/>
      <c r="O4470" s="9"/>
      <c r="P4470" s="9"/>
      <c r="Q4470" s="9"/>
      <c r="R4470" s="9"/>
    </row>
    <row r="4471" spans="11:18" x14ac:dyDescent="0.3">
      <c r="K4471" s="9"/>
      <c r="L4471" s="9"/>
      <c r="M4471" s="9"/>
      <c r="N4471" s="9"/>
      <c r="O4471" s="9"/>
      <c r="P4471" s="9"/>
      <c r="Q4471" s="9"/>
      <c r="R4471" s="9"/>
    </row>
    <row r="4472" spans="11:18" x14ac:dyDescent="0.3">
      <c r="K4472" s="9"/>
      <c r="L4472" s="9"/>
      <c r="M4472" s="9"/>
      <c r="N4472" s="9"/>
      <c r="O4472" s="9"/>
      <c r="P4472" s="9"/>
      <c r="Q4472" s="9"/>
      <c r="R4472" s="9"/>
    </row>
    <row r="4473" spans="11:18" x14ac:dyDescent="0.3">
      <c r="K4473" s="9"/>
      <c r="L4473" s="9"/>
      <c r="M4473" s="9"/>
      <c r="N4473" s="9"/>
      <c r="O4473" s="9"/>
      <c r="P4473" s="9"/>
      <c r="Q4473" s="9"/>
      <c r="R4473" s="9"/>
    </row>
    <row r="4474" spans="11:18" x14ac:dyDescent="0.3">
      <c r="K4474" s="9"/>
      <c r="L4474" s="9"/>
      <c r="M4474" s="9"/>
      <c r="N4474" s="9"/>
      <c r="O4474" s="9"/>
      <c r="P4474" s="9"/>
      <c r="Q4474" s="9"/>
      <c r="R4474" s="9"/>
    </row>
    <row r="4475" spans="11:18" x14ac:dyDescent="0.3">
      <c r="K4475" s="9"/>
      <c r="L4475" s="9"/>
      <c r="M4475" s="9"/>
      <c r="N4475" s="9"/>
      <c r="O4475" s="9"/>
      <c r="P4475" s="9"/>
      <c r="Q4475" s="9"/>
      <c r="R4475" s="9"/>
    </row>
    <row r="4476" spans="11:18" x14ac:dyDescent="0.3">
      <c r="K4476" s="9"/>
      <c r="L4476" s="9"/>
      <c r="M4476" s="9"/>
      <c r="N4476" s="9"/>
      <c r="O4476" s="9"/>
      <c r="P4476" s="9"/>
      <c r="Q4476" s="9"/>
      <c r="R4476" s="9"/>
    </row>
    <row r="4477" spans="11:18" x14ac:dyDescent="0.3">
      <c r="K4477" s="9"/>
      <c r="L4477" s="9"/>
      <c r="M4477" s="9"/>
      <c r="N4477" s="9"/>
      <c r="O4477" s="9"/>
      <c r="P4477" s="9"/>
      <c r="Q4477" s="9"/>
      <c r="R4477" s="9"/>
    </row>
    <row r="4478" spans="11:18" x14ac:dyDescent="0.3">
      <c r="K4478" s="9"/>
      <c r="L4478" s="9"/>
      <c r="M4478" s="9"/>
      <c r="N4478" s="9"/>
      <c r="O4478" s="9"/>
      <c r="P4478" s="9"/>
      <c r="Q4478" s="9"/>
      <c r="R4478" s="9"/>
    </row>
    <row r="4479" spans="11:18" x14ac:dyDescent="0.3">
      <c r="K4479" s="9"/>
      <c r="L4479" s="9"/>
      <c r="M4479" s="9"/>
      <c r="N4479" s="9"/>
      <c r="O4479" s="9"/>
      <c r="P4479" s="9"/>
      <c r="Q4479" s="9"/>
      <c r="R4479" s="9"/>
    </row>
    <row r="4480" spans="11:18" x14ac:dyDescent="0.3">
      <c r="K4480" s="9"/>
      <c r="L4480" s="9"/>
      <c r="M4480" s="9"/>
      <c r="N4480" s="9"/>
      <c r="O4480" s="9"/>
      <c r="P4480" s="9"/>
      <c r="Q4480" s="9"/>
      <c r="R4480" s="9"/>
    </row>
    <row r="4481" spans="11:18" x14ac:dyDescent="0.3">
      <c r="K4481" s="9"/>
      <c r="L4481" s="9"/>
      <c r="M4481" s="9"/>
      <c r="N4481" s="9"/>
      <c r="O4481" s="9"/>
      <c r="P4481" s="9"/>
      <c r="Q4481" s="9"/>
      <c r="R4481" s="9"/>
    </row>
    <row r="4482" spans="11:18" x14ac:dyDescent="0.3">
      <c r="K4482" s="9"/>
      <c r="L4482" s="9"/>
      <c r="M4482" s="9"/>
      <c r="N4482" s="9"/>
      <c r="O4482" s="9"/>
      <c r="P4482" s="9"/>
      <c r="Q4482" s="9"/>
      <c r="R4482" s="9"/>
    </row>
    <row r="4483" spans="11:18" x14ac:dyDescent="0.3">
      <c r="K4483" s="9"/>
      <c r="L4483" s="9"/>
      <c r="M4483" s="9"/>
      <c r="N4483" s="9"/>
      <c r="O4483" s="9"/>
      <c r="P4483" s="9"/>
      <c r="Q4483" s="9"/>
      <c r="R4483" s="9"/>
    </row>
    <row r="4484" spans="11:18" x14ac:dyDescent="0.3">
      <c r="K4484" s="9"/>
      <c r="L4484" s="9"/>
      <c r="M4484" s="9"/>
      <c r="N4484" s="9"/>
      <c r="O4484" s="9"/>
      <c r="P4484" s="9"/>
      <c r="Q4484" s="9"/>
      <c r="R4484" s="9"/>
    </row>
    <row r="4485" spans="11:18" x14ac:dyDescent="0.3">
      <c r="K4485" s="9"/>
      <c r="L4485" s="9"/>
      <c r="M4485" s="9"/>
      <c r="N4485" s="9"/>
      <c r="O4485" s="9"/>
      <c r="P4485" s="9"/>
      <c r="Q4485" s="9"/>
      <c r="R4485" s="9"/>
    </row>
    <row r="4486" spans="11:18" x14ac:dyDescent="0.3">
      <c r="K4486" s="9"/>
      <c r="L4486" s="9"/>
      <c r="M4486" s="9"/>
      <c r="N4486" s="9"/>
      <c r="O4486" s="9"/>
      <c r="P4486" s="9"/>
      <c r="Q4486" s="9"/>
      <c r="R4486" s="9"/>
    </row>
    <row r="4487" spans="11:18" x14ac:dyDescent="0.3">
      <c r="K4487" s="9"/>
      <c r="L4487" s="9"/>
      <c r="M4487" s="9"/>
      <c r="N4487" s="9"/>
      <c r="O4487" s="9"/>
      <c r="P4487" s="9"/>
      <c r="Q4487" s="9"/>
      <c r="R4487" s="9"/>
    </row>
    <row r="4488" spans="11:18" x14ac:dyDescent="0.3">
      <c r="K4488" s="9"/>
      <c r="L4488" s="9"/>
      <c r="M4488" s="9"/>
      <c r="N4488" s="9"/>
      <c r="O4488" s="9"/>
      <c r="P4488" s="9"/>
      <c r="Q4488" s="9"/>
      <c r="R4488" s="9"/>
    </row>
    <row r="4489" spans="11:18" x14ac:dyDescent="0.3">
      <c r="K4489" s="9"/>
      <c r="L4489" s="9"/>
      <c r="M4489" s="9"/>
      <c r="N4489" s="9"/>
      <c r="O4489" s="9"/>
      <c r="P4489" s="9"/>
      <c r="Q4489" s="9"/>
      <c r="R4489" s="9"/>
    </row>
    <row r="4490" spans="11:18" x14ac:dyDescent="0.3">
      <c r="K4490" s="9"/>
      <c r="L4490" s="9"/>
      <c r="M4490" s="9"/>
      <c r="N4490" s="9"/>
      <c r="O4490" s="9"/>
      <c r="P4490" s="9"/>
      <c r="Q4490" s="9"/>
      <c r="R4490" s="9"/>
    </row>
    <row r="4491" spans="11:18" x14ac:dyDescent="0.3">
      <c r="K4491" s="9"/>
      <c r="L4491" s="9"/>
      <c r="M4491" s="9"/>
      <c r="N4491" s="9"/>
      <c r="O4491" s="9"/>
      <c r="P4491" s="9"/>
      <c r="Q4491" s="9"/>
      <c r="R4491" s="9"/>
    </row>
    <row r="4492" spans="11:18" x14ac:dyDescent="0.3">
      <c r="K4492" s="9"/>
      <c r="L4492" s="9"/>
      <c r="M4492" s="9"/>
      <c r="N4492" s="9"/>
      <c r="O4492" s="9"/>
      <c r="P4492" s="9"/>
      <c r="Q4492" s="9"/>
      <c r="R4492" s="9"/>
    </row>
    <row r="4493" spans="11:18" x14ac:dyDescent="0.3">
      <c r="K4493" s="9"/>
      <c r="L4493" s="9"/>
      <c r="M4493" s="9"/>
      <c r="N4493" s="9"/>
      <c r="O4493" s="9"/>
      <c r="P4493" s="9"/>
      <c r="Q4493" s="9"/>
      <c r="R4493" s="9"/>
    </row>
    <row r="4494" spans="11:18" x14ac:dyDescent="0.3">
      <c r="K4494" s="9"/>
      <c r="L4494" s="9"/>
      <c r="M4494" s="9"/>
      <c r="N4494" s="9"/>
      <c r="O4494" s="9"/>
      <c r="P4494" s="9"/>
      <c r="Q4494" s="9"/>
      <c r="R4494" s="9"/>
    </row>
    <row r="4495" spans="11:18" x14ac:dyDescent="0.3">
      <c r="K4495" s="9"/>
      <c r="L4495" s="9"/>
      <c r="M4495" s="9"/>
      <c r="N4495" s="9"/>
      <c r="O4495" s="9"/>
      <c r="P4495" s="9"/>
      <c r="Q4495" s="9"/>
      <c r="R4495" s="9"/>
    </row>
    <row r="4496" spans="11:18" x14ac:dyDescent="0.3">
      <c r="K4496" s="9"/>
      <c r="L4496" s="9"/>
      <c r="M4496" s="9"/>
      <c r="N4496" s="9"/>
      <c r="O4496" s="9"/>
      <c r="P4496" s="9"/>
      <c r="Q4496" s="9"/>
      <c r="R4496" s="9"/>
    </row>
    <row r="4497" spans="11:18" x14ac:dyDescent="0.3">
      <c r="K4497" s="9"/>
      <c r="L4497" s="9"/>
      <c r="M4497" s="9"/>
      <c r="N4497" s="9"/>
      <c r="O4497" s="9"/>
      <c r="P4497" s="9"/>
      <c r="Q4497" s="9"/>
      <c r="R4497" s="9"/>
    </row>
    <row r="4498" spans="11:18" x14ac:dyDescent="0.3">
      <c r="K4498" s="9"/>
      <c r="L4498" s="9"/>
      <c r="M4498" s="9"/>
      <c r="N4498" s="9"/>
      <c r="O4498" s="9"/>
      <c r="P4498" s="9"/>
      <c r="Q4498" s="9"/>
      <c r="R4498" s="9"/>
    </row>
    <row r="4499" spans="11:18" x14ac:dyDescent="0.3">
      <c r="K4499" s="9"/>
      <c r="L4499" s="9"/>
      <c r="M4499" s="9"/>
      <c r="N4499" s="9"/>
      <c r="O4499" s="9"/>
      <c r="P4499" s="9"/>
      <c r="Q4499" s="9"/>
      <c r="R4499" s="9"/>
    </row>
    <row r="4500" spans="11:18" x14ac:dyDescent="0.3">
      <c r="K4500" s="9"/>
      <c r="L4500" s="9"/>
      <c r="M4500" s="9"/>
      <c r="N4500" s="9"/>
      <c r="O4500" s="9"/>
      <c r="P4500" s="9"/>
      <c r="Q4500" s="9"/>
      <c r="R4500" s="9"/>
    </row>
    <row r="4501" spans="11:18" x14ac:dyDescent="0.3">
      <c r="K4501" s="9"/>
      <c r="L4501" s="9"/>
      <c r="M4501" s="9"/>
      <c r="N4501" s="9"/>
      <c r="O4501" s="9"/>
      <c r="P4501" s="9"/>
      <c r="Q4501" s="9"/>
      <c r="R4501" s="9"/>
    </row>
    <row r="4502" spans="11:18" x14ac:dyDescent="0.3">
      <c r="K4502" s="9"/>
      <c r="L4502" s="9"/>
      <c r="M4502" s="9"/>
      <c r="N4502" s="9"/>
      <c r="O4502" s="9"/>
      <c r="P4502" s="9"/>
      <c r="Q4502" s="9"/>
      <c r="R4502" s="9"/>
    </row>
    <row r="4503" spans="11:18" x14ac:dyDescent="0.3">
      <c r="K4503" s="9"/>
      <c r="L4503" s="9"/>
      <c r="M4503" s="9"/>
      <c r="N4503" s="9"/>
      <c r="O4503" s="9"/>
      <c r="P4503" s="9"/>
      <c r="Q4503" s="9"/>
      <c r="R4503" s="9"/>
    </row>
    <row r="4504" spans="11:18" x14ac:dyDescent="0.3">
      <c r="K4504" s="9"/>
      <c r="L4504" s="9"/>
      <c r="M4504" s="9"/>
      <c r="N4504" s="9"/>
      <c r="O4504" s="9"/>
      <c r="P4504" s="9"/>
      <c r="Q4504" s="9"/>
      <c r="R4504" s="9"/>
    </row>
    <row r="4505" spans="11:18" x14ac:dyDescent="0.3">
      <c r="K4505" s="9"/>
      <c r="L4505" s="9"/>
      <c r="M4505" s="9"/>
      <c r="N4505" s="9"/>
      <c r="O4505" s="9"/>
      <c r="P4505" s="9"/>
      <c r="Q4505" s="9"/>
      <c r="R4505" s="9"/>
    </row>
    <row r="4506" spans="11:18" x14ac:dyDescent="0.3">
      <c r="K4506" s="9"/>
      <c r="L4506" s="9"/>
      <c r="M4506" s="9"/>
      <c r="N4506" s="9"/>
      <c r="O4506" s="9"/>
      <c r="P4506" s="9"/>
      <c r="Q4506" s="9"/>
      <c r="R4506" s="9"/>
    </row>
    <row r="4507" spans="11:18" x14ac:dyDescent="0.3">
      <c r="K4507" s="9"/>
      <c r="L4507" s="9"/>
      <c r="M4507" s="9"/>
      <c r="N4507" s="9"/>
      <c r="O4507" s="9"/>
      <c r="P4507" s="9"/>
      <c r="Q4507" s="9"/>
      <c r="R4507" s="9"/>
    </row>
    <row r="4508" spans="11:18" x14ac:dyDescent="0.3">
      <c r="K4508" s="9"/>
      <c r="L4508" s="9"/>
      <c r="M4508" s="9"/>
      <c r="N4508" s="9"/>
      <c r="O4508" s="9"/>
      <c r="P4508" s="9"/>
      <c r="Q4508" s="9"/>
      <c r="R4508" s="9"/>
    </row>
    <row r="4509" spans="11:18" x14ac:dyDescent="0.3">
      <c r="K4509" s="9"/>
      <c r="L4509" s="9"/>
      <c r="M4509" s="9"/>
      <c r="N4509" s="9"/>
      <c r="O4509" s="9"/>
      <c r="P4509" s="9"/>
      <c r="Q4509" s="9"/>
      <c r="R4509" s="9"/>
    </row>
    <row r="4510" spans="11:18" x14ac:dyDescent="0.3">
      <c r="K4510" s="9"/>
      <c r="L4510" s="9"/>
      <c r="M4510" s="9"/>
      <c r="N4510" s="9"/>
      <c r="O4510" s="9"/>
      <c r="P4510" s="9"/>
      <c r="Q4510" s="9"/>
      <c r="R4510" s="9"/>
    </row>
    <row r="4511" spans="11:18" x14ac:dyDescent="0.3">
      <c r="K4511" s="9"/>
      <c r="L4511" s="9"/>
      <c r="M4511" s="9"/>
      <c r="N4511" s="9"/>
      <c r="O4511" s="9"/>
      <c r="P4511" s="9"/>
      <c r="Q4511" s="9"/>
      <c r="R4511" s="9"/>
    </row>
    <row r="4512" spans="11:18" x14ac:dyDescent="0.3">
      <c r="K4512" s="9"/>
      <c r="L4512" s="9"/>
      <c r="M4512" s="9"/>
      <c r="N4512" s="9"/>
      <c r="O4512" s="9"/>
      <c r="P4512" s="9"/>
      <c r="Q4512" s="9"/>
      <c r="R4512" s="9"/>
    </row>
    <row r="4513" spans="11:18" x14ac:dyDescent="0.3">
      <c r="K4513" s="9"/>
      <c r="L4513" s="9"/>
      <c r="M4513" s="9"/>
      <c r="N4513" s="9"/>
      <c r="O4513" s="9"/>
      <c r="P4513" s="9"/>
      <c r="Q4513" s="9"/>
      <c r="R4513" s="9"/>
    </row>
    <row r="4514" spans="11:18" x14ac:dyDescent="0.3">
      <c r="K4514" s="9"/>
      <c r="L4514" s="9"/>
      <c r="M4514" s="9"/>
      <c r="N4514" s="9"/>
      <c r="O4514" s="9"/>
      <c r="P4514" s="9"/>
      <c r="Q4514" s="9"/>
      <c r="R4514" s="9"/>
    </row>
    <row r="4515" spans="11:18" x14ac:dyDescent="0.3">
      <c r="K4515" s="9"/>
      <c r="L4515" s="9"/>
      <c r="M4515" s="9"/>
      <c r="N4515" s="9"/>
      <c r="O4515" s="9"/>
      <c r="P4515" s="9"/>
      <c r="Q4515" s="9"/>
      <c r="R4515" s="9"/>
    </row>
    <row r="4516" spans="11:18" x14ac:dyDescent="0.3">
      <c r="K4516" s="9"/>
      <c r="L4516" s="9"/>
      <c r="M4516" s="9"/>
      <c r="N4516" s="9"/>
      <c r="O4516" s="9"/>
      <c r="P4516" s="9"/>
      <c r="Q4516" s="9"/>
      <c r="R4516" s="9"/>
    </row>
    <row r="4517" spans="11:18" x14ac:dyDescent="0.3">
      <c r="K4517" s="9"/>
      <c r="L4517" s="9"/>
      <c r="M4517" s="9"/>
      <c r="N4517" s="9"/>
      <c r="O4517" s="9"/>
      <c r="P4517" s="9"/>
      <c r="Q4517" s="9"/>
      <c r="R4517" s="9"/>
    </row>
    <row r="4518" spans="11:18" x14ac:dyDescent="0.3">
      <c r="K4518" s="9"/>
      <c r="L4518" s="9"/>
      <c r="M4518" s="9"/>
      <c r="N4518" s="9"/>
      <c r="O4518" s="9"/>
      <c r="P4518" s="9"/>
      <c r="Q4518" s="9"/>
      <c r="R4518" s="9"/>
    </row>
    <row r="4519" spans="11:18" x14ac:dyDescent="0.3">
      <c r="K4519" s="9"/>
      <c r="L4519" s="9"/>
      <c r="M4519" s="9"/>
      <c r="N4519" s="9"/>
      <c r="O4519" s="9"/>
      <c r="P4519" s="9"/>
      <c r="Q4519" s="9"/>
      <c r="R4519" s="9"/>
    </row>
    <row r="4520" spans="11:18" x14ac:dyDescent="0.3">
      <c r="K4520" s="9"/>
      <c r="L4520" s="9"/>
      <c r="M4520" s="9"/>
      <c r="N4520" s="9"/>
      <c r="O4520" s="9"/>
      <c r="P4520" s="9"/>
      <c r="Q4520" s="9"/>
      <c r="R4520" s="9"/>
    </row>
    <row r="4521" spans="11:18" x14ac:dyDescent="0.3">
      <c r="K4521" s="9"/>
      <c r="L4521" s="9"/>
      <c r="M4521" s="9"/>
      <c r="N4521" s="9"/>
      <c r="O4521" s="9"/>
      <c r="P4521" s="9"/>
      <c r="Q4521" s="9"/>
      <c r="R4521" s="9"/>
    </row>
    <row r="4522" spans="11:18" x14ac:dyDescent="0.3">
      <c r="K4522" s="9"/>
      <c r="L4522" s="9"/>
      <c r="M4522" s="9"/>
      <c r="N4522" s="9"/>
      <c r="O4522" s="9"/>
      <c r="P4522" s="9"/>
      <c r="Q4522" s="9"/>
      <c r="R4522" s="9"/>
    </row>
    <row r="4523" spans="11:18" x14ac:dyDescent="0.3">
      <c r="K4523" s="9"/>
      <c r="L4523" s="9"/>
      <c r="M4523" s="9"/>
      <c r="N4523" s="9"/>
      <c r="O4523" s="9"/>
      <c r="P4523" s="9"/>
      <c r="Q4523" s="9"/>
      <c r="R4523" s="9"/>
    </row>
    <row r="4524" spans="11:18" x14ac:dyDescent="0.3">
      <c r="K4524" s="9"/>
      <c r="L4524" s="9"/>
      <c r="M4524" s="9"/>
      <c r="N4524" s="9"/>
      <c r="O4524" s="9"/>
      <c r="P4524" s="9"/>
      <c r="Q4524" s="9"/>
      <c r="R4524" s="9"/>
    </row>
    <row r="4525" spans="11:18" x14ac:dyDescent="0.3">
      <c r="K4525" s="9"/>
      <c r="L4525" s="9"/>
      <c r="M4525" s="9"/>
      <c r="N4525" s="9"/>
      <c r="O4525" s="9"/>
      <c r="P4525" s="9"/>
      <c r="Q4525" s="9"/>
      <c r="R4525" s="9"/>
    </row>
    <row r="4526" spans="11:18" x14ac:dyDescent="0.3">
      <c r="K4526" s="9"/>
      <c r="L4526" s="9"/>
      <c r="M4526" s="9"/>
      <c r="N4526" s="9"/>
      <c r="O4526" s="9"/>
      <c r="P4526" s="9"/>
      <c r="Q4526" s="9"/>
      <c r="R4526" s="9"/>
    </row>
    <row r="4527" spans="11:18" x14ac:dyDescent="0.3">
      <c r="K4527" s="9"/>
      <c r="L4527" s="9"/>
      <c r="M4527" s="9"/>
      <c r="N4527" s="9"/>
      <c r="O4527" s="9"/>
      <c r="P4527" s="9"/>
      <c r="Q4527" s="9"/>
      <c r="R4527" s="9"/>
    </row>
    <row r="4528" spans="11:18" x14ac:dyDescent="0.3">
      <c r="K4528" s="9"/>
      <c r="L4528" s="9"/>
      <c r="M4528" s="9"/>
      <c r="N4528" s="9"/>
      <c r="O4528" s="9"/>
      <c r="P4528" s="9"/>
      <c r="Q4528" s="9"/>
      <c r="R4528" s="9"/>
    </row>
    <row r="4529" spans="11:18" x14ac:dyDescent="0.3">
      <c r="K4529" s="9"/>
      <c r="L4529" s="9"/>
      <c r="M4529" s="9"/>
      <c r="N4529" s="9"/>
      <c r="O4529" s="9"/>
      <c r="P4529" s="9"/>
      <c r="Q4529" s="9"/>
      <c r="R4529" s="9"/>
    </row>
    <row r="4530" spans="11:18" x14ac:dyDescent="0.3">
      <c r="K4530" s="9"/>
      <c r="L4530" s="9"/>
      <c r="M4530" s="9"/>
      <c r="N4530" s="9"/>
      <c r="O4530" s="9"/>
      <c r="P4530" s="9"/>
      <c r="Q4530" s="9"/>
      <c r="R4530" s="9"/>
    </row>
    <row r="4531" spans="11:18" x14ac:dyDescent="0.3">
      <c r="K4531" s="9"/>
      <c r="L4531" s="9"/>
      <c r="M4531" s="9"/>
      <c r="N4531" s="9"/>
      <c r="O4531" s="9"/>
      <c r="P4531" s="9"/>
      <c r="Q4531" s="9"/>
      <c r="R4531" s="9"/>
    </row>
    <row r="4532" spans="11:18" x14ac:dyDescent="0.3">
      <c r="K4532" s="9"/>
      <c r="L4532" s="9"/>
      <c r="M4532" s="9"/>
      <c r="N4532" s="9"/>
      <c r="O4532" s="9"/>
      <c r="P4532" s="9"/>
      <c r="Q4532" s="9"/>
      <c r="R4532" s="9"/>
    </row>
    <row r="4533" spans="11:18" x14ac:dyDescent="0.3">
      <c r="K4533" s="9"/>
      <c r="L4533" s="9"/>
      <c r="M4533" s="9"/>
      <c r="N4533" s="9"/>
      <c r="O4533" s="9"/>
      <c r="P4533" s="9"/>
      <c r="Q4533" s="9"/>
      <c r="R4533" s="9"/>
    </row>
    <row r="4534" spans="11:18" x14ac:dyDescent="0.3">
      <c r="K4534" s="9"/>
      <c r="L4534" s="9"/>
      <c r="M4534" s="9"/>
      <c r="N4534" s="9"/>
      <c r="O4534" s="9"/>
      <c r="P4534" s="9"/>
      <c r="Q4534" s="9"/>
      <c r="R4534" s="9"/>
    </row>
    <row r="4535" spans="11:18" x14ac:dyDescent="0.3">
      <c r="K4535" s="9"/>
      <c r="L4535" s="9"/>
      <c r="M4535" s="9"/>
      <c r="N4535" s="9"/>
      <c r="O4535" s="9"/>
      <c r="P4535" s="9"/>
      <c r="Q4535" s="9"/>
      <c r="R4535" s="9"/>
    </row>
    <row r="4536" spans="11:18" x14ac:dyDescent="0.3">
      <c r="K4536" s="9"/>
      <c r="L4536" s="9"/>
      <c r="M4536" s="9"/>
      <c r="N4536" s="9"/>
      <c r="O4536" s="9"/>
      <c r="P4536" s="9"/>
      <c r="Q4536" s="9"/>
      <c r="R4536" s="9"/>
    </row>
    <row r="4537" spans="11:18" x14ac:dyDescent="0.3">
      <c r="K4537" s="9"/>
      <c r="L4537" s="9"/>
      <c r="M4537" s="9"/>
      <c r="N4537" s="9"/>
      <c r="O4537" s="9"/>
      <c r="P4537" s="9"/>
      <c r="Q4537" s="9"/>
      <c r="R4537" s="9"/>
    </row>
    <row r="4538" spans="11:18" x14ac:dyDescent="0.3">
      <c r="K4538" s="9"/>
      <c r="L4538" s="9"/>
      <c r="M4538" s="9"/>
      <c r="N4538" s="9"/>
      <c r="O4538" s="9"/>
      <c r="P4538" s="9"/>
      <c r="Q4538" s="9"/>
      <c r="R4538" s="9"/>
    </row>
    <row r="4539" spans="11:18" x14ac:dyDescent="0.3">
      <c r="K4539" s="9"/>
      <c r="L4539" s="9"/>
      <c r="M4539" s="9"/>
      <c r="N4539" s="9"/>
      <c r="O4539" s="9"/>
      <c r="P4539" s="9"/>
      <c r="Q4539" s="9"/>
      <c r="R4539" s="9"/>
    </row>
    <row r="4540" spans="11:18" x14ac:dyDescent="0.3">
      <c r="K4540" s="9"/>
      <c r="L4540" s="9"/>
      <c r="M4540" s="9"/>
      <c r="N4540" s="9"/>
      <c r="O4540" s="9"/>
      <c r="P4540" s="9"/>
      <c r="Q4540" s="9"/>
      <c r="R4540" s="9"/>
    </row>
    <row r="4541" spans="11:18" x14ac:dyDescent="0.3">
      <c r="K4541" s="9"/>
      <c r="L4541" s="9"/>
      <c r="M4541" s="9"/>
      <c r="N4541" s="9"/>
      <c r="O4541" s="9"/>
      <c r="P4541" s="9"/>
      <c r="Q4541" s="9"/>
      <c r="R4541" s="9"/>
    </row>
    <row r="4542" spans="11:18" x14ac:dyDescent="0.3">
      <c r="K4542" s="9"/>
      <c r="L4542" s="9"/>
      <c r="M4542" s="9"/>
      <c r="N4542" s="9"/>
      <c r="O4542" s="9"/>
      <c r="P4542" s="9"/>
      <c r="Q4542" s="9"/>
      <c r="R4542" s="9"/>
    </row>
    <row r="4543" spans="11:18" x14ac:dyDescent="0.3">
      <c r="K4543" s="9"/>
      <c r="L4543" s="9"/>
      <c r="M4543" s="9"/>
      <c r="N4543" s="9"/>
      <c r="O4543" s="9"/>
      <c r="P4543" s="9"/>
      <c r="Q4543" s="9"/>
      <c r="R4543" s="9"/>
    </row>
    <row r="4544" spans="11:18" x14ac:dyDescent="0.3">
      <c r="K4544" s="9"/>
      <c r="L4544" s="9"/>
      <c r="M4544" s="9"/>
      <c r="N4544" s="9"/>
      <c r="O4544" s="9"/>
      <c r="P4544" s="9"/>
      <c r="Q4544" s="9"/>
      <c r="R4544" s="9"/>
    </row>
    <row r="4545" spans="11:18" x14ac:dyDescent="0.3">
      <c r="K4545" s="9"/>
      <c r="L4545" s="9"/>
      <c r="M4545" s="9"/>
      <c r="N4545" s="9"/>
      <c r="O4545" s="9"/>
      <c r="P4545" s="9"/>
      <c r="Q4545" s="9"/>
      <c r="R4545" s="9"/>
    </row>
    <row r="4546" spans="11:18" x14ac:dyDescent="0.3">
      <c r="K4546" s="9"/>
      <c r="L4546" s="9"/>
      <c r="M4546" s="9"/>
      <c r="N4546" s="9"/>
      <c r="O4546" s="9"/>
      <c r="P4546" s="9"/>
      <c r="Q4546" s="9"/>
      <c r="R4546" s="9"/>
    </row>
    <row r="4547" spans="11:18" x14ac:dyDescent="0.3">
      <c r="K4547" s="9"/>
      <c r="L4547" s="9"/>
      <c r="M4547" s="9"/>
      <c r="N4547" s="9"/>
      <c r="O4547" s="9"/>
      <c r="P4547" s="9"/>
      <c r="Q4547" s="9"/>
      <c r="R4547" s="9"/>
    </row>
    <row r="4548" spans="11:18" x14ac:dyDescent="0.3">
      <c r="K4548" s="9"/>
      <c r="L4548" s="9"/>
      <c r="M4548" s="9"/>
      <c r="N4548" s="9"/>
      <c r="O4548" s="9"/>
      <c r="P4548" s="9"/>
      <c r="Q4548" s="9"/>
      <c r="R4548" s="9"/>
    </row>
    <row r="4549" spans="11:18" x14ac:dyDescent="0.3">
      <c r="K4549" s="9"/>
      <c r="L4549" s="9"/>
      <c r="M4549" s="9"/>
      <c r="N4549" s="9"/>
      <c r="O4549" s="9"/>
      <c r="P4549" s="9"/>
      <c r="Q4549" s="9"/>
      <c r="R4549" s="9"/>
    </row>
    <row r="4550" spans="11:18" x14ac:dyDescent="0.3">
      <c r="K4550" s="9"/>
      <c r="L4550" s="9"/>
      <c r="M4550" s="9"/>
      <c r="N4550" s="9"/>
      <c r="O4550" s="9"/>
      <c r="P4550" s="9"/>
      <c r="Q4550" s="9"/>
      <c r="R4550" s="9"/>
    </row>
    <row r="4551" spans="11:18" x14ac:dyDescent="0.3">
      <c r="K4551" s="9"/>
      <c r="L4551" s="9"/>
      <c r="M4551" s="9"/>
      <c r="N4551" s="9"/>
      <c r="O4551" s="9"/>
      <c r="P4551" s="9"/>
      <c r="Q4551" s="9"/>
      <c r="R4551" s="9"/>
    </row>
    <row r="4552" spans="11:18" x14ac:dyDescent="0.3">
      <c r="K4552" s="9"/>
      <c r="L4552" s="9"/>
      <c r="M4552" s="9"/>
      <c r="N4552" s="9"/>
      <c r="O4552" s="9"/>
      <c r="P4552" s="9"/>
      <c r="Q4552" s="9"/>
      <c r="R4552" s="9"/>
    </row>
    <row r="4553" spans="11:18" x14ac:dyDescent="0.3">
      <c r="K4553" s="9"/>
      <c r="L4553" s="9"/>
      <c r="M4553" s="9"/>
      <c r="N4553" s="9"/>
      <c r="O4553" s="9"/>
      <c r="P4553" s="9"/>
      <c r="Q4553" s="9"/>
      <c r="R4553" s="9"/>
    </row>
    <row r="4554" spans="11:18" x14ac:dyDescent="0.3">
      <c r="K4554" s="9"/>
      <c r="L4554" s="9"/>
      <c r="M4554" s="9"/>
      <c r="N4554" s="9"/>
      <c r="O4554" s="9"/>
      <c r="P4554" s="9"/>
      <c r="Q4554" s="9"/>
      <c r="R4554" s="9"/>
    </row>
    <row r="4555" spans="11:18" x14ac:dyDescent="0.3">
      <c r="K4555" s="9"/>
      <c r="L4555" s="9"/>
      <c r="M4555" s="9"/>
      <c r="N4555" s="9"/>
      <c r="O4555" s="9"/>
      <c r="P4555" s="9"/>
      <c r="Q4555" s="9"/>
      <c r="R4555" s="9"/>
    </row>
    <row r="4556" spans="11:18" x14ac:dyDescent="0.3">
      <c r="K4556" s="9"/>
      <c r="L4556" s="9"/>
      <c r="M4556" s="9"/>
      <c r="N4556" s="9"/>
      <c r="O4556" s="9"/>
      <c r="P4556" s="9"/>
      <c r="Q4556" s="9"/>
      <c r="R4556" s="9"/>
    </row>
    <row r="4557" spans="11:18" x14ac:dyDescent="0.3">
      <c r="K4557" s="9"/>
      <c r="L4557" s="9"/>
      <c r="M4557" s="9"/>
      <c r="N4557" s="9"/>
      <c r="O4557" s="9"/>
      <c r="P4557" s="9"/>
      <c r="Q4557" s="9"/>
      <c r="R4557" s="9"/>
    </row>
    <row r="4558" spans="11:18" x14ac:dyDescent="0.3">
      <c r="K4558" s="9"/>
      <c r="L4558" s="9"/>
      <c r="M4558" s="9"/>
      <c r="N4558" s="9"/>
      <c r="O4558" s="9"/>
      <c r="P4558" s="9"/>
      <c r="Q4558" s="9"/>
      <c r="R4558" s="9"/>
    </row>
    <row r="4559" spans="11:18" x14ac:dyDescent="0.3">
      <c r="K4559" s="9"/>
      <c r="L4559" s="9"/>
      <c r="M4559" s="9"/>
      <c r="N4559" s="9"/>
      <c r="O4559" s="9"/>
      <c r="P4559" s="9"/>
      <c r="Q4559" s="9"/>
      <c r="R4559" s="9"/>
    </row>
    <row r="4560" spans="11:18" x14ac:dyDescent="0.3">
      <c r="K4560" s="9"/>
      <c r="L4560" s="9"/>
      <c r="M4560" s="9"/>
      <c r="N4560" s="9"/>
      <c r="O4560" s="9"/>
      <c r="P4560" s="9"/>
      <c r="Q4560" s="9"/>
      <c r="R4560" s="9"/>
    </row>
    <row r="4561" spans="11:18" x14ac:dyDescent="0.3">
      <c r="K4561" s="9"/>
      <c r="L4561" s="9"/>
      <c r="M4561" s="9"/>
      <c r="N4561" s="9"/>
      <c r="O4561" s="9"/>
      <c r="P4561" s="9"/>
      <c r="Q4561" s="9"/>
      <c r="R4561" s="9"/>
    </row>
    <row r="4562" spans="11:18" x14ac:dyDescent="0.3">
      <c r="K4562" s="9"/>
      <c r="L4562" s="9"/>
      <c r="M4562" s="9"/>
      <c r="N4562" s="9"/>
      <c r="O4562" s="9"/>
      <c r="P4562" s="9"/>
      <c r="Q4562" s="9"/>
      <c r="R4562" s="9"/>
    </row>
    <row r="4563" spans="11:18" x14ac:dyDescent="0.3">
      <c r="K4563" s="9"/>
      <c r="L4563" s="9"/>
      <c r="M4563" s="9"/>
      <c r="N4563" s="9"/>
      <c r="O4563" s="9"/>
      <c r="P4563" s="9"/>
      <c r="Q4563" s="9"/>
      <c r="R4563" s="9"/>
    </row>
    <row r="4564" spans="11:18" x14ac:dyDescent="0.3">
      <c r="K4564" s="9"/>
      <c r="L4564" s="9"/>
      <c r="M4564" s="9"/>
      <c r="N4564" s="9"/>
      <c r="O4564" s="9"/>
      <c r="P4564" s="9"/>
      <c r="Q4564" s="9"/>
      <c r="R4564" s="9"/>
    </row>
    <row r="4565" spans="11:18" x14ac:dyDescent="0.3">
      <c r="K4565" s="9"/>
      <c r="L4565" s="9"/>
      <c r="M4565" s="9"/>
      <c r="N4565" s="9"/>
      <c r="O4565" s="9"/>
      <c r="P4565" s="9"/>
      <c r="Q4565" s="9"/>
      <c r="R4565" s="9"/>
    </row>
    <row r="4566" spans="11:18" x14ac:dyDescent="0.3">
      <c r="K4566" s="9"/>
      <c r="L4566" s="9"/>
      <c r="M4566" s="9"/>
      <c r="N4566" s="9"/>
      <c r="O4566" s="9"/>
      <c r="P4566" s="9"/>
      <c r="Q4566" s="9"/>
      <c r="R4566" s="9"/>
    </row>
    <row r="4567" spans="11:18" x14ac:dyDescent="0.3">
      <c r="K4567" s="9"/>
      <c r="L4567" s="9"/>
      <c r="M4567" s="9"/>
      <c r="N4567" s="9"/>
      <c r="O4567" s="9"/>
      <c r="P4567" s="9"/>
      <c r="Q4567" s="9"/>
      <c r="R4567" s="9"/>
    </row>
    <row r="4568" spans="11:18" x14ac:dyDescent="0.3">
      <c r="K4568" s="9"/>
      <c r="L4568" s="9"/>
      <c r="M4568" s="9"/>
      <c r="N4568" s="9"/>
      <c r="O4568" s="9"/>
      <c r="P4568" s="9"/>
      <c r="Q4568" s="9"/>
      <c r="R4568" s="9"/>
    </row>
    <row r="4569" spans="11:18" x14ac:dyDescent="0.3">
      <c r="K4569" s="9"/>
      <c r="L4569" s="9"/>
      <c r="M4569" s="9"/>
      <c r="N4569" s="9"/>
      <c r="O4569" s="9"/>
      <c r="P4569" s="9"/>
      <c r="Q4569" s="9"/>
      <c r="R4569" s="9"/>
    </row>
    <row r="4570" spans="11:18" x14ac:dyDescent="0.3">
      <c r="K4570" s="9"/>
      <c r="L4570" s="9"/>
      <c r="M4570" s="9"/>
      <c r="N4570" s="9"/>
      <c r="O4570" s="9"/>
      <c r="P4570" s="9"/>
      <c r="Q4570" s="9"/>
      <c r="R4570" s="9"/>
    </row>
    <row r="4571" spans="11:18" x14ac:dyDescent="0.3">
      <c r="K4571" s="9"/>
      <c r="L4571" s="9"/>
      <c r="M4571" s="9"/>
      <c r="N4571" s="9"/>
      <c r="O4571" s="9"/>
      <c r="P4571" s="9"/>
      <c r="Q4571" s="9"/>
      <c r="R4571" s="9"/>
    </row>
    <row r="4572" spans="11:18" x14ac:dyDescent="0.3">
      <c r="K4572" s="9"/>
      <c r="L4572" s="9"/>
      <c r="M4572" s="9"/>
      <c r="N4572" s="9"/>
      <c r="O4572" s="9"/>
      <c r="P4572" s="9"/>
      <c r="Q4572" s="9"/>
      <c r="R4572" s="9"/>
    </row>
    <row r="4573" spans="11:18" x14ac:dyDescent="0.3">
      <c r="K4573" s="9"/>
      <c r="L4573" s="9"/>
      <c r="M4573" s="9"/>
      <c r="N4573" s="9"/>
      <c r="O4573" s="9"/>
      <c r="P4573" s="9"/>
      <c r="Q4573" s="9"/>
      <c r="R4573" s="9"/>
    </row>
    <row r="4574" spans="11:18" x14ac:dyDescent="0.3">
      <c r="K4574" s="9"/>
      <c r="L4574" s="9"/>
      <c r="M4574" s="9"/>
      <c r="N4574" s="9"/>
      <c r="O4574" s="9"/>
      <c r="P4574" s="9"/>
      <c r="Q4574" s="9"/>
      <c r="R4574" s="9"/>
    </row>
    <row r="4575" spans="11:18" x14ac:dyDescent="0.3">
      <c r="K4575" s="9"/>
      <c r="L4575" s="9"/>
      <c r="M4575" s="9"/>
      <c r="N4575" s="9"/>
      <c r="O4575" s="9"/>
      <c r="P4575" s="9"/>
      <c r="Q4575" s="9"/>
      <c r="R4575" s="9"/>
    </row>
    <row r="4576" spans="11:18" x14ac:dyDescent="0.3">
      <c r="K4576" s="9"/>
      <c r="L4576" s="9"/>
      <c r="M4576" s="9"/>
      <c r="N4576" s="9"/>
      <c r="O4576" s="9"/>
      <c r="P4576" s="9"/>
      <c r="Q4576" s="9"/>
      <c r="R4576" s="9"/>
    </row>
    <row r="4577" spans="11:18" x14ac:dyDescent="0.3">
      <c r="K4577" s="9"/>
      <c r="L4577" s="9"/>
      <c r="M4577" s="9"/>
      <c r="N4577" s="9"/>
      <c r="O4577" s="9"/>
      <c r="P4577" s="9"/>
      <c r="Q4577" s="9"/>
      <c r="R4577" s="9"/>
    </row>
    <row r="4578" spans="11:18" x14ac:dyDescent="0.3">
      <c r="K4578" s="9"/>
      <c r="L4578" s="9"/>
      <c r="M4578" s="9"/>
      <c r="N4578" s="9"/>
      <c r="O4578" s="9"/>
      <c r="P4578" s="9"/>
      <c r="Q4578" s="9"/>
      <c r="R4578" s="9"/>
    </row>
    <row r="4579" spans="11:18" x14ac:dyDescent="0.3">
      <c r="K4579" s="9"/>
      <c r="L4579" s="9"/>
      <c r="M4579" s="9"/>
      <c r="N4579" s="9"/>
      <c r="O4579" s="9"/>
      <c r="P4579" s="9"/>
      <c r="Q4579" s="9"/>
      <c r="R4579" s="9"/>
    </row>
    <row r="4580" spans="11:18" x14ac:dyDescent="0.3">
      <c r="K4580" s="9"/>
      <c r="L4580" s="9"/>
      <c r="M4580" s="9"/>
      <c r="N4580" s="9"/>
      <c r="O4580" s="9"/>
      <c r="P4580" s="9"/>
      <c r="Q4580" s="9"/>
      <c r="R4580" s="9"/>
    </row>
    <row r="4581" spans="11:18" x14ac:dyDescent="0.3">
      <c r="K4581" s="9"/>
      <c r="L4581" s="9"/>
      <c r="M4581" s="9"/>
      <c r="N4581" s="9"/>
      <c r="O4581" s="9"/>
      <c r="P4581" s="9"/>
      <c r="Q4581" s="9"/>
      <c r="R4581" s="9"/>
    </row>
    <row r="4582" spans="11:18" x14ac:dyDescent="0.3">
      <c r="K4582" s="9"/>
      <c r="L4582" s="9"/>
      <c r="M4582" s="9"/>
      <c r="N4582" s="9"/>
      <c r="O4582" s="9"/>
      <c r="P4582" s="9"/>
      <c r="Q4582" s="9"/>
      <c r="R4582" s="9"/>
    </row>
    <row r="4583" spans="11:18" x14ac:dyDescent="0.3">
      <c r="K4583" s="9"/>
      <c r="L4583" s="9"/>
      <c r="M4583" s="9"/>
      <c r="N4583" s="9"/>
      <c r="O4583" s="9"/>
      <c r="P4583" s="9"/>
      <c r="Q4583" s="9"/>
      <c r="R4583" s="9"/>
    </row>
    <row r="4584" spans="11:18" x14ac:dyDescent="0.3">
      <c r="K4584" s="9"/>
      <c r="L4584" s="9"/>
      <c r="M4584" s="9"/>
      <c r="N4584" s="9"/>
      <c r="O4584" s="9"/>
      <c r="P4584" s="9"/>
      <c r="Q4584" s="9"/>
      <c r="R4584" s="9"/>
    </row>
    <row r="4585" spans="11:18" x14ac:dyDescent="0.3">
      <c r="K4585" s="9"/>
      <c r="L4585" s="9"/>
      <c r="M4585" s="9"/>
      <c r="N4585" s="9"/>
      <c r="O4585" s="9"/>
      <c r="P4585" s="9"/>
      <c r="Q4585" s="9"/>
      <c r="R4585" s="9"/>
    </row>
    <row r="4586" spans="11:18" x14ac:dyDescent="0.3">
      <c r="K4586" s="9"/>
      <c r="L4586" s="9"/>
      <c r="M4586" s="9"/>
      <c r="N4586" s="9"/>
      <c r="O4586" s="9"/>
      <c r="P4586" s="9"/>
      <c r="Q4586" s="9"/>
      <c r="R4586" s="9"/>
    </row>
    <row r="4587" spans="11:18" x14ac:dyDescent="0.3">
      <c r="K4587" s="9"/>
      <c r="L4587" s="9"/>
      <c r="M4587" s="9"/>
      <c r="N4587" s="9"/>
      <c r="O4587" s="9"/>
      <c r="P4587" s="9"/>
      <c r="Q4587" s="9"/>
      <c r="R4587" s="9"/>
    </row>
    <row r="4588" spans="11:18" x14ac:dyDescent="0.3">
      <c r="K4588" s="9"/>
      <c r="L4588" s="9"/>
      <c r="M4588" s="9"/>
      <c r="N4588" s="9"/>
      <c r="O4588" s="9"/>
      <c r="P4588" s="9"/>
      <c r="Q4588" s="9"/>
      <c r="R4588" s="9"/>
    </row>
    <row r="4589" spans="11:18" x14ac:dyDescent="0.3">
      <c r="K4589" s="9"/>
      <c r="L4589" s="9"/>
      <c r="M4589" s="9"/>
      <c r="N4589" s="9"/>
      <c r="O4589" s="9"/>
      <c r="P4589" s="9"/>
      <c r="Q4589" s="9"/>
      <c r="R4589" s="9"/>
    </row>
    <row r="4590" spans="11:18" x14ac:dyDescent="0.3">
      <c r="K4590" s="9"/>
      <c r="L4590" s="9"/>
      <c r="M4590" s="9"/>
      <c r="N4590" s="9"/>
      <c r="O4590" s="9"/>
      <c r="P4590" s="9"/>
      <c r="Q4590" s="9"/>
      <c r="R4590" s="9"/>
    </row>
    <row r="4591" spans="11:18" x14ac:dyDescent="0.3">
      <c r="K4591" s="9"/>
      <c r="L4591" s="9"/>
      <c r="M4591" s="9"/>
      <c r="N4591" s="9"/>
      <c r="O4591" s="9"/>
      <c r="P4591" s="9"/>
      <c r="Q4591" s="9"/>
      <c r="R4591" s="9"/>
    </row>
    <row r="4592" spans="11:18" x14ac:dyDescent="0.3">
      <c r="K4592" s="9"/>
      <c r="L4592" s="9"/>
      <c r="M4592" s="9"/>
      <c r="N4592" s="9"/>
      <c r="O4592" s="9"/>
      <c r="P4592" s="9"/>
      <c r="Q4592" s="9"/>
      <c r="R4592" s="9"/>
    </row>
    <row r="4593" spans="11:18" x14ac:dyDescent="0.3">
      <c r="K4593" s="9"/>
      <c r="L4593" s="9"/>
      <c r="M4593" s="9"/>
      <c r="N4593" s="9"/>
      <c r="O4593" s="9"/>
      <c r="P4593" s="9"/>
      <c r="Q4593" s="9"/>
      <c r="R4593" s="9"/>
    </row>
    <row r="4594" spans="11:18" x14ac:dyDescent="0.3">
      <c r="K4594" s="9"/>
      <c r="L4594" s="9"/>
      <c r="M4594" s="9"/>
      <c r="N4594" s="9"/>
      <c r="O4594" s="9"/>
      <c r="P4594" s="9"/>
      <c r="Q4594" s="9"/>
      <c r="R4594" s="9"/>
    </row>
    <row r="4595" spans="11:18" x14ac:dyDescent="0.3">
      <c r="K4595" s="9"/>
      <c r="L4595" s="9"/>
      <c r="M4595" s="9"/>
      <c r="N4595" s="9"/>
      <c r="O4595" s="9"/>
      <c r="P4595" s="9"/>
      <c r="Q4595" s="9"/>
      <c r="R4595" s="9"/>
    </row>
    <row r="4596" spans="11:18" x14ac:dyDescent="0.3">
      <c r="K4596" s="9"/>
      <c r="L4596" s="9"/>
      <c r="M4596" s="9"/>
      <c r="N4596" s="9"/>
      <c r="O4596" s="9"/>
      <c r="P4596" s="9"/>
      <c r="Q4596" s="9"/>
      <c r="R4596" s="9"/>
    </row>
    <row r="4597" spans="11:18" x14ac:dyDescent="0.3">
      <c r="K4597" s="9"/>
      <c r="L4597" s="9"/>
      <c r="M4597" s="9"/>
      <c r="N4597" s="9"/>
      <c r="O4597" s="9"/>
      <c r="P4597" s="9"/>
      <c r="Q4597" s="9"/>
      <c r="R4597" s="9"/>
    </row>
    <row r="4598" spans="11:18" x14ac:dyDescent="0.3">
      <c r="K4598" s="9"/>
      <c r="L4598" s="9"/>
      <c r="M4598" s="9"/>
      <c r="N4598" s="9"/>
      <c r="O4598" s="9"/>
      <c r="P4598" s="9"/>
      <c r="Q4598" s="9"/>
      <c r="R4598" s="9"/>
    </row>
    <row r="4599" spans="11:18" x14ac:dyDescent="0.3">
      <c r="K4599" s="9"/>
      <c r="L4599" s="9"/>
      <c r="M4599" s="9"/>
      <c r="N4599" s="9"/>
      <c r="O4599" s="9"/>
      <c r="P4599" s="9"/>
      <c r="Q4599" s="9"/>
      <c r="R4599" s="9"/>
    </row>
    <row r="4600" spans="11:18" x14ac:dyDescent="0.3">
      <c r="K4600" s="9"/>
      <c r="L4600" s="9"/>
      <c r="M4600" s="9"/>
      <c r="N4600" s="9"/>
      <c r="O4600" s="9"/>
      <c r="P4600" s="9"/>
      <c r="Q4600" s="9"/>
      <c r="R4600" s="9"/>
    </row>
    <row r="4601" spans="11:18" x14ac:dyDescent="0.3">
      <c r="K4601" s="9"/>
      <c r="L4601" s="9"/>
      <c r="M4601" s="9"/>
      <c r="N4601" s="9"/>
      <c r="O4601" s="9"/>
      <c r="P4601" s="9"/>
      <c r="Q4601" s="9"/>
      <c r="R4601" s="9"/>
    </row>
    <row r="4602" spans="11:18" x14ac:dyDescent="0.3">
      <c r="K4602" s="9"/>
      <c r="L4602" s="9"/>
      <c r="M4602" s="9"/>
      <c r="N4602" s="9"/>
      <c r="O4602" s="9"/>
      <c r="P4602" s="9"/>
      <c r="Q4602" s="9"/>
      <c r="R4602" s="9"/>
    </row>
    <row r="4603" spans="11:18" x14ac:dyDescent="0.3">
      <c r="K4603" s="9"/>
      <c r="L4603" s="9"/>
      <c r="M4603" s="9"/>
      <c r="N4603" s="9"/>
      <c r="O4603" s="9"/>
      <c r="P4603" s="9"/>
      <c r="Q4603" s="9"/>
      <c r="R4603" s="9"/>
    </row>
    <row r="4604" spans="11:18" x14ac:dyDescent="0.3">
      <c r="K4604" s="9"/>
      <c r="L4604" s="9"/>
      <c r="M4604" s="9"/>
      <c r="N4604" s="9"/>
      <c r="O4604" s="9"/>
      <c r="P4604" s="9"/>
      <c r="Q4604" s="9"/>
      <c r="R4604" s="9"/>
    </row>
    <row r="4605" spans="11:18" x14ac:dyDescent="0.3">
      <c r="K4605" s="9"/>
      <c r="L4605" s="9"/>
      <c r="M4605" s="9"/>
      <c r="N4605" s="9"/>
      <c r="O4605" s="9"/>
      <c r="P4605" s="9"/>
      <c r="Q4605" s="9"/>
      <c r="R4605" s="9"/>
    </row>
    <row r="4606" spans="11:18" x14ac:dyDescent="0.3">
      <c r="K4606" s="9"/>
      <c r="L4606" s="9"/>
      <c r="M4606" s="9"/>
      <c r="N4606" s="9"/>
      <c r="O4606" s="9"/>
      <c r="P4606" s="9"/>
      <c r="Q4606" s="9"/>
      <c r="R4606" s="9"/>
    </row>
    <row r="4607" spans="11:18" x14ac:dyDescent="0.3">
      <c r="K4607" s="9"/>
      <c r="L4607" s="9"/>
      <c r="M4607" s="9"/>
      <c r="N4607" s="9"/>
      <c r="O4607" s="9"/>
      <c r="P4607" s="9"/>
      <c r="Q4607" s="9"/>
      <c r="R4607" s="9"/>
    </row>
    <row r="4608" spans="11:18" x14ac:dyDescent="0.3">
      <c r="K4608" s="9"/>
      <c r="L4608" s="9"/>
      <c r="M4608" s="9"/>
      <c r="N4608" s="9"/>
      <c r="O4608" s="9"/>
      <c r="P4608" s="9"/>
      <c r="Q4608" s="9"/>
      <c r="R4608" s="9"/>
    </row>
    <row r="4609" spans="11:18" x14ac:dyDescent="0.3">
      <c r="K4609" s="9"/>
      <c r="L4609" s="9"/>
      <c r="M4609" s="9"/>
      <c r="N4609" s="9"/>
      <c r="O4609" s="9"/>
      <c r="P4609" s="9"/>
      <c r="Q4609" s="9"/>
      <c r="R4609" s="9"/>
    </row>
    <row r="4610" spans="11:18" x14ac:dyDescent="0.3">
      <c r="K4610" s="9"/>
      <c r="L4610" s="9"/>
      <c r="M4610" s="9"/>
      <c r="N4610" s="9"/>
      <c r="O4610" s="9"/>
      <c r="P4610" s="9"/>
      <c r="Q4610" s="9"/>
      <c r="R4610" s="9"/>
    </row>
    <row r="4611" spans="11:18" x14ac:dyDescent="0.3">
      <c r="K4611" s="9"/>
      <c r="L4611" s="9"/>
      <c r="M4611" s="9"/>
      <c r="N4611" s="9"/>
      <c r="O4611" s="9"/>
      <c r="P4611" s="9"/>
      <c r="Q4611" s="9"/>
      <c r="R4611" s="9"/>
    </row>
    <row r="4612" spans="11:18" x14ac:dyDescent="0.3">
      <c r="K4612" s="9"/>
      <c r="L4612" s="9"/>
      <c r="M4612" s="9"/>
      <c r="N4612" s="9"/>
      <c r="O4612" s="9"/>
      <c r="P4612" s="9"/>
      <c r="Q4612" s="9"/>
      <c r="R4612" s="9"/>
    </row>
    <row r="4613" spans="11:18" x14ac:dyDescent="0.3">
      <c r="K4613" s="9"/>
      <c r="L4613" s="9"/>
      <c r="M4613" s="9"/>
      <c r="N4613" s="9"/>
      <c r="O4613" s="9"/>
      <c r="P4613" s="9"/>
      <c r="Q4613" s="9"/>
      <c r="R4613" s="9"/>
    </row>
    <row r="4614" spans="11:18" x14ac:dyDescent="0.3">
      <c r="K4614" s="9"/>
      <c r="L4614" s="9"/>
      <c r="M4614" s="9"/>
      <c r="N4614" s="9"/>
      <c r="O4614" s="9"/>
      <c r="P4614" s="9"/>
      <c r="Q4614" s="9"/>
      <c r="R4614" s="9"/>
    </row>
    <row r="4615" spans="11:18" x14ac:dyDescent="0.3">
      <c r="K4615" s="9"/>
      <c r="L4615" s="9"/>
      <c r="M4615" s="9"/>
      <c r="N4615" s="9"/>
      <c r="O4615" s="9"/>
      <c r="P4615" s="9"/>
      <c r="Q4615" s="9"/>
      <c r="R4615" s="9"/>
    </row>
    <row r="4616" spans="11:18" x14ac:dyDescent="0.3">
      <c r="K4616" s="9"/>
      <c r="L4616" s="9"/>
      <c r="M4616" s="9"/>
      <c r="N4616" s="9"/>
      <c r="O4616" s="9"/>
      <c r="P4616" s="9"/>
      <c r="Q4616" s="9"/>
      <c r="R4616" s="9"/>
    </row>
    <row r="4617" spans="11:18" x14ac:dyDescent="0.3">
      <c r="K4617" s="9"/>
      <c r="L4617" s="9"/>
      <c r="M4617" s="9"/>
      <c r="N4617" s="9"/>
      <c r="O4617" s="9"/>
      <c r="P4617" s="9"/>
      <c r="Q4617" s="9"/>
      <c r="R4617" s="9"/>
    </row>
    <row r="4618" spans="11:18" x14ac:dyDescent="0.3">
      <c r="K4618" s="9"/>
      <c r="L4618" s="9"/>
      <c r="M4618" s="9"/>
      <c r="N4618" s="9"/>
      <c r="O4618" s="9"/>
      <c r="P4618" s="9"/>
      <c r="Q4618" s="9"/>
      <c r="R4618" s="9"/>
    </row>
    <row r="4619" spans="11:18" x14ac:dyDescent="0.3">
      <c r="K4619" s="9"/>
      <c r="L4619" s="9"/>
      <c r="M4619" s="9"/>
      <c r="N4619" s="9"/>
      <c r="O4619" s="9"/>
      <c r="P4619" s="9"/>
      <c r="Q4619" s="9"/>
      <c r="R4619" s="9"/>
    </row>
    <row r="4620" spans="11:18" x14ac:dyDescent="0.3">
      <c r="K4620" s="9"/>
      <c r="L4620" s="9"/>
      <c r="M4620" s="9"/>
      <c r="N4620" s="9"/>
      <c r="O4620" s="9"/>
      <c r="P4620" s="9"/>
      <c r="Q4620" s="9"/>
      <c r="R4620" s="9"/>
    </row>
    <row r="4621" spans="11:18" x14ac:dyDescent="0.3">
      <c r="K4621" s="9"/>
      <c r="L4621" s="9"/>
      <c r="M4621" s="9"/>
      <c r="N4621" s="9"/>
      <c r="O4621" s="9"/>
      <c r="P4621" s="9"/>
      <c r="Q4621" s="9"/>
      <c r="R4621" s="9"/>
    </row>
    <row r="4622" spans="11:18" x14ac:dyDescent="0.3">
      <c r="K4622" s="9"/>
      <c r="L4622" s="9"/>
      <c r="M4622" s="9"/>
      <c r="N4622" s="9"/>
      <c r="O4622" s="9"/>
      <c r="P4622" s="9"/>
      <c r="Q4622" s="9"/>
      <c r="R4622" s="9"/>
    </row>
    <row r="4623" spans="11:18" x14ac:dyDescent="0.3">
      <c r="K4623" s="9"/>
      <c r="L4623" s="9"/>
      <c r="M4623" s="9"/>
      <c r="N4623" s="9"/>
      <c r="O4623" s="9"/>
      <c r="P4623" s="9"/>
      <c r="Q4623" s="9"/>
      <c r="R4623" s="9"/>
    </row>
    <row r="4624" spans="11:18" x14ac:dyDescent="0.3">
      <c r="K4624" s="9"/>
      <c r="L4624" s="9"/>
      <c r="M4624" s="9"/>
      <c r="N4624" s="9"/>
      <c r="O4624" s="9"/>
      <c r="P4624" s="9"/>
      <c r="Q4624" s="9"/>
      <c r="R4624" s="9"/>
    </row>
    <row r="4625" spans="11:18" x14ac:dyDescent="0.3">
      <c r="K4625" s="9"/>
      <c r="L4625" s="9"/>
      <c r="M4625" s="9"/>
      <c r="N4625" s="9"/>
      <c r="O4625" s="9"/>
      <c r="P4625" s="9"/>
      <c r="Q4625" s="9"/>
      <c r="R4625" s="9"/>
    </row>
    <row r="4626" spans="11:18" x14ac:dyDescent="0.3">
      <c r="K4626" s="9"/>
      <c r="L4626" s="9"/>
      <c r="M4626" s="9"/>
      <c r="N4626" s="9"/>
      <c r="O4626" s="9"/>
      <c r="P4626" s="9"/>
      <c r="Q4626" s="9"/>
      <c r="R4626" s="9"/>
    </row>
    <row r="4627" spans="11:18" x14ac:dyDescent="0.3">
      <c r="K4627" s="9"/>
      <c r="L4627" s="9"/>
      <c r="M4627" s="9"/>
      <c r="N4627" s="9"/>
      <c r="O4627" s="9"/>
      <c r="P4627" s="9"/>
      <c r="Q4627" s="9"/>
      <c r="R4627" s="9"/>
    </row>
    <row r="4628" spans="11:18" x14ac:dyDescent="0.3">
      <c r="K4628" s="9"/>
      <c r="L4628" s="9"/>
      <c r="M4628" s="9"/>
      <c r="N4628" s="9"/>
      <c r="O4628" s="9"/>
      <c r="P4628" s="9"/>
      <c r="Q4628" s="9"/>
      <c r="R4628" s="9"/>
    </row>
    <row r="4629" spans="11:18" x14ac:dyDescent="0.3">
      <c r="K4629" s="9"/>
      <c r="L4629" s="9"/>
      <c r="M4629" s="9"/>
      <c r="N4629" s="9"/>
      <c r="O4629" s="9"/>
      <c r="P4629" s="9"/>
      <c r="Q4629" s="9"/>
      <c r="R4629" s="9"/>
    </row>
    <row r="4630" spans="11:18" x14ac:dyDescent="0.3">
      <c r="K4630" s="9"/>
      <c r="L4630" s="9"/>
      <c r="M4630" s="9"/>
      <c r="N4630" s="9"/>
      <c r="O4630" s="9"/>
      <c r="P4630" s="9"/>
      <c r="Q4630" s="9"/>
      <c r="R4630" s="9"/>
    </row>
    <row r="4631" spans="11:18" x14ac:dyDescent="0.3">
      <c r="K4631" s="9"/>
      <c r="L4631" s="9"/>
      <c r="M4631" s="9"/>
      <c r="N4631" s="9"/>
      <c r="O4631" s="9"/>
      <c r="P4631" s="9"/>
      <c r="Q4631" s="9"/>
      <c r="R4631" s="9"/>
    </row>
    <row r="4632" spans="11:18" x14ac:dyDescent="0.3">
      <c r="K4632" s="9"/>
      <c r="L4632" s="9"/>
      <c r="M4632" s="9"/>
      <c r="N4632" s="9"/>
      <c r="O4632" s="9"/>
      <c r="P4632" s="9"/>
      <c r="Q4632" s="9"/>
      <c r="R4632" s="9"/>
    </row>
    <row r="4633" spans="11:18" x14ac:dyDescent="0.3">
      <c r="K4633" s="9"/>
      <c r="L4633" s="9"/>
      <c r="M4633" s="9"/>
      <c r="N4633" s="9"/>
      <c r="O4633" s="9"/>
      <c r="P4633" s="9"/>
      <c r="Q4633" s="9"/>
      <c r="R4633" s="9"/>
    </row>
    <row r="4634" spans="11:18" x14ac:dyDescent="0.3">
      <c r="K4634" s="9"/>
      <c r="L4634" s="9"/>
      <c r="M4634" s="9"/>
      <c r="N4634" s="9"/>
      <c r="O4634" s="9"/>
      <c r="P4634" s="9"/>
      <c r="Q4634" s="9"/>
      <c r="R4634" s="9"/>
    </row>
    <row r="4635" spans="11:18" x14ac:dyDescent="0.3">
      <c r="K4635" s="9"/>
      <c r="L4635" s="9"/>
      <c r="M4635" s="9"/>
      <c r="N4635" s="9"/>
      <c r="O4635" s="9"/>
      <c r="P4635" s="9"/>
      <c r="Q4635" s="9"/>
      <c r="R4635" s="9"/>
    </row>
    <row r="4636" spans="11:18" x14ac:dyDescent="0.3">
      <c r="K4636" s="9"/>
      <c r="L4636" s="9"/>
      <c r="M4636" s="9"/>
      <c r="N4636" s="9"/>
      <c r="O4636" s="9"/>
      <c r="P4636" s="9"/>
      <c r="Q4636" s="9"/>
      <c r="R4636" s="9"/>
    </row>
    <row r="4637" spans="11:18" x14ac:dyDescent="0.3">
      <c r="K4637" s="9"/>
      <c r="L4637" s="9"/>
      <c r="M4637" s="9"/>
      <c r="N4637" s="9"/>
      <c r="O4637" s="9"/>
      <c r="P4637" s="9"/>
      <c r="Q4637" s="9"/>
      <c r="R4637" s="9"/>
    </row>
    <row r="4638" spans="11:18" x14ac:dyDescent="0.3">
      <c r="K4638" s="9"/>
      <c r="L4638" s="9"/>
      <c r="M4638" s="9"/>
      <c r="N4638" s="9"/>
      <c r="O4638" s="9"/>
      <c r="P4638" s="9"/>
      <c r="Q4638" s="9"/>
      <c r="R4638" s="9"/>
    </row>
    <row r="4639" spans="11:18" x14ac:dyDescent="0.3">
      <c r="K4639" s="9"/>
      <c r="L4639" s="9"/>
      <c r="M4639" s="9"/>
      <c r="N4639" s="9"/>
      <c r="O4639" s="9"/>
      <c r="P4639" s="9"/>
      <c r="Q4639" s="9"/>
      <c r="R4639" s="9"/>
    </row>
    <row r="4640" spans="11:18" x14ac:dyDescent="0.3">
      <c r="K4640" s="9"/>
      <c r="L4640" s="9"/>
      <c r="M4640" s="9"/>
      <c r="N4640" s="9"/>
      <c r="O4640" s="9"/>
      <c r="P4640" s="9"/>
      <c r="Q4640" s="9"/>
      <c r="R4640" s="9"/>
    </row>
    <row r="4641" spans="11:18" x14ac:dyDescent="0.3">
      <c r="K4641" s="9"/>
      <c r="L4641" s="9"/>
      <c r="M4641" s="9"/>
      <c r="N4641" s="9"/>
      <c r="O4641" s="9"/>
      <c r="P4641" s="9"/>
      <c r="Q4641" s="9"/>
      <c r="R4641" s="9"/>
    </row>
    <row r="4642" spans="11:18" x14ac:dyDescent="0.3">
      <c r="K4642" s="9"/>
      <c r="L4642" s="9"/>
      <c r="M4642" s="9"/>
      <c r="N4642" s="9"/>
      <c r="O4642" s="9"/>
      <c r="P4642" s="9"/>
      <c r="Q4642" s="9"/>
      <c r="R4642" s="9"/>
    </row>
    <row r="4643" spans="11:18" x14ac:dyDescent="0.3">
      <c r="K4643" s="9"/>
      <c r="L4643" s="9"/>
      <c r="M4643" s="9"/>
      <c r="N4643" s="9"/>
      <c r="O4643" s="9"/>
      <c r="P4643" s="9"/>
      <c r="Q4643" s="9"/>
      <c r="R4643" s="9"/>
    </row>
    <row r="4644" spans="11:18" x14ac:dyDescent="0.3">
      <c r="K4644" s="9"/>
      <c r="L4644" s="9"/>
      <c r="M4644" s="9"/>
      <c r="N4644" s="9"/>
      <c r="O4644" s="9"/>
      <c r="P4644" s="9"/>
      <c r="Q4644" s="9"/>
      <c r="R4644" s="9"/>
    </row>
    <row r="4645" spans="11:18" x14ac:dyDescent="0.3">
      <c r="K4645" s="9"/>
      <c r="L4645" s="9"/>
      <c r="M4645" s="9"/>
      <c r="N4645" s="9"/>
      <c r="O4645" s="9"/>
      <c r="P4645" s="9"/>
      <c r="Q4645" s="9"/>
      <c r="R4645" s="9"/>
    </row>
    <row r="4646" spans="11:18" x14ac:dyDescent="0.3">
      <c r="K4646" s="9"/>
      <c r="L4646" s="9"/>
      <c r="M4646" s="9"/>
      <c r="N4646" s="9"/>
      <c r="O4646" s="9"/>
      <c r="P4646" s="9"/>
      <c r="Q4646" s="9"/>
      <c r="R4646" s="9"/>
    </row>
    <row r="4647" spans="11:18" x14ac:dyDescent="0.3">
      <c r="K4647" s="9"/>
      <c r="L4647" s="9"/>
      <c r="M4647" s="9"/>
      <c r="N4647" s="9"/>
      <c r="O4647" s="9"/>
      <c r="P4647" s="9"/>
      <c r="Q4647" s="9"/>
      <c r="R4647" s="9"/>
    </row>
    <row r="4648" spans="11:18" x14ac:dyDescent="0.3">
      <c r="K4648" s="9"/>
      <c r="L4648" s="9"/>
      <c r="M4648" s="9"/>
      <c r="N4648" s="9"/>
      <c r="O4648" s="9"/>
      <c r="P4648" s="9"/>
      <c r="Q4648" s="9"/>
      <c r="R4648" s="9"/>
    </row>
    <row r="4649" spans="11:18" x14ac:dyDescent="0.3">
      <c r="K4649" s="9"/>
      <c r="L4649" s="9"/>
      <c r="M4649" s="9"/>
      <c r="N4649" s="9"/>
      <c r="O4649" s="9"/>
      <c r="P4649" s="9"/>
      <c r="Q4649" s="9"/>
      <c r="R4649" s="9"/>
    </row>
    <row r="4650" spans="11:18" x14ac:dyDescent="0.3">
      <c r="K4650" s="9"/>
      <c r="L4650" s="9"/>
      <c r="M4650" s="9"/>
      <c r="N4650" s="9"/>
      <c r="O4650" s="9"/>
      <c r="P4650" s="9"/>
      <c r="Q4650" s="9"/>
      <c r="R4650" s="9"/>
    </row>
    <row r="4651" spans="11:18" x14ac:dyDescent="0.3">
      <c r="K4651" s="9"/>
      <c r="L4651" s="9"/>
      <c r="M4651" s="9"/>
      <c r="N4651" s="9"/>
      <c r="O4651" s="9"/>
      <c r="P4651" s="9"/>
      <c r="Q4651" s="9"/>
      <c r="R4651" s="9"/>
    </row>
    <row r="4652" spans="11:18" x14ac:dyDescent="0.3">
      <c r="K4652" s="9"/>
      <c r="L4652" s="9"/>
      <c r="M4652" s="9"/>
      <c r="N4652" s="9"/>
      <c r="O4652" s="9"/>
      <c r="P4652" s="9"/>
      <c r="Q4652" s="9"/>
      <c r="R4652" s="9"/>
    </row>
    <row r="4653" spans="11:18" x14ac:dyDescent="0.3">
      <c r="K4653" s="9"/>
      <c r="L4653" s="9"/>
      <c r="M4653" s="9"/>
      <c r="N4653" s="9"/>
      <c r="O4653" s="9"/>
      <c r="P4653" s="9"/>
      <c r="Q4653" s="9"/>
      <c r="R4653" s="9"/>
    </row>
    <row r="4654" spans="11:18" x14ac:dyDescent="0.3">
      <c r="K4654" s="9"/>
      <c r="L4654" s="9"/>
      <c r="M4654" s="9"/>
      <c r="N4654" s="9"/>
      <c r="O4654" s="9"/>
      <c r="P4654" s="9"/>
      <c r="Q4654" s="9"/>
      <c r="R4654" s="9"/>
    </row>
    <row r="4655" spans="11:18" x14ac:dyDescent="0.3">
      <c r="K4655" s="9"/>
      <c r="L4655" s="9"/>
      <c r="M4655" s="9"/>
      <c r="N4655" s="9"/>
      <c r="O4655" s="9"/>
      <c r="P4655" s="9"/>
      <c r="Q4655" s="9"/>
      <c r="R4655" s="9"/>
    </row>
    <row r="4656" spans="11:18" x14ac:dyDescent="0.3">
      <c r="K4656" s="9"/>
      <c r="L4656" s="9"/>
      <c r="M4656" s="9"/>
      <c r="N4656" s="9"/>
      <c r="O4656" s="9"/>
      <c r="P4656" s="9"/>
      <c r="Q4656" s="9"/>
      <c r="R4656" s="9"/>
    </row>
    <row r="4657" spans="11:18" x14ac:dyDescent="0.3">
      <c r="K4657" s="9"/>
      <c r="L4657" s="9"/>
      <c r="M4657" s="9"/>
      <c r="N4657" s="9"/>
      <c r="O4657" s="9"/>
      <c r="P4657" s="9"/>
      <c r="Q4657" s="9"/>
      <c r="R4657" s="9"/>
    </row>
    <row r="4658" spans="11:18" x14ac:dyDescent="0.3">
      <c r="K4658" s="9"/>
      <c r="L4658" s="9"/>
      <c r="M4658" s="9"/>
      <c r="N4658" s="9"/>
      <c r="O4658" s="9"/>
      <c r="P4658" s="9"/>
      <c r="Q4658" s="9"/>
      <c r="R4658" s="9"/>
    </row>
    <row r="4659" spans="11:18" x14ac:dyDescent="0.3">
      <c r="K4659" s="9"/>
      <c r="L4659" s="9"/>
      <c r="M4659" s="9"/>
      <c r="N4659" s="9"/>
      <c r="O4659" s="9"/>
      <c r="P4659" s="9"/>
      <c r="Q4659" s="9"/>
      <c r="R4659" s="9"/>
    </row>
    <row r="4660" spans="11:18" x14ac:dyDescent="0.3">
      <c r="K4660" s="9"/>
      <c r="L4660" s="9"/>
      <c r="M4660" s="9"/>
      <c r="N4660" s="9"/>
      <c r="O4660" s="9"/>
      <c r="P4660" s="9"/>
      <c r="Q4660" s="9"/>
      <c r="R4660" s="9"/>
    </row>
    <row r="4661" spans="11:18" x14ac:dyDescent="0.3">
      <c r="K4661" s="9"/>
      <c r="L4661" s="9"/>
      <c r="M4661" s="9"/>
      <c r="N4661" s="9"/>
      <c r="O4661" s="9"/>
      <c r="P4661" s="9"/>
      <c r="Q4661" s="9"/>
      <c r="R4661" s="9"/>
    </row>
    <row r="4662" spans="11:18" x14ac:dyDescent="0.3">
      <c r="K4662" s="9"/>
      <c r="L4662" s="9"/>
      <c r="M4662" s="9"/>
      <c r="N4662" s="9"/>
      <c r="O4662" s="9"/>
      <c r="P4662" s="9"/>
      <c r="Q4662" s="9"/>
      <c r="R4662" s="9"/>
    </row>
    <row r="4663" spans="11:18" x14ac:dyDescent="0.3">
      <c r="K4663" s="9"/>
      <c r="L4663" s="9"/>
      <c r="M4663" s="9"/>
      <c r="N4663" s="9"/>
      <c r="O4663" s="9"/>
      <c r="P4663" s="9"/>
      <c r="Q4663" s="9"/>
      <c r="R4663" s="9"/>
    </row>
    <row r="4664" spans="11:18" x14ac:dyDescent="0.3">
      <c r="K4664" s="9"/>
      <c r="L4664" s="9"/>
      <c r="M4664" s="9"/>
      <c r="N4664" s="9"/>
      <c r="O4664" s="9"/>
      <c r="P4664" s="9"/>
      <c r="Q4664" s="9"/>
      <c r="R4664" s="9"/>
    </row>
    <row r="4665" spans="11:18" x14ac:dyDescent="0.3">
      <c r="K4665" s="9"/>
      <c r="L4665" s="9"/>
      <c r="M4665" s="9"/>
      <c r="N4665" s="9"/>
      <c r="O4665" s="9"/>
      <c r="P4665" s="9"/>
      <c r="Q4665" s="9"/>
      <c r="R4665" s="9"/>
    </row>
    <row r="4666" spans="11:18" x14ac:dyDescent="0.3">
      <c r="K4666" s="9"/>
      <c r="L4666" s="9"/>
      <c r="M4666" s="9"/>
      <c r="N4666" s="9"/>
      <c r="O4666" s="9"/>
      <c r="P4666" s="9"/>
      <c r="Q4666" s="9"/>
      <c r="R4666" s="9"/>
    </row>
    <row r="4667" spans="11:18" x14ac:dyDescent="0.3">
      <c r="K4667" s="9"/>
      <c r="L4667" s="9"/>
      <c r="M4667" s="9"/>
      <c r="N4667" s="9"/>
      <c r="O4667" s="9"/>
      <c r="P4667" s="9"/>
      <c r="Q4667" s="9"/>
      <c r="R4667" s="9"/>
    </row>
    <row r="4668" spans="11:18" x14ac:dyDescent="0.3">
      <c r="K4668" s="9"/>
      <c r="L4668" s="9"/>
      <c r="M4668" s="9"/>
      <c r="N4668" s="9"/>
      <c r="O4668" s="9"/>
      <c r="P4668" s="9"/>
      <c r="Q4668" s="9"/>
      <c r="R4668" s="9"/>
    </row>
    <row r="4669" spans="11:18" x14ac:dyDescent="0.3">
      <c r="K4669" s="9"/>
      <c r="L4669" s="9"/>
      <c r="M4669" s="9"/>
      <c r="N4669" s="9"/>
      <c r="O4669" s="9"/>
      <c r="P4669" s="9"/>
      <c r="Q4669" s="9"/>
      <c r="R4669" s="9"/>
    </row>
    <row r="4670" spans="11:18" x14ac:dyDescent="0.3">
      <c r="K4670" s="9"/>
      <c r="L4670" s="9"/>
      <c r="M4670" s="9"/>
      <c r="N4670" s="9"/>
      <c r="O4670" s="9"/>
      <c r="P4670" s="9"/>
      <c r="Q4670" s="9"/>
      <c r="R4670" s="9"/>
    </row>
    <row r="4671" spans="11:18" x14ac:dyDescent="0.3">
      <c r="K4671" s="9"/>
      <c r="L4671" s="9"/>
      <c r="M4671" s="9"/>
      <c r="N4671" s="9"/>
      <c r="O4671" s="9"/>
      <c r="P4671" s="9"/>
      <c r="Q4671" s="9"/>
      <c r="R4671" s="9"/>
    </row>
    <row r="4672" spans="11:18" x14ac:dyDescent="0.3">
      <c r="K4672" s="9"/>
      <c r="L4672" s="9"/>
      <c r="M4672" s="9"/>
      <c r="N4672" s="9"/>
      <c r="O4672" s="9"/>
      <c r="P4672" s="9"/>
      <c r="Q4672" s="9"/>
      <c r="R4672" s="9"/>
    </row>
    <row r="4673" spans="11:18" x14ac:dyDescent="0.3">
      <c r="K4673" s="9"/>
      <c r="L4673" s="9"/>
      <c r="M4673" s="9"/>
      <c r="N4673" s="9"/>
      <c r="O4673" s="9"/>
      <c r="P4673" s="9"/>
      <c r="Q4673" s="9"/>
      <c r="R4673" s="9"/>
    </row>
    <row r="4674" spans="11:18" x14ac:dyDescent="0.3">
      <c r="K4674" s="9"/>
      <c r="L4674" s="9"/>
      <c r="M4674" s="9"/>
      <c r="N4674" s="9"/>
      <c r="O4674" s="9"/>
      <c r="P4674" s="9"/>
      <c r="Q4674" s="9"/>
      <c r="R4674" s="9"/>
    </row>
    <row r="4675" spans="11:18" x14ac:dyDescent="0.3">
      <c r="K4675" s="9"/>
      <c r="L4675" s="9"/>
      <c r="M4675" s="9"/>
      <c r="N4675" s="9"/>
      <c r="O4675" s="9"/>
      <c r="P4675" s="9"/>
      <c r="Q4675" s="9"/>
      <c r="R4675" s="9"/>
    </row>
    <row r="4676" spans="11:18" x14ac:dyDescent="0.3">
      <c r="K4676" s="9"/>
      <c r="L4676" s="9"/>
      <c r="M4676" s="9"/>
      <c r="N4676" s="9"/>
      <c r="O4676" s="9"/>
      <c r="P4676" s="9"/>
      <c r="Q4676" s="9"/>
      <c r="R4676" s="9"/>
    </row>
    <row r="4677" spans="11:18" x14ac:dyDescent="0.3">
      <c r="K4677" s="9"/>
      <c r="L4677" s="9"/>
      <c r="M4677" s="9"/>
      <c r="N4677" s="9"/>
      <c r="O4677" s="9"/>
      <c r="P4677" s="9"/>
      <c r="Q4677" s="9"/>
      <c r="R4677" s="9"/>
    </row>
    <row r="4678" spans="11:18" x14ac:dyDescent="0.3">
      <c r="K4678" s="9"/>
      <c r="L4678" s="9"/>
      <c r="M4678" s="9"/>
      <c r="N4678" s="9"/>
      <c r="O4678" s="9"/>
      <c r="P4678" s="9"/>
      <c r="Q4678" s="9"/>
      <c r="R4678" s="9"/>
    </row>
    <row r="4679" spans="11:18" x14ac:dyDescent="0.3">
      <c r="K4679" s="9"/>
      <c r="L4679" s="9"/>
      <c r="M4679" s="9"/>
      <c r="N4679" s="9"/>
      <c r="O4679" s="9"/>
      <c r="P4679" s="9"/>
      <c r="Q4679" s="9"/>
      <c r="R4679" s="9"/>
    </row>
    <row r="4680" spans="11:18" x14ac:dyDescent="0.3">
      <c r="K4680" s="9"/>
      <c r="L4680" s="9"/>
      <c r="M4680" s="9"/>
      <c r="N4680" s="9"/>
      <c r="O4680" s="9"/>
      <c r="P4680" s="9"/>
      <c r="Q4680" s="9"/>
      <c r="R4680" s="9"/>
    </row>
    <row r="4681" spans="11:18" x14ac:dyDescent="0.3">
      <c r="K4681" s="9"/>
      <c r="L4681" s="9"/>
      <c r="M4681" s="9"/>
      <c r="N4681" s="9"/>
      <c r="O4681" s="9"/>
      <c r="P4681" s="9"/>
      <c r="Q4681" s="9"/>
      <c r="R4681" s="9"/>
    </row>
    <row r="4682" spans="11:18" x14ac:dyDescent="0.3">
      <c r="K4682" s="9"/>
      <c r="L4682" s="9"/>
      <c r="M4682" s="9"/>
      <c r="N4682" s="9"/>
      <c r="O4682" s="9"/>
      <c r="P4682" s="9"/>
      <c r="Q4682" s="9"/>
      <c r="R4682" s="9"/>
    </row>
    <row r="4683" spans="11:18" x14ac:dyDescent="0.3">
      <c r="K4683" s="9"/>
      <c r="L4683" s="9"/>
      <c r="M4683" s="9"/>
      <c r="N4683" s="9"/>
      <c r="O4683" s="9"/>
      <c r="P4683" s="9"/>
      <c r="Q4683" s="9"/>
      <c r="R4683" s="9"/>
    </row>
    <row r="4684" spans="11:18" x14ac:dyDescent="0.3">
      <c r="K4684" s="9"/>
      <c r="L4684" s="9"/>
      <c r="M4684" s="9"/>
      <c r="N4684" s="9"/>
      <c r="O4684" s="9"/>
      <c r="P4684" s="9"/>
      <c r="Q4684" s="9"/>
      <c r="R4684" s="9"/>
    </row>
    <row r="4685" spans="11:18" x14ac:dyDescent="0.3">
      <c r="K4685" s="9"/>
      <c r="L4685" s="9"/>
      <c r="M4685" s="9"/>
      <c r="N4685" s="9"/>
      <c r="O4685" s="9"/>
      <c r="P4685" s="9"/>
      <c r="Q4685" s="9"/>
      <c r="R4685" s="9"/>
    </row>
    <row r="4686" spans="11:18" x14ac:dyDescent="0.3">
      <c r="K4686" s="9"/>
      <c r="L4686" s="9"/>
      <c r="M4686" s="9"/>
      <c r="N4686" s="9"/>
      <c r="O4686" s="9"/>
      <c r="P4686" s="9"/>
      <c r="Q4686" s="9"/>
      <c r="R4686" s="9"/>
    </row>
    <row r="4687" spans="11:18" x14ac:dyDescent="0.3">
      <c r="K4687" s="9"/>
      <c r="L4687" s="9"/>
      <c r="M4687" s="9"/>
      <c r="N4687" s="9"/>
      <c r="O4687" s="9"/>
      <c r="P4687" s="9"/>
      <c r="Q4687" s="9"/>
      <c r="R4687" s="9"/>
    </row>
    <row r="4688" spans="11:18" x14ac:dyDescent="0.3">
      <c r="K4688" s="9"/>
      <c r="L4688" s="9"/>
      <c r="M4688" s="9"/>
      <c r="N4688" s="9"/>
      <c r="O4688" s="9"/>
      <c r="P4688" s="9"/>
      <c r="Q4688" s="9"/>
      <c r="R4688" s="9"/>
    </row>
    <row r="4689" spans="11:18" x14ac:dyDescent="0.3">
      <c r="K4689" s="9"/>
      <c r="L4689" s="9"/>
      <c r="M4689" s="9"/>
      <c r="N4689" s="9"/>
      <c r="O4689" s="9"/>
      <c r="P4689" s="9"/>
      <c r="Q4689" s="9"/>
      <c r="R4689" s="9"/>
    </row>
    <row r="4690" spans="11:18" x14ac:dyDescent="0.3">
      <c r="K4690" s="9"/>
      <c r="L4690" s="9"/>
      <c r="M4690" s="9"/>
      <c r="N4690" s="9"/>
      <c r="O4690" s="9"/>
      <c r="P4690" s="9"/>
      <c r="Q4690" s="9"/>
      <c r="R4690" s="9"/>
    </row>
    <row r="4691" spans="11:18" x14ac:dyDescent="0.3">
      <c r="K4691" s="9"/>
      <c r="L4691" s="9"/>
      <c r="M4691" s="9"/>
      <c r="N4691" s="9"/>
      <c r="O4691" s="9"/>
      <c r="P4691" s="9"/>
      <c r="Q4691" s="9"/>
      <c r="R4691" s="9"/>
    </row>
    <row r="4692" spans="11:18" x14ac:dyDescent="0.3">
      <c r="K4692" s="9"/>
      <c r="L4692" s="9"/>
      <c r="M4692" s="9"/>
      <c r="N4692" s="9"/>
      <c r="O4692" s="9"/>
      <c r="P4692" s="9"/>
      <c r="Q4692" s="9"/>
      <c r="R4692" s="9"/>
    </row>
    <row r="4693" spans="11:18" x14ac:dyDescent="0.3">
      <c r="K4693" s="9"/>
      <c r="L4693" s="9"/>
      <c r="M4693" s="9"/>
      <c r="N4693" s="9"/>
      <c r="O4693" s="9"/>
      <c r="P4693" s="9"/>
      <c r="Q4693" s="9"/>
      <c r="R4693" s="9"/>
    </row>
    <row r="4694" spans="11:18" x14ac:dyDescent="0.3">
      <c r="K4694" s="9"/>
      <c r="L4694" s="9"/>
      <c r="M4694" s="9"/>
      <c r="N4694" s="9"/>
      <c r="O4694" s="9"/>
      <c r="P4694" s="9"/>
      <c r="Q4694" s="9"/>
      <c r="R4694" s="9"/>
    </row>
    <row r="4695" spans="11:18" x14ac:dyDescent="0.3">
      <c r="K4695" s="9"/>
      <c r="L4695" s="9"/>
      <c r="M4695" s="9"/>
      <c r="N4695" s="9"/>
      <c r="O4695" s="9"/>
      <c r="P4695" s="9"/>
      <c r="Q4695" s="9"/>
      <c r="R4695" s="9"/>
    </row>
    <row r="4696" spans="11:18" x14ac:dyDescent="0.3">
      <c r="K4696" s="9"/>
      <c r="L4696" s="9"/>
      <c r="M4696" s="9"/>
      <c r="N4696" s="9"/>
      <c r="O4696" s="9"/>
      <c r="P4696" s="9"/>
      <c r="Q4696" s="9"/>
      <c r="R4696" s="9"/>
    </row>
    <row r="4697" spans="11:18" x14ac:dyDescent="0.3">
      <c r="K4697" s="9"/>
      <c r="L4697" s="9"/>
      <c r="M4697" s="9"/>
      <c r="N4697" s="9"/>
      <c r="O4697" s="9"/>
      <c r="P4697" s="9"/>
      <c r="Q4697" s="9"/>
      <c r="R4697" s="9"/>
    </row>
    <row r="4698" spans="11:18" x14ac:dyDescent="0.3">
      <c r="K4698" s="9"/>
      <c r="L4698" s="9"/>
      <c r="M4698" s="9"/>
      <c r="N4698" s="9"/>
      <c r="O4698" s="9"/>
      <c r="P4698" s="9"/>
      <c r="Q4698" s="9"/>
      <c r="R4698" s="9"/>
    </row>
    <row r="4699" spans="11:18" x14ac:dyDescent="0.3">
      <c r="K4699" s="9"/>
      <c r="L4699" s="9"/>
      <c r="M4699" s="9"/>
      <c r="N4699" s="9"/>
      <c r="O4699" s="9"/>
      <c r="P4699" s="9"/>
      <c r="Q4699" s="9"/>
      <c r="R4699" s="9"/>
    </row>
    <row r="4700" spans="11:18" x14ac:dyDescent="0.3">
      <c r="K4700" s="9"/>
      <c r="L4700" s="9"/>
      <c r="M4700" s="9"/>
      <c r="N4700" s="9"/>
      <c r="O4700" s="9"/>
      <c r="P4700" s="9"/>
      <c r="Q4700" s="9"/>
      <c r="R4700" s="9"/>
    </row>
    <row r="4701" spans="11:18" x14ac:dyDescent="0.3">
      <c r="K4701" s="9"/>
      <c r="L4701" s="9"/>
      <c r="M4701" s="9"/>
      <c r="N4701" s="9"/>
      <c r="O4701" s="9"/>
      <c r="P4701" s="9"/>
      <c r="Q4701" s="9"/>
      <c r="R4701" s="9"/>
    </row>
    <row r="4702" spans="11:18" x14ac:dyDescent="0.3">
      <c r="K4702" s="9"/>
      <c r="L4702" s="9"/>
      <c r="M4702" s="9"/>
      <c r="N4702" s="9"/>
      <c r="O4702" s="9"/>
      <c r="P4702" s="9"/>
      <c r="Q4702" s="9"/>
      <c r="R4702" s="9"/>
    </row>
    <row r="4703" spans="11:18" x14ac:dyDescent="0.3">
      <c r="K4703" s="9"/>
      <c r="L4703" s="9"/>
      <c r="M4703" s="9"/>
      <c r="N4703" s="9"/>
      <c r="O4703" s="9"/>
      <c r="P4703" s="9"/>
      <c r="Q4703" s="9"/>
      <c r="R4703" s="9"/>
    </row>
    <row r="4704" spans="11:18" x14ac:dyDescent="0.3">
      <c r="K4704" s="9"/>
      <c r="L4704" s="9"/>
      <c r="M4704" s="9"/>
      <c r="N4704" s="9"/>
      <c r="O4704" s="9"/>
      <c r="P4704" s="9"/>
      <c r="Q4704" s="9"/>
      <c r="R4704" s="9"/>
    </row>
    <row r="4705" spans="11:18" x14ac:dyDescent="0.3">
      <c r="K4705" s="9"/>
      <c r="L4705" s="9"/>
      <c r="M4705" s="9"/>
      <c r="N4705" s="9"/>
      <c r="O4705" s="9"/>
      <c r="P4705" s="9"/>
      <c r="Q4705" s="9"/>
      <c r="R4705" s="9"/>
    </row>
    <row r="4706" spans="11:18" x14ac:dyDescent="0.3">
      <c r="K4706" s="9"/>
      <c r="L4706" s="9"/>
      <c r="M4706" s="9"/>
      <c r="N4706" s="9"/>
      <c r="O4706" s="9"/>
      <c r="P4706" s="9"/>
      <c r="Q4706" s="9"/>
      <c r="R4706" s="9"/>
    </row>
    <row r="4707" spans="11:18" x14ac:dyDescent="0.3">
      <c r="K4707" s="9"/>
      <c r="L4707" s="9"/>
      <c r="M4707" s="9"/>
      <c r="N4707" s="9"/>
      <c r="O4707" s="9"/>
      <c r="P4707" s="9"/>
      <c r="Q4707" s="9"/>
      <c r="R4707" s="9"/>
    </row>
    <row r="4708" spans="11:18" x14ac:dyDescent="0.3">
      <c r="K4708" s="9"/>
      <c r="L4708" s="9"/>
      <c r="M4708" s="9"/>
      <c r="N4708" s="9"/>
      <c r="O4708" s="9"/>
      <c r="P4708" s="9"/>
      <c r="Q4708" s="9"/>
      <c r="R4708" s="9"/>
    </row>
    <row r="4709" spans="11:18" x14ac:dyDescent="0.3">
      <c r="K4709" s="9"/>
      <c r="L4709" s="9"/>
      <c r="M4709" s="9"/>
      <c r="N4709" s="9"/>
      <c r="O4709" s="9"/>
      <c r="P4709" s="9"/>
      <c r="Q4709" s="9"/>
      <c r="R4709" s="9"/>
    </row>
    <row r="4710" spans="11:18" x14ac:dyDescent="0.3">
      <c r="K4710" s="9"/>
      <c r="L4710" s="9"/>
      <c r="M4710" s="9"/>
      <c r="N4710" s="9"/>
      <c r="O4710" s="9"/>
      <c r="P4710" s="9"/>
      <c r="Q4710" s="9"/>
      <c r="R4710" s="9"/>
    </row>
    <row r="4711" spans="11:18" x14ac:dyDescent="0.3">
      <c r="K4711" s="9"/>
      <c r="L4711" s="9"/>
      <c r="M4711" s="9"/>
      <c r="N4711" s="9"/>
      <c r="O4711" s="9"/>
      <c r="P4711" s="9"/>
      <c r="Q4711" s="9"/>
      <c r="R4711" s="9"/>
    </row>
    <row r="4712" spans="11:18" x14ac:dyDescent="0.3">
      <c r="K4712" s="9"/>
      <c r="L4712" s="9"/>
      <c r="M4712" s="9"/>
      <c r="N4712" s="9"/>
      <c r="O4712" s="9"/>
      <c r="P4712" s="9"/>
      <c r="Q4712" s="9"/>
      <c r="R4712" s="9"/>
    </row>
    <row r="4713" spans="11:18" x14ac:dyDescent="0.3">
      <c r="K4713" s="9"/>
      <c r="L4713" s="9"/>
      <c r="M4713" s="9"/>
      <c r="N4713" s="9"/>
      <c r="O4713" s="9"/>
      <c r="P4713" s="9"/>
      <c r="Q4713" s="9"/>
      <c r="R4713" s="9"/>
    </row>
    <row r="4714" spans="11:18" x14ac:dyDescent="0.3">
      <c r="K4714" s="9"/>
      <c r="L4714" s="9"/>
      <c r="M4714" s="9"/>
      <c r="N4714" s="9"/>
      <c r="O4714" s="9"/>
      <c r="P4714" s="9"/>
      <c r="Q4714" s="9"/>
      <c r="R4714" s="9"/>
    </row>
    <row r="4715" spans="11:18" x14ac:dyDescent="0.3">
      <c r="K4715" s="9"/>
      <c r="L4715" s="9"/>
      <c r="M4715" s="9"/>
      <c r="N4715" s="9"/>
      <c r="O4715" s="9"/>
      <c r="P4715" s="9"/>
      <c r="Q4715" s="9"/>
      <c r="R4715" s="9"/>
    </row>
    <row r="4716" spans="11:18" x14ac:dyDescent="0.3">
      <c r="K4716" s="9"/>
      <c r="L4716" s="9"/>
      <c r="M4716" s="9"/>
      <c r="N4716" s="9"/>
      <c r="O4716" s="9"/>
      <c r="P4716" s="9"/>
      <c r="Q4716" s="9"/>
      <c r="R4716" s="9"/>
    </row>
    <row r="4717" spans="11:18" x14ac:dyDescent="0.3">
      <c r="K4717" s="9"/>
      <c r="L4717" s="9"/>
      <c r="M4717" s="9"/>
      <c r="N4717" s="9"/>
      <c r="O4717" s="9"/>
      <c r="P4717" s="9"/>
      <c r="Q4717" s="9"/>
      <c r="R4717" s="9"/>
    </row>
    <row r="4718" spans="11:18" x14ac:dyDescent="0.3">
      <c r="K4718" s="9"/>
      <c r="L4718" s="9"/>
      <c r="M4718" s="9"/>
      <c r="N4718" s="9"/>
      <c r="O4718" s="9"/>
      <c r="P4718" s="9"/>
      <c r="Q4718" s="9"/>
      <c r="R4718" s="9"/>
    </row>
    <row r="4719" spans="11:18" x14ac:dyDescent="0.3">
      <c r="K4719" s="9"/>
      <c r="L4719" s="9"/>
      <c r="M4719" s="9"/>
      <c r="N4719" s="9"/>
      <c r="O4719" s="9"/>
      <c r="P4719" s="9"/>
      <c r="Q4719" s="9"/>
      <c r="R4719" s="9"/>
    </row>
    <row r="4720" spans="11:18" x14ac:dyDescent="0.3">
      <c r="K4720" s="9"/>
      <c r="L4720" s="9"/>
      <c r="M4720" s="9"/>
      <c r="N4720" s="9"/>
      <c r="O4720" s="9"/>
      <c r="P4720" s="9"/>
      <c r="Q4720" s="9"/>
      <c r="R4720" s="9"/>
    </row>
    <row r="4721" spans="11:18" x14ac:dyDescent="0.3">
      <c r="K4721" s="9"/>
      <c r="L4721" s="9"/>
      <c r="M4721" s="9"/>
      <c r="N4721" s="9"/>
      <c r="O4721" s="9"/>
      <c r="P4721" s="9"/>
      <c r="Q4721" s="9"/>
      <c r="R4721" s="9"/>
    </row>
    <row r="4722" spans="11:18" x14ac:dyDescent="0.3">
      <c r="K4722" s="9"/>
      <c r="L4722" s="9"/>
      <c r="M4722" s="9"/>
      <c r="N4722" s="9"/>
      <c r="O4722" s="9"/>
      <c r="P4722" s="9"/>
      <c r="Q4722" s="9"/>
      <c r="R4722" s="9"/>
    </row>
    <row r="4723" spans="11:18" x14ac:dyDescent="0.3">
      <c r="K4723" s="9"/>
      <c r="L4723" s="9"/>
      <c r="M4723" s="9"/>
      <c r="N4723" s="9"/>
      <c r="O4723" s="9"/>
      <c r="P4723" s="9"/>
      <c r="Q4723" s="9"/>
      <c r="R4723" s="9"/>
    </row>
    <row r="4724" spans="11:18" x14ac:dyDescent="0.3">
      <c r="K4724" s="9"/>
      <c r="L4724" s="9"/>
      <c r="M4724" s="9"/>
      <c r="N4724" s="9"/>
      <c r="O4724" s="9"/>
      <c r="P4724" s="9"/>
      <c r="Q4724" s="9"/>
      <c r="R4724" s="9"/>
    </row>
    <row r="4725" spans="11:18" x14ac:dyDescent="0.3">
      <c r="K4725" s="9"/>
      <c r="L4725" s="9"/>
      <c r="M4725" s="9"/>
      <c r="N4725" s="9"/>
      <c r="O4725" s="9"/>
      <c r="P4725" s="9"/>
      <c r="Q4725" s="9"/>
      <c r="R4725" s="9"/>
    </row>
    <row r="4726" spans="11:18" x14ac:dyDescent="0.3">
      <c r="K4726" s="9"/>
      <c r="L4726" s="9"/>
      <c r="M4726" s="9"/>
      <c r="N4726" s="9"/>
      <c r="O4726" s="9"/>
      <c r="P4726" s="9"/>
      <c r="Q4726" s="9"/>
      <c r="R4726" s="9"/>
    </row>
    <row r="4727" spans="11:18" x14ac:dyDescent="0.3">
      <c r="K4727" s="9"/>
      <c r="L4727" s="9"/>
      <c r="M4727" s="9"/>
      <c r="N4727" s="9"/>
      <c r="O4727" s="9"/>
      <c r="P4727" s="9"/>
      <c r="Q4727" s="9"/>
      <c r="R4727" s="9"/>
    </row>
    <row r="4728" spans="11:18" x14ac:dyDescent="0.3">
      <c r="K4728" s="9"/>
      <c r="L4728" s="9"/>
      <c r="M4728" s="9"/>
      <c r="N4728" s="9"/>
      <c r="O4728" s="9"/>
      <c r="P4728" s="9"/>
      <c r="Q4728" s="9"/>
      <c r="R4728" s="9"/>
    </row>
    <row r="4729" spans="11:18" x14ac:dyDescent="0.3">
      <c r="K4729" s="9"/>
      <c r="L4729" s="9"/>
      <c r="M4729" s="9"/>
      <c r="N4729" s="9"/>
      <c r="O4729" s="9"/>
      <c r="P4729" s="9"/>
      <c r="Q4729" s="9"/>
      <c r="R4729" s="9"/>
    </row>
    <row r="4730" spans="11:18" x14ac:dyDescent="0.3">
      <c r="K4730" s="9"/>
      <c r="L4730" s="9"/>
      <c r="M4730" s="9"/>
      <c r="N4730" s="9"/>
      <c r="O4730" s="9"/>
      <c r="P4730" s="9"/>
      <c r="Q4730" s="9"/>
      <c r="R4730" s="9"/>
    </row>
    <row r="4731" spans="11:18" x14ac:dyDescent="0.3">
      <c r="K4731" s="9"/>
      <c r="L4731" s="9"/>
      <c r="M4731" s="9"/>
      <c r="N4731" s="9"/>
      <c r="O4731" s="9"/>
      <c r="P4731" s="9"/>
      <c r="Q4731" s="9"/>
      <c r="R4731" s="9"/>
    </row>
    <row r="4732" spans="11:18" x14ac:dyDescent="0.3">
      <c r="K4732" s="9"/>
      <c r="L4732" s="9"/>
      <c r="M4732" s="9"/>
      <c r="N4732" s="9"/>
      <c r="O4732" s="9"/>
      <c r="P4732" s="9"/>
      <c r="Q4732" s="9"/>
      <c r="R4732" s="9"/>
    </row>
    <row r="4733" spans="11:18" x14ac:dyDescent="0.3">
      <c r="K4733" s="9"/>
      <c r="L4733" s="9"/>
      <c r="M4733" s="9"/>
      <c r="N4733" s="9"/>
      <c r="O4733" s="9"/>
      <c r="P4733" s="9"/>
      <c r="Q4733" s="9"/>
      <c r="R4733" s="9"/>
    </row>
    <row r="4734" spans="11:18" x14ac:dyDescent="0.3">
      <c r="K4734" s="9"/>
      <c r="L4734" s="9"/>
      <c r="M4734" s="9"/>
      <c r="N4734" s="9"/>
      <c r="O4734" s="9"/>
      <c r="P4734" s="9"/>
      <c r="Q4734" s="9"/>
      <c r="R4734" s="9"/>
    </row>
    <row r="4735" spans="11:18" x14ac:dyDescent="0.3">
      <c r="K4735" s="9"/>
      <c r="L4735" s="9"/>
      <c r="M4735" s="9"/>
      <c r="N4735" s="9"/>
      <c r="O4735" s="9"/>
      <c r="P4735" s="9"/>
      <c r="Q4735" s="9"/>
      <c r="R4735" s="9"/>
    </row>
    <row r="4736" spans="11:18" x14ac:dyDescent="0.3">
      <c r="K4736" s="9"/>
      <c r="L4736" s="9"/>
      <c r="M4736" s="9"/>
      <c r="N4736" s="9"/>
      <c r="O4736" s="9"/>
      <c r="P4736" s="9"/>
      <c r="Q4736" s="9"/>
      <c r="R4736" s="9"/>
    </row>
    <row r="4737" spans="11:18" x14ac:dyDescent="0.3">
      <c r="K4737" s="9"/>
      <c r="L4737" s="9"/>
      <c r="M4737" s="9"/>
      <c r="N4737" s="9"/>
      <c r="O4737" s="9"/>
      <c r="P4737" s="9"/>
      <c r="Q4737" s="9"/>
      <c r="R4737" s="9"/>
    </row>
    <row r="4738" spans="11:18" x14ac:dyDescent="0.3">
      <c r="K4738" s="9"/>
      <c r="L4738" s="9"/>
      <c r="M4738" s="9"/>
      <c r="N4738" s="9"/>
      <c r="O4738" s="9"/>
      <c r="P4738" s="9"/>
      <c r="Q4738" s="9"/>
      <c r="R4738" s="9"/>
    </row>
    <row r="4739" spans="11:18" x14ac:dyDescent="0.3">
      <c r="K4739" s="9"/>
      <c r="L4739" s="9"/>
      <c r="M4739" s="9"/>
      <c r="N4739" s="9"/>
      <c r="O4739" s="9"/>
      <c r="P4739" s="9"/>
      <c r="Q4739" s="9"/>
      <c r="R4739" s="9"/>
    </row>
    <row r="4740" spans="11:18" x14ac:dyDescent="0.3">
      <c r="K4740" s="9"/>
      <c r="L4740" s="9"/>
      <c r="M4740" s="9"/>
      <c r="N4740" s="9"/>
      <c r="O4740" s="9"/>
      <c r="P4740" s="9"/>
      <c r="Q4740" s="9"/>
      <c r="R4740" s="9"/>
    </row>
    <row r="4741" spans="11:18" x14ac:dyDescent="0.3">
      <c r="K4741" s="9"/>
      <c r="L4741" s="9"/>
      <c r="M4741" s="9"/>
      <c r="N4741" s="9"/>
      <c r="O4741" s="9"/>
      <c r="P4741" s="9"/>
      <c r="Q4741" s="9"/>
      <c r="R4741" s="9"/>
    </row>
    <row r="4742" spans="11:18" x14ac:dyDescent="0.3">
      <c r="K4742" s="9"/>
      <c r="L4742" s="9"/>
      <c r="M4742" s="9"/>
      <c r="N4742" s="9"/>
      <c r="O4742" s="9"/>
      <c r="P4742" s="9"/>
      <c r="Q4742" s="9"/>
      <c r="R4742" s="9"/>
    </row>
    <row r="4743" spans="11:18" x14ac:dyDescent="0.3">
      <c r="K4743" s="9"/>
      <c r="L4743" s="9"/>
      <c r="M4743" s="9"/>
      <c r="N4743" s="9"/>
      <c r="O4743" s="9"/>
      <c r="P4743" s="9"/>
      <c r="Q4743" s="9"/>
      <c r="R4743" s="9"/>
    </row>
    <row r="4744" spans="11:18" x14ac:dyDescent="0.3">
      <c r="K4744" s="9"/>
      <c r="L4744" s="9"/>
      <c r="M4744" s="9"/>
      <c r="N4744" s="9"/>
      <c r="O4744" s="9"/>
      <c r="P4744" s="9"/>
      <c r="Q4744" s="9"/>
      <c r="R4744" s="9"/>
    </row>
    <row r="4745" spans="11:18" x14ac:dyDescent="0.3">
      <c r="K4745" s="9"/>
      <c r="L4745" s="9"/>
      <c r="M4745" s="9"/>
      <c r="N4745" s="9"/>
      <c r="O4745" s="9"/>
      <c r="P4745" s="9"/>
      <c r="Q4745" s="9"/>
      <c r="R4745" s="9"/>
    </row>
    <row r="4746" spans="11:18" x14ac:dyDescent="0.3">
      <c r="K4746" s="9"/>
      <c r="L4746" s="9"/>
      <c r="M4746" s="9"/>
      <c r="N4746" s="9"/>
      <c r="O4746" s="9"/>
      <c r="P4746" s="9"/>
      <c r="Q4746" s="9"/>
      <c r="R4746" s="9"/>
    </row>
    <row r="4747" spans="11:18" x14ac:dyDescent="0.3">
      <c r="K4747" s="9"/>
      <c r="L4747" s="9"/>
      <c r="M4747" s="9"/>
      <c r="N4747" s="9"/>
      <c r="O4747" s="9"/>
      <c r="P4747" s="9"/>
      <c r="Q4747" s="9"/>
      <c r="R4747" s="9"/>
    </row>
    <row r="4748" spans="11:18" x14ac:dyDescent="0.3">
      <c r="K4748" s="9"/>
      <c r="L4748" s="9"/>
      <c r="M4748" s="9"/>
      <c r="N4748" s="9"/>
      <c r="O4748" s="9"/>
      <c r="P4748" s="9"/>
      <c r="Q4748" s="9"/>
      <c r="R4748" s="9"/>
    </row>
    <row r="4749" spans="11:18" x14ac:dyDescent="0.3">
      <c r="K4749" s="9"/>
      <c r="L4749" s="9"/>
      <c r="M4749" s="9"/>
      <c r="N4749" s="9"/>
      <c r="O4749" s="9"/>
      <c r="P4749" s="9"/>
      <c r="Q4749" s="9"/>
      <c r="R4749" s="9"/>
    </row>
    <row r="4750" spans="11:18" x14ac:dyDescent="0.3">
      <c r="K4750" s="9"/>
      <c r="L4750" s="9"/>
      <c r="M4750" s="9"/>
      <c r="N4750" s="9"/>
      <c r="O4750" s="9"/>
      <c r="P4750" s="9"/>
      <c r="Q4750" s="9"/>
      <c r="R4750" s="9"/>
    </row>
    <row r="4751" spans="11:18" x14ac:dyDescent="0.3">
      <c r="K4751" s="9"/>
      <c r="L4751" s="9"/>
      <c r="M4751" s="9"/>
      <c r="N4751" s="9"/>
      <c r="O4751" s="9"/>
      <c r="P4751" s="9"/>
      <c r="Q4751" s="9"/>
      <c r="R4751" s="9"/>
    </row>
    <row r="4752" spans="11:18" x14ac:dyDescent="0.3">
      <c r="K4752" s="9"/>
      <c r="L4752" s="9"/>
      <c r="M4752" s="9"/>
      <c r="N4752" s="9"/>
      <c r="O4752" s="9"/>
      <c r="P4752" s="9"/>
      <c r="Q4752" s="9"/>
      <c r="R4752" s="9"/>
    </row>
    <row r="4753" spans="11:18" x14ac:dyDescent="0.3">
      <c r="K4753" s="9"/>
      <c r="L4753" s="9"/>
      <c r="M4753" s="9"/>
      <c r="N4753" s="9"/>
      <c r="O4753" s="9"/>
      <c r="P4753" s="9"/>
      <c r="Q4753" s="9"/>
      <c r="R4753" s="9"/>
    </row>
    <row r="4754" spans="11:18" x14ac:dyDescent="0.3">
      <c r="K4754" s="9"/>
      <c r="L4754" s="9"/>
      <c r="M4754" s="9"/>
      <c r="N4754" s="9"/>
      <c r="O4754" s="9"/>
      <c r="P4754" s="9"/>
      <c r="Q4754" s="9"/>
      <c r="R4754" s="9"/>
    </row>
    <row r="4755" spans="11:18" x14ac:dyDescent="0.3">
      <c r="K4755" s="9"/>
      <c r="L4755" s="9"/>
      <c r="M4755" s="9"/>
      <c r="N4755" s="9"/>
      <c r="O4755" s="9"/>
      <c r="P4755" s="9"/>
      <c r="Q4755" s="9"/>
      <c r="R4755" s="9"/>
    </row>
    <row r="4756" spans="11:18" x14ac:dyDescent="0.3">
      <c r="K4756" s="9"/>
      <c r="L4756" s="9"/>
      <c r="M4756" s="9"/>
      <c r="N4756" s="9"/>
      <c r="O4756" s="9"/>
      <c r="P4756" s="9"/>
      <c r="Q4756" s="9"/>
      <c r="R4756" s="9"/>
    </row>
    <row r="4757" spans="11:18" x14ac:dyDescent="0.3">
      <c r="K4757" s="9"/>
      <c r="L4757" s="9"/>
      <c r="M4757" s="9"/>
      <c r="N4757" s="9"/>
      <c r="O4757" s="9"/>
      <c r="P4757" s="9"/>
      <c r="Q4757" s="9"/>
      <c r="R4757" s="9"/>
    </row>
    <row r="4758" spans="11:18" x14ac:dyDescent="0.3">
      <c r="K4758" s="9"/>
      <c r="L4758" s="9"/>
      <c r="M4758" s="9"/>
      <c r="N4758" s="9"/>
      <c r="O4758" s="9"/>
      <c r="P4758" s="9"/>
      <c r="Q4758" s="9"/>
      <c r="R4758" s="9"/>
    </row>
    <row r="4759" spans="11:18" x14ac:dyDescent="0.3">
      <c r="K4759" s="9"/>
      <c r="L4759" s="9"/>
      <c r="M4759" s="9"/>
      <c r="N4759" s="9"/>
      <c r="O4759" s="9"/>
      <c r="P4759" s="9"/>
      <c r="Q4759" s="9"/>
      <c r="R4759" s="9"/>
    </row>
    <row r="4760" spans="11:18" x14ac:dyDescent="0.3">
      <c r="K4760" s="9"/>
      <c r="L4760" s="9"/>
      <c r="M4760" s="9"/>
      <c r="N4760" s="9"/>
      <c r="O4760" s="9"/>
      <c r="P4760" s="9"/>
      <c r="Q4760" s="9"/>
      <c r="R4760" s="9"/>
    </row>
    <row r="4761" spans="11:18" x14ac:dyDescent="0.3">
      <c r="K4761" s="9"/>
      <c r="L4761" s="9"/>
      <c r="M4761" s="9"/>
      <c r="N4761" s="9"/>
      <c r="O4761" s="9"/>
      <c r="P4761" s="9"/>
      <c r="Q4761" s="9"/>
      <c r="R4761" s="9"/>
    </row>
    <row r="4762" spans="11:18" x14ac:dyDescent="0.3">
      <c r="K4762" s="9"/>
      <c r="L4762" s="9"/>
      <c r="M4762" s="9"/>
      <c r="N4762" s="9"/>
      <c r="O4762" s="9"/>
      <c r="P4762" s="9"/>
      <c r="Q4762" s="9"/>
      <c r="R4762" s="9"/>
    </row>
    <row r="4763" spans="11:18" x14ac:dyDescent="0.3">
      <c r="K4763" s="9"/>
      <c r="L4763" s="9"/>
      <c r="M4763" s="9"/>
      <c r="N4763" s="9"/>
      <c r="O4763" s="9"/>
      <c r="P4763" s="9"/>
      <c r="Q4763" s="9"/>
      <c r="R4763" s="9"/>
    </row>
    <row r="4764" spans="11:18" x14ac:dyDescent="0.3">
      <c r="K4764" s="9"/>
      <c r="L4764" s="9"/>
      <c r="M4764" s="9"/>
      <c r="N4764" s="9"/>
      <c r="O4764" s="9"/>
      <c r="P4764" s="9"/>
      <c r="Q4764" s="9"/>
      <c r="R4764" s="9"/>
    </row>
    <row r="4765" spans="11:18" x14ac:dyDescent="0.3">
      <c r="K4765" s="9"/>
      <c r="L4765" s="9"/>
      <c r="M4765" s="9"/>
      <c r="N4765" s="9"/>
      <c r="O4765" s="9"/>
      <c r="P4765" s="9"/>
      <c r="Q4765" s="9"/>
      <c r="R4765" s="9"/>
    </row>
    <row r="4766" spans="11:18" x14ac:dyDescent="0.3">
      <c r="K4766" s="9"/>
      <c r="L4766" s="9"/>
      <c r="M4766" s="9"/>
      <c r="N4766" s="9"/>
      <c r="O4766" s="9"/>
      <c r="P4766" s="9"/>
      <c r="Q4766" s="9"/>
      <c r="R4766" s="9"/>
    </row>
    <row r="4767" spans="11:18" x14ac:dyDescent="0.3">
      <c r="K4767" s="9"/>
      <c r="L4767" s="9"/>
      <c r="M4767" s="9"/>
      <c r="N4767" s="9"/>
      <c r="O4767" s="9"/>
      <c r="P4767" s="9"/>
      <c r="Q4767" s="9"/>
      <c r="R4767" s="9"/>
    </row>
    <row r="4768" spans="11:18" x14ac:dyDescent="0.3">
      <c r="K4768" s="9"/>
      <c r="L4768" s="9"/>
      <c r="M4768" s="9"/>
      <c r="N4768" s="9"/>
      <c r="O4768" s="9"/>
      <c r="P4768" s="9"/>
      <c r="Q4768" s="9"/>
      <c r="R4768" s="9"/>
    </row>
    <row r="4769" spans="11:18" x14ac:dyDescent="0.3">
      <c r="K4769" s="9"/>
      <c r="L4769" s="9"/>
      <c r="M4769" s="9"/>
      <c r="N4769" s="9"/>
      <c r="O4769" s="9"/>
      <c r="P4769" s="9"/>
      <c r="Q4769" s="9"/>
      <c r="R4769" s="9"/>
    </row>
    <row r="4770" spans="11:18" x14ac:dyDescent="0.3">
      <c r="K4770" s="9"/>
      <c r="L4770" s="9"/>
      <c r="M4770" s="9"/>
      <c r="N4770" s="9"/>
      <c r="O4770" s="9"/>
      <c r="P4770" s="9"/>
      <c r="Q4770" s="9"/>
      <c r="R4770" s="9"/>
    </row>
    <row r="4771" spans="11:18" x14ac:dyDescent="0.3">
      <c r="K4771" s="9"/>
      <c r="L4771" s="9"/>
      <c r="M4771" s="9"/>
      <c r="N4771" s="9"/>
      <c r="O4771" s="9"/>
      <c r="P4771" s="9"/>
      <c r="Q4771" s="9"/>
      <c r="R4771" s="9"/>
    </row>
    <row r="4772" spans="11:18" x14ac:dyDescent="0.3">
      <c r="K4772" s="9"/>
      <c r="L4772" s="9"/>
      <c r="M4772" s="9"/>
      <c r="N4772" s="9"/>
      <c r="O4772" s="9"/>
      <c r="P4772" s="9"/>
      <c r="Q4772" s="9"/>
      <c r="R4772" s="9"/>
    </row>
    <row r="4773" spans="11:18" x14ac:dyDescent="0.3">
      <c r="K4773" s="9"/>
      <c r="L4773" s="9"/>
      <c r="M4773" s="9"/>
      <c r="N4773" s="9"/>
      <c r="O4773" s="9"/>
      <c r="P4773" s="9"/>
      <c r="Q4773" s="9"/>
      <c r="R4773" s="9"/>
    </row>
    <row r="4774" spans="11:18" x14ac:dyDescent="0.3">
      <c r="K4774" s="9"/>
      <c r="L4774" s="9"/>
      <c r="M4774" s="9"/>
      <c r="N4774" s="9"/>
      <c r="O4774" s="9"/>
      <c r="P4774" s="9"/>
      <c r="Q4774" s="9"/>
      <c r="R4774" s="9"/>
    </row>
    <row r="4775" spans="11:18" x14ac:dyDescent="0.3">
      <c r="K4775" s="9"/>
      <c r="L4775" s="9"/>
      <c r="M4775" s="9"/>
      <c r="N4775" s="9"/>
      <c r="O4775" s="9"/>
      <c r="P4775" s="9"/>
      <c r="Q4775" s="9"/>
      <c r="R4775" s="9"/>
    </row>
    <row r="4776" spans="11:18" x14ac:dyDescent="0.3">
      <c r="K4776" s="9"/>
      <c r="L4776" s="9"/>
      <c r="M4776" s="9"/>
      <c r="N4776" s="9"/>
      <c r="O4776" s="9"/>
      <c r="P4776" s="9"/>
      <c r="Q4776" s="9"/>
      <c r="R4776" s="9"/>
    </row>
    <row r="4777" spans="11:18" x14ac:dyDescent="0.3">
      <c r="K4777" s="9"/>
      <c r="L4777" s="9"/>
      <c r="M4777" s="9"/>
      <c r="N4777" s="9"/>
      <c r="O4777" s="9"/>
      <c r="P4777" s="9"/>
      <c r="Q4777" s="9"/>
      <c r="R4777" s="9"/>
    </row>
    <row r="4778" spans="11:18" x14ac:dyDescent="0.3">
      <c r="K4778" s="9"/>
      <c r="L4778" s="9"/>
      <c r="M4778" s="9"/>
      <c r="N4778" s="9"/>
      <c r="O4778" s="9"/>
      <c r="P4778" s="9"/>
      <c r="Q4778" s="9"/>
      <c r="R4778" s="9"/>
    </row>
    <row r="4779" spans="11:18" x14ac:dyDescent="0.3">
      <c r="K4779" s="9"/>
      <c r="L4779" s="9"/>
      <c r="M4779" s="9"/>
      <c r="N4779" s="9"/>
      <c r="O4779" s="9"/>
      <c r="P4779" s="9"/>
      <c r="Q4779" s="9"/>
      <c r="R4779" s="9"/>
    </row>
    <row r="4780" spans="11:18" x14ac:dyDescent="0.3">
      <c r="K4780" s="9"/>
      <c r="L4780" s="9"/>
      <c r="M4780" s="9"/>
      <c r="N4780" s="9"/>
      <c r="O4780" s="9"/>
      <c r="P4780" s="9"/>
      <c r="Q4780" s="9"/>
      <c r="R4780" s="9"/>
    </row>
    <row r="4781" spans="11:18" x14ac:dyDescent="0.3">
      <c r="K4781" s="9"/>
      <c r="L4781" s="9"/>
      <c r="M4781" s="9"/>
      <c r="N4781" s="9"/>
      <c r="O4781" s="9"/>
      <c r="P4781" s="9"/>
      <c r="Q4781" s="9"/>
      <c r="R4781" s="9"/>
    </row>
    <row r="4782" spans="11:18" x14ac:dyDescent="0.3">
      <c r="K4782" s="9"/>
      <c r="L4782" s="9"/>
      <c r="M4782" s="9"/>
      <c r="N4782" s="9"/>
      <c r="O4782" s="9"/>
      <c r="P4782" s="9"/>
      <c r="Q4782" s="9"/>
      <c r="R4782" s="9"/>
    </row>
    <row r="4783" spans="11:18" x14ac:dyDescent="0.3">
      <c r="K4783" s="9"/>
      <c r="L4783" s="9"/>
      <c r="M4783" s="9"/>
      <c r="N4783" s="9"/>
      <c r="O4783" s="9"/>
      <c r="P4783" s="9"/>
      <c r="Q4783" s="9"/>
      <c r="R4783" s="9"/>
    </row>
    <row r="4784" spans="11:18" x14ac:dyDescent="0.3">
      <c r="K4784" s="9"/>
      <c r="L4784" s="9"/>
      <c r="M4784" s="9"/>
      <c r="N4784" s="9"/>
      <c r="O4784" s="9"/>
      <c r="P4784" s="9"/>
      <c r="Q4784" s="9"/>
      <c r="R4784" s="9"/>
    </row>
    <row r="4785" spans="11:18" x14ac:dyDescent="0.3">
      <c r="K4785" s="9"/>
      <c r="L4785" s="9"/>
      <c r="M4785" s="9"/>
      <c r="N4785" s="9"/>
      <c r="O4785" s="9"/>
      <c r="P4785" s="9"/>
      <c r="Q4785" s="9"/>
      <c r="R4785" s="9"/>
    </row>
    <row r="4786" spans="11:18" x14ac:dyDescent="0.3">
      <c r="K4786" s="9"/>
      <c r="L4786" s="9"/>
      <c r="M4786" s="9"/>
      <c r="N4786" s="9"/>
      <c r="O4786" s="9"/>
      <c r="P4786" s="9"/>
      <c r="Q4786" s="9"/>
      <c r="R4786" s="9"/>
    </row>
    <row r="4787" spans="11:18" x14ac:dyDescent="0.3">
      <c r="K4787" s="9"/>
      <c r="L4787" s="9"/>
      <c r="M4787" s="9"/>
      <c r="N4787" s="9"/>
      <c r="O4787" s="9"/>
      <c r="P4787" s="9"/>
      <c r="Q4787" s="9"/>
      <c r="R4787" s="9"/>
    </row>
    <row r="4788" spans="11:18" x14ac:dyDescent="0.3">
      <c r="K4788" s="9"/>
      <c r="L4788" s="9"/>
      <c r="M4788" s="9"/>
      <c r="N4788" s="9"/>
      <c r="O4788" s="9"/>
      <c r="P4788" s="9"/>
      <c r="Q4788" s="9"/>
      <c r="R4788" s="9"/>
    </row>
    <row r="4789" spans="11:18" x14ac:dyDescent="0.3">
      <c r="K4789" s="9"/>
      <c r="L4789" s="9"/>
      <c r="M4789" s="9"/>
      <c r="N4789" s="9"/>
      <c r="O4789" s="9"/>
      <c r="P4789" s="9"/>
      <c r="Q4789" s="9"/>
      <c r="R4789" s="9"/>
    </row>
    <row r="4790" spans="11:18" x14ac:dyDescent="0.3">
      <c r="K4790" s="9"/>
      <c r="L4790" s="9"/>
      <c r="M4790" s="9"/>
      <c r="N4790" s="9"/>
      <c r="O4790" s="9"/>
      <c r="P4790" s="9"/>
      <c r="Q4790" s="9"/>
      <c r="R4790" s="9"/>
    </row>
    <row r="4791" spans="11:18" x14ac:dyDescent="0.3">
      <c r="K4791" s="9"/>
      <c r="L4791" s="9"/>
      <c r="M4791" s="9"/>
      <c r="N4791" s="9"/>
      <c r="O4791" s="9"/>
      <c r="P4791" s="9"/>
      <c r="Q4791" s="9"/>
      <c r="R4791" s="9"/>
    </row>
    <row r="4792" spans="11:18" x14ac:dyDescent="0.3">
      <c r="K4792" s="9"/>
      <c r="L4792" s="9"/>
      <c r="M4792" s="9"/>
      <c r="N4792" s="9"/>
      <c r="O4792" s="9"/>
      <c r="P4792" s="9"/>
      <c r="Q4792" s="9"/>
      <c r="R4792" s="9"/>
    </row>
    <row r="4793" spans="11:18" x14ac:dyDescent="0.3">
      <c r="K4793" s="9"/>
      <c r="L4793" s="9"/>
      <c r="M4793" s="9"/>
      <c r="N4793" s="9"/>
      <c r="O4793" s="9"/>
      <c r="P4793" s="9"/>
      <c r="Q4793" s="9"/>
      <c r="R4793" s="9"/>
    </row>
    <row r="4794" spans="11:18" x14ac:dyDescent="0.3">
      <c r="K4794" s="9"/>
      <c r="L4794" s="9"/>
      <c r="M4794" s="9"/>
      <c r="N4794" s="9"/>
      <c r="O4794" s="9"/>
      <c r="P4794" s="9"/>
      <c r="Q4794" s="9"/>
      <c r="R4794" s="9"/>
    </row>
    <row r="4795" spans="11:18" x14ac:dyDescent="0.3">
      <c r="K4795" s="9"/>
      <c r="L4795" s="9"/>
      <c r="M4795" s="9"/>
      <c r="N4795" s="9"/>
      <c r="O4795" s="9"/>
      <c r="P4795" s="9"/>
      <c r="Q4795" s="9"/>
      <c r="R4795" s="9"/>
    </row>
    <row r="4796" spans="11:18" x14ac:dyDescent="0.3">
      <c r="K4796" s="9"/>
      <c r="L4796" s="9"/>
      <c r="M4796" s="9"/>
      <c r="N4796" s="9"/>
      <c r="O4796" s="9"/>
      <c r="P4796" s="9"/>
      <c r="Q4796" s="9"/>
      <c r="R4796" s="9"/>
    </row>
    <row r="4797" spans="11:18" x14ac:dyDescent="0.3">
      <c r="K4797" s="9"/>
      <c r="L4797" s="9"/>
      <c r="M4797" s="9"/>
      <c r="N4797" s="9"/>
      <c r="O4797" s="9"/>
      <c r="P4797" s="9"/>
      <c r="Q4797" s="9"/>
      <c r="R4797" s="9"/>
    </row>
    <row r="4798" spans="11:18" x14ac:dyDescent="0.3">
      <c r="K4798" s="9"/>
      <c r="L4798" s="9"/>
      <c r="M4798" s="9"/>
      <c r="N4798" s="9"/>
      <c r="O4798" s="9"/>
      <c r="P4798" s="9"/>
      <c r="Q4798" s="9"/>
      <c r="R4798" s="9"/>
    </row>
    <row r="4799" spans="11:18" x14ac:dyDescent="0.3">
      <c r="K4799" s="9"/>
      <c r="L4799" s="9"/>
      <c r="M4799" s="9"/>
      <c r="N4799" s="9"/>
      <c r="O4799" s="9"/>
      <c r="P4799" s="9"/>
      <c r="Q4799" s="9"/>
      <c r="R4799" s="9"/>
    </row>
    <row r="4800" spans="11:18" x14ac:dyDescent="0.3">
      <c r="K4800" s="9"/>
      <c r="L4800" s="9"/>
      <c r="M4800" s="9"/>
      <c r="N4800" s="9"/>
      <c r="O4800" s="9"/>
      <c r="P4800" s="9"/>
      <c r="Q4800" s="9"/>
      <c r="R4800" s="9"/>
    </row>
    <row r="4801" spans="11:18" x14ac:dyDescent="0.3">
      <c r="K4801" s="9"/>
      <c r="L4801" s="9"/>
      <c r="M4801" s="9"/>
      <c r="N4801" s="9"/>
      <c r="O4801" s="9"/>
      <c r="P4801" s="9"/>
      <c r="Q4801" s="9"/>
      <c r="R4801" s="9"/>
    </row>
    <row r="4802" spans="11:18" x14ac:dyDescent="0.3">
      <c r="K4802" s="9"/>
      <c r="L4802" s="9"/>
      <c r="M4802" s="9"/>
      <c r="N4802" s="9"/>
      <c r="O4802" s="9"/>
      <c r="P4802" s="9"/>
      <c r="Q4802" s="9"/>
      <c r="R4802" s="9"/>
    </row>
    <row r="4803" spans="11:18" x14ac:dyDescent="0.3">
      <c r="K4803" s="9"/>
      <c r="L4803" s="9"/>
      <c r="M4803" s="9"/>
      <c r="N4803" s="9"/>
      <c r="O4803" s="9"/>
      <c r="P4803" s="9"/>
      <c r="Q4803" s="9"/>
      <c r="R4803" s="9"/>
    </row>
    <row r="4804" spans="11:18" x14ac:dyDescent="0.3">
      <c r="K4804" s="9"/>
      <c r="L4804" s="9"/>
      <c r="M4804" s="9"/>
      <c r="N4804" s="9"/>
      <c r="O4804" s="9"/>
      <c r="P4804" s="9"/>
      <c r="Q4804" s="9"/>
      <c r="R4804" s="9"/>
    </row>
    <row r="4805" spans="11:18" x14ac:dyDescent="0.3">
      <c r="K4805" s="9"/>
      <c r="L4805" s="9"/>
      <c r="M4805" s="9"/>
      <c r="N4805" s="9"/>
      <c r="O4805" s="9"/>
      <c r="P4805" s="9"/>
      <c r="Q4805" s="9"/>
      <c r="R4805" s="9"/>
    </row>
    <row r="4806" spans="11:18" x14ac:dyDescent="0.3">
      <c r="K4806" s="9"/>
      <c r="L4806" s="9"/>
      <c r="M4806" s="9"/>
      <c r="N4806" s="9"/>
      <c r="O4806" s="9"/>
      <c r="P4806" s="9"/>
      <c r="Q4806" s="9"/>
      <c r="R4806" s="9"/>
    </row>
    <row r="4807" spans="11:18" x14ac:dyDescent="0.3">
      <c r="K4807" s="9"/>
      <c r="L4807" s="9"/>
      <c r="M4807" s="9"/>
      <c r="N4807" s="9"/>
      <c r="O4807" s="9"/>
      <c r="P4807" s="9"/>
      <c r="Q4807" s="9"/>
      <c r="R4807" s="9"/>
    </row>
    <row r="4808" spans="11:18" x14ac:dyDescent="0.3">
      <c r="K4808" s="9"/>
      <c r="L4808" s="9"/>
      <c r="M4808" s="9"/>
      <c r="N4808" s="9"/>
      <c r="O4808" s="9"/>
      <c r="P4808" s="9"/>
      <c r="Q4808" s="9"/>
      <c r="R4808" s="9"/>
    </row>
    <row r="4809" spans="11:18" x14ac:dyDescent="0.3">
      <c r="K4809" s="9"/>
      <c r="L4809" s="9"/>
      <c r="M4809" s="9"/>
      <c r="N4809" s="9"/>
      <c r="O4809" s="9"/>
      <c r="P4809" s="9"/>
      <c r="Q4809" s="9"/>
      <c r="R4809" s="9"/>
    </row>
    <row r="4810" spans="11:18" x14ac:dyDescent="0.3">
      <c r="K4810" s="9"/>
      <c r="L4810" s="9"/>
      <c r="M4810" s="9"/>
      <c r="N4810" s="9"/>
      <c r="O4810" s="9"/>
      <c r="P4810" s="9"/>
      <c r="Q4810" s="9"/>
      <c r="R4810" s="9"/>
    </row>
    <row r="4811" spans="11:18" x14ac:dyDescent="0.3">
      <c r="K4811" s="9"/>
      <c r="L4811" s="9"/>
      <c r="M4811" s="9"/>
      <c r="N4811" s="9"/>
      <c r="O4811" s="9"/>
      <c r="P4811" s="9"/>
      <c r="Q4811" s="9"/>
      <c r="R4811" s="9"/>
    </row>
    <row r="4812" spans="11:18" x14ac:dyDescent="0.3">
      <c r="K4812" s="9"/>
      <c r="L4812" s="9"/>
      <c r="M4812" s="9"/>
      <c r="N4812" s="9"/>
      <c r="O4812" s="9"/>
      <c r="P4812" s="9"/>
      <c r="Q4812" s="9"/>
      <c r="R4812" s="9"/>
    </row>
    <row r="4813" spans="11:18" x14ac:dyDescent="0.3">
      <c r="K4813" s="9"/>
      <c r="L4813" s="9"/>
      <c r="M4813" s="9"/>
      <c r="N4813" s="9"/>
      <c r="O4813" s="9"/>
      <c r="P4813" s="9"/>
      <c r="Q4813" s="9"/>
      <c r="R4813" s="9"/>
    </row>
    <row r="4814" spans="11:18" x14ac:dyDescent="0.3">
      <c r="K4814" s="9"/>
      <c r="L4814" s="9"/>
      <c r="M4814" s="9"/>
      <c r="N4814" s="9"/>
      <c r="O4814" s="9"/>
      <c r="P4814" s="9"/>
      <c r="Q4814" s="9"/>
      <c r="R4814" s="9"/>
    </row>
    <row r="4815" spans="11:18" x14ac:dyDescent="0.3">
      <c r="K4815" s="9"/>
      <c r="L4815" s="9"/>
      <c r="M4815" s="9"/>
      <c r="N4815" s="9"/>
      <c r="O4815" s="9"/>
      <c r="P4815" s="9"/>
      <c r="Q4815" s="9"/>
      <c r="R4815" s="9"/>
    </row>
    <row r="4816" spans="11:18" x14ac:dyDescent="0.3">
      <c r="K4816" s="9"/>
      <c r="L4816" s="9"/>
      <c r="M4816" s="9"/>
      <c r="N4816" s="9"/>
      <c r="O4816" s="9"/>
      <c r="P4816" s="9"/>
      <c r="Q4816" s="9"/>
      <c r="R4816" s="9"/>
    </row>
    <row r="4817" spans="11:18" x14ac:dyDescent="0.3">
      <c r="K4817" s="9"/>
      <c r="L4817" s="9"/>
      <c r="M4817" s="9"/>
      <c r="N4817" s="9"/>
      <c r="O4817" s="9"/>
      <c r="P4817" s="9"/>
      <c r="Q4817" s="9"/>
      <c r="R4817" s="9"/>
    </row>
    <row r="4818" spans="11:18" x14ac:dyDescent="0.3">
      <c r="K4818" s="9"/>
      <c r="L4818" s="9"/>
      <c r="M4818" s="9"/>
      <c r="N4818" s="9"/>
      <c r="O4818" s="9"/>
      <c r="P4818" s="9"/>
      <c r="Q4818" s="9"/>
      <c r="R4818" s="9"/>
    </row>
    <row r="4819" spans="11:18" x14ac:dyDescent="0.3">
      <c r="K4819" s="9"/>
      <c r="L4819" s="9"/>
      <c r="M4819" s="9"/>
      <c r="N4819" s="9"/>
      <c r="O4819" s="9"/>
      <c r="P4819" s="9"/>
      <c r="Q4819" s="9"/>
      <c r="R4819" s="9"/>
    </row>
    <row r="4820" spans="11:18" x14ac:dyDescent="0.3">
      <c r="K4820" s="9"/>
      <c r="L4820" s="9"/>
      <c r="M4820" s="9"/>
      <c r="N4820" s="9"/>
      <c r="O4820" s="9"/>
      <c r="P4820" s="9"/>
      <c r="Q4820" s="9"/>
      <c r="R4820" s="9"/>
    </row>
    <row r="4821" spans="11:18" x14ac:dyDescent="0.3">
      <c r="K4821" s="9"/>
      <c r="L4821" s="9"/>
      <c r="M4821" s="9"/>
      <c r="N4821" s="9"/>
      <c r="O4821" s="9"/>
      <c r="P4821" s="9"/>
      <c r="Q4821" s="9"/>
      <c r="R4821" s="9"/>
    </row>
    <row r="4822" spans="11:18" x14ac:dyDescent="0.3">
      <c r="K4822" s="9"/>
      <c r="L4822" s="9"/>
      <c r="M4822" s="9"/>
      <c r="N4822" s="9"/>
      <c r="O4822" s="9"/>
      <c r="P4822" s="9"/>
      <c r="Q4822" s="9"/>
      <c r="R4822" s="9"/>
    </row>
    <row r="4823" spans="11:18" x14ac:dyDescent="0.3">
      <c r="K4823" s="9"/>
      <c r="L4823" s="9"/>
      <c r="M4823" s="9"/>
      <c r="N4823" s="9"/>
      <c r="O4823" s="9"/>
      <c r="P4823" s="9"/>
      <c r="Q4823" s="9"/>
      <c r="R4823" s="9"/>
    </row>
    <row r="4824" spans="11:18" x14ac:dyDescent="0.3">
      <c r="K4824" s="9"/>
      <c r="L4824" s="9"/>
      <c r="M4824" s="9"/>
      <c r="N4824" s="9"/>
      <c r="O4824" s="9"/>
      <c r="P4824" s="9"/>
      <c r="Q4824" s="9"/>
      <c r="R4824" s="9"/>
    </row>
    <row r="4825" spans="11:18" x14ac:dyDescent="0.3">
      <c r="K4825" s="9"/>
      <c r="L4825" s="9"/>
      <c r="M4825" s="9"/>
      <c r="N4825" s="9"/>
      <c r="O4825" s="9"/>
      <c r="P4825" s="9"/>
      <c r="Q4825" s="9"/>
      <c r="R4825" s="9"/>
    </row>
    <row r="4826" spans="11:18" x14ac:dyDescent="0.3">
      <c r="K4826" s="9"/>
      <c r="L4826" s="9"/>
      <c r="M4826" s="9"/>
      <c r="N4826" s="9"/>
      <c r="O4826" s="9"/>
      <c r="P4826" s="9"/>
      <c r="Q4826" s="9"/>
      <c r="R4826" s="9"/>
    </row>
    <row r="4827" spans="11:18" x14ac:dyDescent="0.3">
      <c r="K4827" s="9"/>
      <c r="L4827" s="9"/>
      <c r="M4827" s="9"/>
      <c r="N4827" s="9"/>
      <c r="O4827" s="9"/>
      <c r="P4827" s="9"/>
      <c r="Q4827" s="9"/>
      <c r="R4827" s="9"/>
    </row>
    <row r="4828" spans="11:18" x14ac:dyDescent="0.3">
      <c r="K4828" s="9"/>
      <c r="L4828" s="9"/>
      <c r="M4828" s="9"/>
      <c r="N4828" s="9"/>
      <c r="O4828" s="9"/>
      <c r="P4828" s="9"/>
      <c r="Q4828" s="9"/>
      <c r="R4828" s="9"/>
    </row>
    <row r="4829" spans="11:18" x14ac:dyDescent="0.3">
      <c r="K4829" s="9"/>
      <c r="L4829" s="9"/>
      <c r="M4829" s="9"/>
      <c r="N4829" s="9"/>
      <c r="O4829" s="9"/>
      <c r="P4829" s="9"/>
      <c r="Q4829" s="9"/>
      <c r="R4829" s="9"/>
    </row>
    <row r="4830" spans="11:18" x14ac:dyDescent="0.3">
      <c r="K4830" s="9"/>
      <c r="L4830" s="9"/>
      <c r="M4830" s="9"/>
      <c r="N4830" s="9"/>
      <c r="O4830" s="9"/>
      <c r="P4830" s="9"/>
      <c r="Q4830" s="9"/>
      <c r="R4830" s="9"/>
    </row>
    <row r="4831" spans="11:18" x14ac:dyDescent="0.3">
      <c r="K4831" s="9"/>
      <c r="L4831" s="9"/>
      <c r="M4831" s="9"/>
      <c r="N4831" s="9"/>
      <c r="O4831" s="9"/>
      <c r="P4831" s="9"/>
      <c r="Q4831" s="9"/>
      <c r="R4831" s="9"/>
    </row>
    <row r="4832" spans="11:18" x14ac:dyDescent="0.3">
      <c r="K4832" s="9"/>
      <c r="L4832" s="9"/>
      <c r="M4832" s="9"/>
      <c r="N4832" s="9"/>
      <c r="O4832" s="9"/>
      <c r="P4832" s="9"/>
      <c r="Q4832" s="9"/>
      <c r="R4832" s="9"/>
    </row>
    <row r="4833" spans="11:18" x14ac:dyDescent="0.3">
      <c r="K4833" s="9"/>
      <c r="L4833" s="9"/>
      <c r="M4833" s="9"/>
      <c r="N4833" s="9"/>
      <c r="O4833" s="9"/>
      <c r="P4833" s="9"/>
      <c r="Q4833" s="9"/>
      <c r="R4833" s="9"/>
    </row>
    <row r="4834" spans="11:18" x14ac:dyDescent="0.3">
      <c r="K4834" s="9"/>
      <c r="L4834" s="9"/>
      <c r="M4834" s="9"/>
      <c r="N4834" s="9"/>
      <c r="O4834" s="9"/>
      <c r="P4834" s="9"/>
      <c r="Q4834" s="9"/>
      <c r="R4834" s="9"/>
    </row>
    <row r="4835" spans="11:18" x14ac:dyDescent="0.3">
      <c r="K4835" s="9"/>
      <c r="L4835" s="9"/>
      <c r="M4835" s="9"/>
      <c r="N4835" s="9"/>
      <c r="O4835" s="9"/>
      <c r="P4835" s="9"/>
      <c r="Q4835" s="9"/>
      <c r="R4835" s="9"/>
    </row>
    <row r="4836" spans="11:18" x14ac:dyDescent="0.3">
      <c r="K4836" s="9"/>
      <c r="L4836" s="9"/>
      <c r="M4836" s="9"/>
      <c r="N4836" s="9"/>
      <c r="O4836" s="9"/>
      <c r="P4836" s="9"/>
      <c r="Q4836" s="9"/>
      <c r="R4836" s="9"/>
    </row>
    <row r="4837" spans="11:18" x14ac:dyDescent="0.3">
      <c r="K4837" s="9"/>
      <c r="L4837" s="9"/>
      <c r="M4837" s="9"/>
      <c r="N4837" s="9"/>
      <c r="O4837" s="9"/>
      <c r="P4837" s="9"/>
      <c r="Q4837" s="9"/>
      <c r="R4837" s="9"/>
    </row>
    <row r="4838" spans="11:18" x14ac:dyDescent="0.3">
      <c r="K4838" s="9"/>
      <c r="L4838" s="9"/>
      <c r="M4838" s="9"/>
      <c r="N4838" s="9"/>
      <c r="O4838" s="9"/>
      <c r="P4838" s="9"/>
      <c r="Q4838" s="9"/>
      <c r="R4838" s="9"/>
    </row>
    <row r="4839" spans="11:18" x14ac:dyDescent="0.3">
      <c r="K4839" s="9"/>
      <c r="L4839" s="9"/>
      <c r="M4839" s="9"/>
      <c r="N4839" s="9"/>
      <c r="O4839" s="9"/>
      <c r="P4839" s="9"/>
      <c r="Q4839" s="9"/>
      <c r="R4839" s="9"/>
    </row>
    <row r="4840" spans="11:18" x14ac:dyDescent="0.3">
      <c r="K4840" s="9"/>
      <c r="L4840" s="9"/>
      <c r="M4840" s="9"/>
      <c r="N4840" s="9"/>
      <c r="O4840" s="9"/>
      <c r="P4840" s="9"/>
      <c r="Q4840" s="9"/>
      <c r="R4840" s="9"/>
    </row>
    <row r="4841" spans="11:18" x14ac:dyDescent="0.3">
      <c r="K4841" s="9"/>
      <c r="L4841" s="9"/>
      <c r="M4841" s="9"/>
      <c r="N4841" s="9"/>
      <c r="O4841" s="9"/>
      <c r="P4841" s="9"/>
      <c r="Q4841" s="9"/>
      <c r="R4841" s="9"/>
    </row>
    <row r="4842" spans="11:18" x14ac:dyDescent="0.3">
      <c r="K4842" s="9"/>
      <c r="L4842" s="9"/>
      <c r="M4842" s="9"/>
      <c r="N4842" s="9"/>
      <c r="O4842" s="9"/>
      <c r="P4842" s="9"/>
      <c r="Q4842" s="9"/>
      <c r="R4842" s="9"/>
    </row>
    <row r="4843" spans="11:18" x14ac:dyDescent="0.3">
      <c r="K4843" s="9"/>
      <c r="L4843" s="9"/>
      <c r="M4843" s="9"/>
      <c r="N4843" s="9"/>
      <c r="O4843" s="9"/>
      <c r="P4843" s="9"/>
      <c r="Q4843" s="9"/>
      <c r="R4843" s="9"/>
    </row>
    <row r="4844" spans="11:18" x14ac:dyDescent="0.3">
      <c r="K4844" s="9"/>
      <c r="L4844" s="9"/>
      <c r="M4844" s="9"/>
      <c r="N4844" s="9"/>
      <c r="O4844" s="9"/>
      <c r="P4844" s="9"/>
      <c r="Q4844" s="9"/>
      <c r="R4844" s="9"/>
    </row>
    <row r="4845" spans="11:18" x14ac:dyDescent="0.3">
      <c r="K4845" s="9"/>
      <c r="L4845" s="9"/>
      <c r="M4845" s="9"/>
      <c r="N4845" s="9"/>
      <c r="O4845" s="9"/>
      <c r="P4845" s="9"/>
      <c r="Q4845" s="9"/>
      <c r="R4845" s="9"/>
    </row>
    <row r="4846" spans="11:18" x14ac:dyDescent="0.3">
      <c r="K4846" s="9"/>
      <c r="L4846" s="9"/>
      <c r="M4846" s="9"/>
      <c r="N4846" s="9"/>
      <c r="O4846" s="9"/>
      <c r="P4846" s="9"/>
      <c r="Q4846" s="9"/>
      <c r="R4846" s="9"/>
    </row>
    <row r="4847" spans="11:18" x14ac:dyDescent="0.3">
      <c r="K4847" s="9"/>
      <c r="L4847" s="9"/>
      <c r="M4847" s="9"/>
      <c r="N4847" s="9"/>
      <c r="O4847" s="9"/>
      <c r="P4847" s="9"/>
      <c r="Q4847" s="9"/>
      <c r="R4847" s="9"/>
    </row>
    <row r="4848" spans="11:18" x14ac:dyDescent="0.3">
      <c r="K4848" s="9"/>
      <c r="L4848" s="9"/>
      <c r="M4848" s="9"/>
      <c r="N4848" s="9"/>
      <c r="O4848" s="9"/>
      <c r="P4848" s="9"/>
      <c r="Q4848" s="9"/>
      <c r="R4848" s="9"/>
    </row>
    <row r="4849" spans="11:18" x14ac:dyDescent="0.3">
      <c r="K4849" s="9"/>
      <c r="L4849" s="9"/>
      <c r="M4849" s="9"/>
      <c r="N4849" s="9"/>
      <c r="O4849" s="9"/>
      <c r="P4849" s="9"/>
      <c r="Q4849" s="9"/>
      <c r="R4849" s="9"/>
    </row>
    <row r="4850" spans="11:18" x14ac:dyDescent="0.3">
      <c r="K4850" s="9"/>
      <c r="L4850" s="9"/>
      <c r="M4850" s="9"/>
      <c r="N4850" s="9"/>
      <c r="O4850" s="9"/>
      <c r="P4850" s="9"/>
      <c r="Q4850" s="9"/>
      <c r="R4850" s="9"/>
    </row>
    <row r="4851" spans="11:18" x14ac:dyDescent="0.3">
      <c r="K4851" s="9"/>
      <c r="L4851" s="9"/>
      <c r="M4851" s="9"/>
      <c r="N4851" s="9"/>
      <c r="O4851" s="9"/>
      <c r="P4851" s="9"/>
      <c r="Q4851" s="9"/>
      <c r="R4851" s="9"/>
    </row>
    <row r="4852" spans="11:18" x14ac:dyDescent="0.3">
      <c r="K4852" s="9"/>
      <c r="L4852" s="9"/>
      <c r="M4852" s="9"/>
      <c r="N4852" s="9"/>
      <c r="O4852" s="9"/>
      <c r="P4852" s="9"/>
      <c r="Q4852" s="9"/>
      <c r="R4852" s="9"/>
    </row>
    <row r="4853" spans="11:18" x14ac:dyDescent="0.3">
      <c r="K4853" s="9"/>
      <c r="L4853" s="9"/>
      <c r="M4853" s="9"/>
      <c r="N4853" s="9"/>
      <c r="O4853" s="9"/>
      <c r="P4853" s="9"/>
      <c r="Q4853" s="9"/>
      <c r="R4853" s="9"/>
    </row>
    <row r="4854" spans="11:18" x14ac:dyDescent="0.3">
      <c r="K4854" s="9"/>
      <c r="L4854" s="9"/>
      <c r="M4854" s="9"/>
      <c r="N4854" s="9"/>
      <c r="O4854" s="9"/>
      <c r="P4854" s="9"/>
      <c r="Q4854" s="9"/>
      <c r="R4854" s="9"/>
    </row>
    <row r="4855" spans="11:18" x14ac:dyDescent="0.3">
      <c r="K4855" s="9"/>
      <c r="L4855" s="9"/>
      <c r="M4855" s="9"/>
      <c r="N4855" s="9"/>
      <c r="O4855" s="9"/>
      <c r="P4855" s="9"/>
      <c r="Q4855" s="9"/>
      <c r="R4855" s="9"/>
    </row>
    <row r="4856" spans="11:18" x14ac:dyDescent="0.3">
      <c r="K4856" s="9"/>
      <c r="L4856" s="9"/>
      <c r="M4856" s="9"/>
      <c r="N4856" s="9"/>
      <c r="O4856" s="9"/>
      <c r="P4856" s="9"/>
      <c r="Q4856" s="9"/>
      <c r="R4856" s="9"/>
    </row>
    <row r="4857" spans="11:18" x14ac:dyDescent="0.3">
      <c r="K4857" s="9"/>
      <c r="L4857" s="9"/>
      <c r="M4857" s="9"/>
      <c r="N4857" s="9"/>
      <c r="O4857" s="9"/>
      <c r="P4857" s="9"/>
      <c r="Q4857" s="9"/>
      <c r="R4857" s="9"/>
    </row>
    <row r="4858" spans="11:18" x14ac:dyDescent="0.3">
      <c r="K4858" s="9"/>
      <c r="L4858" s="9"/>
      <c r="M4858" s="9"/>
      <c r="N4858" s="9"/>
      <c r="O4858" s="9"/>
      <c r="P4858" s="9"/>
      <c r="Q4858" s="9"/>
      <c r="R4858" s="9"/>
    </row>
    <row r="4859" spans="11:18" x14ac:dyDescent="0.3">
      <c r="K4859" s="9"/>
      <c r="L4859" s="9"/>
      <c r="M4859" s="9"/>
      <c r="N4859" s="9"/>
      <c r="O4859" s="9"/>
      <c r="P4859" s="9"/>
      <c r="Q4859" s="9"/>
      <c r="R4859" s="9"/>
    </row>
    <row r="4860" spans="11:18" x14ac:dyDescent="0.3">
      <c r="K4860" s="9"/>
      <c r="L4860" s="9"/>
      <c r="M4860" s="9"/>
      <c r="N4860" s="9"/>
      <c r="O4860" s="9"/>
      <c r="P4860" s="9"/>
      <c r="Q4860" s="9"/>
      <c r="R4860" s="9"/>
    </row>
    <row r="4861" spans="11:18" x14ac:dyDescent="0.3">
      <c r="K4861" s="9"/>
      <c r="L4861" s="9"/>
      <c r="M4861" s="9"/>
      <c r="N4861" s="9"/>
      <c r="O4861" s="9"/>
      <c r="P4861" s="9"/>
      <c r="Q4861" s="9"/>
      <c r="R4861" s="9"/>
    </row>
    <row r="4862" spans="11:18" x14ac:dyDescent="0.3">
      <c r="K4862" s="9"/>
      <c r="L4862" s="9"/>
      <c r="M4862" s="9"/>
      <c r="N4862" s="9"/>
      <c r="O4862" s="9"/>
      <c r="P4862" s="9"/>
      <c r="Q4862" s="9"/>
      <c r="R4862" s="9"/>
    </row>
    <row r="4863" spans="11:18" x14ac:dyDescent="0.3">
      <c r="K4863" s="9"/>
      <c r="L4863" s="9"/>
      <c r="M4863" s="9"/>
      <c r="N4863" s="9"/>
      <c r="O4863" s="9"/>
      <c r="P4863" s="9"/>
      <c r="Q4863" s="9"/>
      <c r="R4863" s="9"/>
    </row>
    <row r="4864" spans="11:18" x14ac:dyDescent="0.3">
      <c r="K4864" s="9"/>
      <c r="L4864" s="9"/>
      <c r="M4864" s="9"/>
      <c r="N4864" s="9"/>
      <c r="O4864" s="9"/>
      <c r="P4864" s="9"/>
      <c r="Q4864" s="9"/>
      <c r="R4864" s="9"/>
    </row>
    <row r="4865" spans="11:18" x14ac:dyDescent="0.3">
      <c r="K4865" s="9"/>
      <c r="L4865" s="9"/>
      <c r="M4865" s="9"/>
      <c r="N4865" s="9"/>
      <c r="O4865" s="9"/>
      <c r="P4865" s="9"/>
      <c r="Q4865" s="9"/>
      <c r="R4865" s="9"/>
    </row>
    <row r="4866" spans="11:18" x14ac:dyDescent="0.3">
      <c r="K4866" s="9"/>
      <c r="L4866" s="9"/>
      <c r="M4866" s="9"/>
      <c r="N4866" s="9"/>
      <c r="O4866" s="9"/>
      <c r="P4866" s="9"/>
      <c r="Q4866" s="9"/>
      <c r="R4866" s="9"/>
    </row>
    <row r="4867" spans="11:18" x14ac:dyDescent="0.3">
      <c r="K4867" s="9"/>
      <c r="L4867" s="9"/>
      <c r="M4867" s="9"/>
      <c r="N4867" s="9"/>
      <c r="O4867" s="9"/>
      <c r="P4867" s="9"/>
      <c r="Q4867" s="9"/>
      <c r="R4867" s="9"/>
    </row>
    <row r="4868" spans="11:18" x14ac:dyDescent="0.3">
      <c r="K4868" s="9"/>
      <c r="L4868" s="9"/>
      <c r="M4868" s="9"/>
      <c r="N4868" s="9"/>
      <c r="O4868" s="9"/>
      <c r="P4868" s="9"/>
      <c r="Q4868" s="9"/>
      <c r="R4868" s="9"/>
    </row>
    <row r="4869" spans="11:18" x14ac:dyDescent="0.3">
      <c r="K4869" s="9"/>
      <c r="L4869" s="9"/>
      <c r="M4869" s="9"/>
      <c r="N4869" s="9"/>
      <c r="O4869" s="9"/>
      <c r="P4869" s="9"/>
      <c r="Q4869" s="9"/>
      <c r="R4869" s="9"/>
    </row>
    <row r="4870" spans="11:18" x14ac:dyDescent="0.3">
      <c r="K4870" s="9"/>
      <c r="L4870" s="9"/>
      <c r="M4870" s="9"/>
      <c r="N4870" s="9"/>
      <c r="O4870" s="9"/>
      <c r="P4870" s="9"/>
      <c r="Q4870" s="9"/>
      <c r="R4870" s="9"/>
    </row>
    <row r="4871" spans="11:18" x14ac:dyDescent="0.3">
      <c r="K4871" s="9"/>
      <c r="L4871" s="9"/>
      <c r="M4871" s="9"/>
      <c r="N4871" s="9"/>
      <c r="O4871" s="9"/>
      <c r="P4871" s="9"/>
      <c r="Q4871" s="9"/>
      <c r="R4871" s="9"/>
    </row>
    <row r="4872" spans="11:18" x14ac:dyDescent="0.3">
      <c r="K4872" s="9"/>
      <c r="L4872" s="9"/>
      <c r="M4872" s="9"/>
      <c r="N4872" s="9"/>
      <c r="O4872" s="9"/>
      <c r="P4872" s="9"/>
      <c r="Q4872" s="9"/>
      <c r="R4872" s="9"/>
    </row>
    <row r="4873" spans="11:18" x14ac:dyDescent="0.3">
      <c r="K4873" s="9"/>
      <c r="L4873" s="9"/>
      <c r="M4873" s="9"/>
      <c r="N4873" s="9"/>
      <c r="O4873" s="9"/>
      <c r="P4873" s="9"/>
      <c r="Q4873" s="9"/>
      <c r="R4873" s="9"/>
    </row>
    <row r="4874" spans="11:18" x14ac:dyDescent="0.3">
      <c r="K4874" s="9"/>
      <c r="L4874" s="9"/>
      <c r="M4874" s="9"/>
      <c r="N4874" s="9"/>
      <c r="O4874" s="9"/>
      <c r="P4874" s="9"/>
      <c r="Q4874" s="9"/>
      <c r="R4874" s="9"/>
    </row>
    <row r="4875" spans="11:18" x14ac:dyDescent="0.3">
      <c r="K4875" s="9"/>
      <c r="L4875" s="9"/>
      <c r="M4875" s="9"/>
      <c r="N4875" s="9"/>
      <c r="O4875" s="9"/>
      <c r="P4875" s="9"/>
      <c r="Q4875" s="9"/>
      <c r="R4875" s="9"/>
    </row>
    <row r="4876" spans="11:18" x14ac:dyDescent="0.3">
      <c r="K4876" s="9"/>
      <c r="L4876" s="9"/>
      <c r="M4876" s="9"/>
      <c r="N4876" s="9"/>
      <c r="O4876" s="9"/>
      <c r="P4876" s="9"/>
      <c r="Q4876" s="9"/>
      <c r="R4876" s="9"/>
    </row>
    <row r="4877" spans="11:18" x14ac:dyDescent="0.3">
      <c r="K4877" s="9"/>
      <c r="L4877" s="9"/>
      <c r="M4877" s="9"/>
      <c r="N4877" s="9"/>
      <c r="O4877" s="9"/>
      <c r="P4877" s="9"/>
      <c r="Q4877" s="9"/>
      <c r="R4877" s="9"/>
    </row>
    <row r="4878" spans="11:18" x14ac:dyDescent="0.3">
      <c r="K4878" s="9"/>
      <c r="L4878" s="9"/>
      <c r="M4878" s="9"/>
      <c r="N4878" s="9"/>
      <c r="O4878" s="9"/>
      <c r="P4878" s="9"/>
      <c r="Q4878" s="9"/>
      <c r="R4878" s="9"/>
    </row>
    <row r="4879" spans="11:18" x14ac:dyDescent="0.3">
      <c r="K4879" s="9"/>
      <c r="L4879" s="9"/>
      <c r="M4879" s="9"/>
      <c r="N4879" s="9"/>
      <c r="O4879" s="9"/>
      <c r="P4879" s="9"/>
      <c r="Q4879" s="9"/>
      <c r="R4879" s="9"/>
    </row>
    <row r="4880" spans="11:18" x14ac:dyDescent="0.3">
      <c r="K4880" s="9"/>
      <c r="L4880" s="9"/>
      <c r="M4880" s="9"/>
      <c r="N4880" s="9"/>
      <c r="O4880" s="9"/>
      <c r="P4880" s="9"/>
      <c r="Q4880" s="9"/>
      <c r="R4880" s="9"/>
    </row>
    <row r="4881" spans="11:18" x14ac:dyDescent="0.3">
      <c r="K4881" s="9"/>
      <c r="L4881" s="9"/>
      <c r="M4881" s="9"/>
      <c r="N4881" s="9"/>
      <c r="O4881" s="9"/>
      <c r="P4881" s="9"/>
      <c r="Q4881" s="9"/>
      <c r="R4881" s="9"/>
    </row>
    <row r="4882" spans="11:18" x14ac:dyDescent="0.3">
      <c r="K4882" s="9"/>
      <c r="L4882" s="9"/>
      <c r="M4882" s="9"/>
      <c r="N4882" s="9"/>
      <c r="O4882" s="9"/>
      <c r="P4882" s="9"/>
      <c r="Q4882" s="9"/>
      <c r="R4882" s="9"/>
    </row>
    <row r="4883" spans="11:18" x14ac:dyDescent="0.3">
      <c r="K4883" s="9"/>
      <c r="L4883" s="9"/>
      <c r="M4883" s="9"/>
      <c r="N4883" s="9"/>
      <c r="O4883" s="9"/>
      <c r="P4883" s="9"/>
      <c r="Q4883" s="9"/>
      <c r="R4883" s="9"/>
    </row>
    <row r="4884" spans="11:18" x14ac:dyDescent="0.3">
      <c r="K4884" s="9"/>
      <c r="L4884" s="9"/>
      <c r="M4884" s="9"/>
      <c r="N4884" s="9"/>
      <c r="O4884" s="9"/>
      <c r="P4884" s="9"/>
      <c r="Q4884" s="9"/>
      <c r="R4884" s="9"/>
    </row>
    <row r="4885" spans="11:18" x14ac:dyDescent="0.3">
      <c r="K4885" s="9"/>
      <c r="L4885" s="9"/>
      <c r="M4885" s="9"/>
      <c r="N4885" s="9"/>
      <c r="O4885" s="9"/>
      <c r="P4885" s="9"/>
      <c r="Q4885" s="9"/>
      <c r="R4885" s="9"/>
    </row>
    <row r="4886" spans="11:18" x14ac:dyDescent="0.3">
      <c r="K4886" s="9"/>
      <c r="L4886" s="9"/>
      <c r="M4886" s="9"/>
      <c r="N4886" s="9"/>
      <c r="O4886" s="9"/>
      <c r="P4886" s="9"/>
      <c r="Q4886" s="9"/>
      <c r="R4886" s="9"/>
    </row>
    <row r="4887" spans="11:18" x14ac:dyDescent="0.3">
      <c r="K4887" s="9"/>
      <c r="L4887" s="9"/>
      <c r="M4887" s="9"/>
      <c r="N4887" s="9"/>
      <c r="O4887" s="9"/>
      <c r="P4887" s="9"/>
      <c r="Q4887" s="9"/>
      <c r="R4887" s="9"/>
    </row>
    <row r="4888" spans="11:18" x14ac:dyDescent="0.3">
      <c r="K4888" s="9"/>
      <c r="L4888" s="9"/>
      <c r="M4888" s="9"/>
      <c r="N4888" s="9"/>
      <c r="O4888" s="9"/>
      <c r="P4888" s="9"/>
      <c r="Q4888" s="9"/>
      <c r="R4888" s="9"/>
    </row>
    <row r="4889" spans="11:18" x14ac:dyDescent="0.3">
      <c r="K4889" s="9"/>
      <c r="L4889" s="9"/>
      <c r="M4889" s="9"/>
      <c r="N4889" s="9"/>
      <c r="O4889" s="9"/>
      <c r="P4889" s="9"/>
      <c r="Q4889" s="9"/>
      <c r="R4889" s="9"/>
    </row>
    <row r="4890" spans="11:18" x14ac:dyDescent="0.3">
      <c r="K4890" s="9"/>
      <c r="L4890" s="9"/>
      <c r="M4890" s="9"/>
      <c r="N4890" s="9"/>
      <c r="O4890" s="9"/>
      <c r="P4890" s="9"/>
      <c r="Q4890" s="9"/>
      <c r="R4890" s="9"/>
    </row>
    <row r="4891" spans="11:18" x14ac:dyDescent="0.3">
      <c r="K4891" s="9"/>
      <c r="L4891" s="9"/>
      <c r="M4891" s="9"/>
      <c r="N4891" s="9"/>
      <c r="O4891" s="9"/>
      <c r="P4891" s="9"/>
      <c r="Q4891" s="9"/>
      <c r="R4891" s="9"/>
    </row>
    <row r="4892" spans="11:18" x14ac:dyDescent="0.3">
      <c r="K4892" s="9"/>
      <c r="L4892" s="9"/>
      <c r="M4892" s="9"/>
      <c r="N4892" s="9"/>
      <c r="O4892" s="9"/>
      <c r="P4892" s="9"/>
      <c r="Q4892" s="9"/>
      <c r="R4892" s="9"/>
    </row>
    <row r="4893" spans="11:18" x14ac:dyDescent="0.3">
      <c r="K4893" s="9"/>
      <c r="L4893" s="9"/>
      <c r="M4893" s="9"/>
      <c r="N4893" s="9"/>
      <c r="O4893" s="9"/>
      <c r="P4893" s="9"/>
      <c r="Q4893" s="9"/>
      <c r="R4893" s="9"/>
    </row>
    <row r="4894" spans="11:18" x14ac:dyDescent="0.3">
      <c r="K4894" s="9"/>
      <c r="L4894" s="9"/>
      <c r="M4894" s="9"/>
      <c r="N4894" s="9"/>
      <c r="O4894" s="9"/>
      <c r="P4894" s="9"/>
      <c r="Q4894" s="9"/>
      <c r="R4894" s="9"/>
    </row>
    <row r="4895" spans="11:18" x14ac:dyDescent="0.3">
      <c r="K4895" s="9"/>
      <c r="L4895" s="9"/>
      <c r="M4895" s="9"/>
      <c r="N4895" s="9"/>
      <c r="O4895" s="9"/>
      <c r="P4895" s="9"/>
      <c r="Q4895" s="9"/>
      <c r="R4895" s="9"/>
    </row>
    <row r="4896" spans="11:18" x14ac:dyDescent="0.3">
      <c r="K4896" s="9"/>
      <c r="L4896" s="9"/>
      <c r="M4896" s="9"/>
      <c r="N4896" s="9"/>
      <c r="O4896" s="9"/>
      <c r="P4896" s="9"/>
      <c r="Q4896" s="9"/>
      <c r="R4896" s="9"/>
    </row>
    <row r="4897" spans="11:18" x14ac:dyDescent="0.3">
      <c r="K4897" s="9"/>
      <c r="L4897" s="9"/>
      <c r="M4897" s="9"/>
      <c r="N4897" s="9"/>
      <c r="O4897" s="9"/>
      <c r="P4897" s="9"/>
      <c r="Q4897" s="9"/>
      <c r="R4897" s="9"/>
    </row>
    <row r="4898" spans="11:18" x14ac:dyDescent="0.3">
      <c r="K4898" s="9"/>
      <c r="L4898" s="9"/>
      <c r="M4898" s="9"/>
      <c r="N4898" s="9"/>
      <c r="O4898" s="9"/>
      <c r="P4898" s="9"/>
      <c r="Q4898" s="9"/>
      <c r="R4898" s="9"/>
    </row>
    <row r="4899" spans="11:18" x14ac:dyDescent="0.3">
      <c r="K4899" s="9"/>
      <c r="L4899" s="9"/>
      <c r="M4899" s="9"/>
      <c r="N4899" s="9"/>
      <c r="O4899" s="9"/>
      <c r="P4899" s="9"/>
      <c r="Q4899" s="9"/>
      <c r="R4899" s="9"/>
    </row>
    <row r="4900" spans="11:18" x14ac:dyDescent="0.3">
      <c r="K4900" s="9"/>
      <c r="L4900" s="9"/>
      <c r="M4900" s="9"/>
      <c r="N4900" s="9"/>
      <c r="O4900" s="9"/>
      <c r="P4900" s="9"/>
      <c r="Q4900" s="9"/>
      <c r="R4900" s="9"/>
    </row>
    <row r="4901" spans="11:18" x14ac:dyDescent="0.3">
      <c r="K4901" s="9"/>
      <c r="L4901" s="9"/>
      <c r="M4901" s="9"/>
      <c r="N4901" s="9"/>
      <c r="O4901" s="9"/>
      <c r="P4901" s="9"/>
      <c r="Q4901" s="9"/>
      <c r="R4901" s="9"/>
    </row>
    <row r="4902" spans="11:18" x14ac:dyDescent="0.3">
      <c r="K4902" s="9"/>
      <c r="L4902" s="9"/>
      <c r="M4902" s="9"/>
      <c r="N4902" s="9"/>
      <c r="O4902" s="9"/>
      <c r="P4902" s="9"/>
      <c r="Q4902" s="9"/>
      <c r="R4902" s="9"/>
    </row>
    <row r="4903" spans="11:18" x14ac:dyDescent="0.3">
      <c r="K4903" s="9"/>
      <c r="L4903" s="9"/>
      <c r="M4903" s="9"/>
      <c r="N4903" s="9"/>
      <c r="O4903" s="9"/>
      <c r="P4903" s="9"/>
      <c r="Q4903" s="9"/>
      <c r="R4903" s="9"/>
    </row>
    <row r="4904" spans="11:18" x14ac:dyDescent="0.3">
      <c r="K4904" s="9"/>
      <c r="L4904" s="9"/>
      <c r="M4904" s="9"/>
      <c r="N4904" s="9"/>
      <c r="O4904" s="9"/>
      <c r="P4904" s="9"/>
      <c r="Q4904" s="9"/>
      <c r="R4904" s="9"/>
    </row>
    <row r="4905" spans="11:18" x14ac:dyDescent="0.3">
      <c r="K4905" s="9"/>
      <c r="L4905" s="9"/>
      <c r="M4905" s="9"/>
      <c r="N4905" s="9"/>
      <c r="O4905" s="9"/>
      <c r="P4905" s="9"/>
      <c r="Q4905" s="9"/>
      <c r="R4905" s="9"/>
    </row>
    <row r="4906" spans="11:18" x14ac:dyDescent="0.3">
      <c r="K4906" s="9"/>
      <c r="L4906" s="9"/>
      <c r="M4906" s="9"/>
      <c r="N4906" s="9"/>
      <c r="O4906" s="9"/>
      <c r="P4906" s="9"/>
      <c r="Q4906" s="9"/>
      <c r="R4906" s="9"/>
    </row>
    <row r="4907" spans="11:18" x14ac:dyDescent="0.3">
      <c r="K4907" s="9"/>
      <c r="L4907" s="9"/>
      <c r="M4907" s="9"/>
      <c r="N4907" s="9"/>
      <c r="O4907" s="9"/>
      <c r="P4907" s="9"/>
      <c r="Q4907" s="9"/>
      <c r="R4907" s="9"/>
    </row>
    <row r="4908" spans="11:18" x14ac:dyDescent="0.3">
      <c r="K4908" s="9"/>
      <c r="L4908" s="9"/>
      <c r="M4908" s="9"/>
      <c r="N4908" s="9"/>
      <c r="O4908" s="9"/>
      <c r="P4908" s="9"/>
      <c r="Q4908" s="9"/>
      <c r="R4908" s="9"/>
    </row>
    <row r="4909" spans="11:18" x14ac:dyDescent="0.3">
      <c r="K4909" s="9"/>
      <c r="L4909" s="9"/>
      <c r="M4909" s="9"/>
      <c r="N4909" s="9"/>
      <c r="O4909" s="9"/>
      <c r="P4909" s="9"/>
      <c r="Q4909" s="9"/>
      <c r="R4909" s="9"/>
    </row>
    <row r="4910" spans="11:18" x14ac:dyDescent="0.3">
      <c r="K4910" s="9"/>
      <c r="L4910" s="9"/>
      <c r="M4910" s="9"/>
      <c r="N4910" s="9"/>
      <c r="O4910" s="9"/>
      <c r="P4910" s="9"/>
      <c r="Q4910" s="9"/>
      <c r="R4910" s="9"/>
    </row>
    <row r="4911" spans="11:18" x14ac:dyDescent="0.3">
      <c r="K4911" s="9"/>
      <c r="L4911" s="9"/>
      <c r="M4911" s="9"/>
      <c r="N4911" s="9"/>
      <c r="O4911" s="9"/>
      <c r="P4911" s="9"/>
      <c r="Q4911" s="9"/>
      <c r="R4911" s="9"/>
    </row>
    <row r="4912" spans="11:18" x14ac:dyDescent="0.3">
      <c r="K4912" s="9"/>
      <c r="L4912" s="9"/>
      <c r="M4912" s="9"/>
      <c r="N4912" s="9"/>
      <c r="O4912" s="9"/>
      <c r="P4912" s="9"/>
      <c r="Q4912" s="9"/>
      <c r="R4912" s="9"/>
    </row>
    <row r="4913" spans="11:18" x14ac:dyDescent="0.3">
      <c r="K4913" s="9"/>
      <c r="L4913" s="9"/>
      <c r="M4913" s="9"/>
      <c r="N4913" s="9"/>
      <c r="O4913" s="9"/>
      <c r="P4913" s="9"/>
      <c r="Q4913" s="9"/>
      <c r="R4913" s="9"/>
    </row>
    <row r="4914" spans="11:18" x14ac:dyDescent="0.3">
      <c r="K4914" s="9"/>
      <c r="L4914" s="9"/>
      <c r="M4914" s="9"/>
      <c r="N4914" s="9"/>
      <c r="O4914" s="9"/>
      <c r="P4914" s="9"/>
      <c r="Q4914" s="9"/>
      <c r="R4914" s="9"/>
    </row>
    <row r="4915" spans="11:18" x14ac:dyDescent="0.3">
      <c r="K4915" s="9"/>
      <c r="L4915" s="9"/>
      <c r="M4915" s="9"/>
      <c r="N4915" s="9"/>
      <c r="O4915" s="9"/>
      <c r="P4915" s="9"/>
      <c r="Q4915" s="9"/>
      <c r="R4915" s="9"/>
    </row>
    <row r="4916" spans="11:18" x14ac:dyDescent="0.3">
      <c r="K4916" s="9"/>
      <c r="L4916" s="9"/>
      <c r="M4916" s="9"/>
      <c r="N4916" s="9"/>
      <c r="O4916" s="9"/>
      <c r="P4916" s="9"/>
      <c r="Q4916" s="9"/>
      <c r="R4916" s="9"/>
    </row>
    <row r="4917" spans="11:18" x14ac:dyDescent="0.3">
      <c r="K4917" s="9"/>
      <c r="L4917" s="9"/>
      <c r="M4917" s="9"/>
      <c r="N4917" s="9"/>
      <c r="O4917" s="9"/>
      <c r="P4917" s="9"/>
      <c r="Q4917" s="9"/>
      <c r="R4917" s="9"/>
    </row>
    <row r="4918" spans="11:18" x14ac:dyDescent="0.3">
      <c r="K4918" s="9"/>
      <c r="L4918" s="9"/>
      <c r="M4918" s="9"/>
      <c r="N4918" s="9"/>
      <c r="O4918" s="9"/>
      <c r="P4918" s="9"/>
      <c r="Q4918" s="9"/>
      <c r="R4918" s="9"/>
    </row>
    <row r="4919" spans="11:18" x14ac:dyDescent="0.3">
      <c r="K4919" s="9"/>
      <c r="L4919" s="9"/>
      <c r="M4919" s="9"/>
      <c r="N4919" s="9"/>
      <c r="O4919" s="9"/>
      <c r="P4919" s="9"/>
      <c r="Q4919" s="9"/>
      <c r="R4919" s="9"/>
    </row>
    <row r="4920" spans="11:18" x14ac:dyDescent="0.3">
      <c r="K4920" s="9"/>
      <c r="L4920" s="9"/>
      <c r="M4920" s="9"/>
      <c r="N4920" s="9"/>
      <c r="O4920" s="9"/>
      <c r="P4920" s="9"/>
      <c r="Q4920" s="9"/>
      <c r="R4920" s="9"/>
    </row>
    <row r="4921" spans="11:18" x14ac:dyDescent="0.3">
      <c r="K4921" s="9"/>
      <c r="L4921" s="9"/>
      <c r="M4921" s="9"/>
      <c r="N4921" s="9"/>
      <c r="O4921" s="9"/>
      <c r="P4921" s="9"/>
      <c r="Q4921" s="9"/>
      <c r="R4921" s="9"/>
    </row>
    <row r="4922" spans="11:18" x14ac:dyDescent="0.3">
      <c r="K4922" s="9"/>
      <c r="L4922" s="9"/>
      <c r="M4922" s="9"/>
      <c r="N4922" s="9"/>
      <c r="O4922" s="9"/>
      <c r="P4922" s="9"/>
      <c r="Q4922" s="9"/>
      <c r="R4922" s="9"/>
    </row>
    <row r="4923" spans="11:18" x14ac:dyDescent="0.3">
      <c r="K4923" s="9"/>
      <c r="L4923" s="9"/>
      <c r="M4923" s="9"/>
      <c r="N4923" s="9"/>
      <c r="O4923" s="9"/>
      <c r="P4923" s="9"/>
      <c r="Q4923" s="9"/>
      <c r="R4923" s="9"/>
    </row>
    <row r="4924" spans="11:18" x14ac:dyDescent="0.3">
      <c r="K4924" s="9"/>
      <c r="L4924" s="9"/>
      <c r="M4924" s="9"/>
      <c r="N4924" s="9"/>
      <c r="O4924" s="9"/>
      <c r="P4924" s="9"/>
      <c r="Q4924" s="9"/>
      <c r="R4924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18CA-A642-4908-9578-58EC741C114E}">
  <dimension ref="A1:E18"/>
  <sheetViews>
    <sheetView workbookViewId="0">
      <selection activeCell="Q13" sqref="Q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8312</v>
      </c>
      <c r="B1" t="s">
        <v>8311</v>
      </c>
    </row>
    <row r="2" spans="1:5" x14ac:dyDescent="0.3">
      <c r="A2" s="13" t="s">
        <v>8315</v>
      </c>
      <c r="B2" t="s">
        <v>8316</v>
      </c>
    </row>
    <row r="4" spans="1:5" x14ac:dyDescent="0.3">
      <c r="A4" s="13" t="s">
        <v>8310</v>
      </c>
      <c r="B4" s="13" t="s">
        <v>8308</v>
      </c>
    </row>
    <row r="5" spans="1:5" x14ac:dyDescent="0.3">
      <c r="A5" s="13" t="s">
        <v>8314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">
      <c r="A6" s="17">
        <v>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>
        <v>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>
        <v>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>
        <v>4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>
        <v>5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>
        <v>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>
        <v>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>
        <v>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>
        <v>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>
        <v>10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>
        <v>11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>
        <v>12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8309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12EE-97A8-4DFD-B5FD-E2C1B71E215B}">
  <dimension ref="A4:P34"/>
  <sheetViews>
    <sheetView tabSelected="1" topLeftCell="C17" workbookViewId="0">
      <selection activeCell="E34" sqref="E34"/>
    </sheetView>
  </sheetViews>
  <sheetFormatPr defaultRowHeight="14.4" x14ac:dyDescent="0.3"/>
  <cols>
    <col min="1" max="1" width="2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5546875" customWidth="1"/>
    <col min="7" max="7" width="5.33203125" customWidth="1"/>
    <col min="8" max="8" width="5.21875" customWidth="1"/>
    <col min="9" max="9" width="17.44140625" customWidth="1"/>
    <col min="10" max="10" width="15.44140625" customWidth="1"/>
    <col min="11" max="11" width="11.21875" customWidth="1"/>
    <col min="12" max="12" width="14.44140625" customWidth="1"/>
    <col min="13" max="13" width="14.33203125" customWidth="1"/>
    <col min="14" max="14" width="15.109375" customWidth="1"/>
    <col min="15" max="15" width="13.5546875" customWidth="1"/>
    <col min="16" max="16" width="14.109375" customWidth="1"/>
  </cols>
  <sheetData>
    <row r="4" spans="1:16" ht="28.8" x14ac:dyDescent="0.3">
      <c r="A4" s="13" t="s">
        <v>8310</v>
      </c>
      <c r="B4" s="13" t="s">
        <v>8308</v>
      </c>
      <c r="I4" s="3" t="s">
        <v>8317</v>
      </c>
      <c r="J4" s="3" t="s">
        <v>8318</v>
      </c>
      <c r="K4" s="3" t="s">
        <v>8319</v>
      </c>
      <c r="L4" s="3" t="s">
        <v>8320</v>
      </c>
      <c r="M4" s="3" t="s">
        <v>8321</v>
      </c>
      <c r="N4" s="3" t="s">
        <v>8322</v>
      </c>
      <c r="O4" s="3" t="s">
        <v>8323</v>
      </c>
      <c r="P4" s="3" t="s">
        <v>8351</v>
      </c>
    </row>
    <row r="5" spans="1:16" x14ac:dyDescent="0.3">
      <c r="A5" s="13" t="s">
        <v>8350</v>
      </c>
      <c r="B5" t="s">
        <v>8218</v>
      </c>
      <c r="C5" t="s">
        <v>8220</v>
      </c>
      <c r="D5" t="s">
        <v>8219</v>
      </c>
      <c r="E5" t="s">
        <v>8309</v>
      </c>
      <c r="I5" t="s">
        <v>8324</v>
      </c>
      <c r="J5">
        <f>VLOOKUP("Cat 1", A4:E18, 2, FALSE)</f>
        <v>322</v>
      </c>
      <c r="K5">
        <f>VLOOKUP("Cat 1", A4:E18, 3, FALSE)</f>
        <v>113</v>
      </c>
      <c r="L5">
        <f>VLOOKUP("Cat 1",A4:E18, 4,FALSE)</f>
        <v>18</v>
      </c>
      <c r="M5">
        <f>SUM(J5:L5)</f>
        <v>453</v>
      </c>
      <c r="N5" s="21">
        <f>100*J5/M5</f>
        <v>71.081677704194263</v>
      </c>
      <c r="O5" s="21">
        <f>100*K5/M5</f>
        <v>24.944812362030905</v>
      </c>
      <c r="P5" s="21">
        <f>100*L5/M5</f>
        <v>3.9735099337748343</v>
      </c>
    </row>
    <row r="6" spans="1:16" x14ac:dyDescent="0.3">
      <c r="A6" s="14" t="s">
        <v>8342</v>
      </c>
      <c r="B6" s="15">
        <v>932</v>
      </c>
      <c r="C6" s="15">
        <v>420</v>
      </c>
      <c r="D6" s="15">
        <v>60</v>
      </c>
      <c r="E6" s="15">
        <v>1412</v>
      </c>
      <c r="I6" t="s">
        <v>8325</v>
      </c>
      <c r="J6">
        <f>VLOOKUP("Cat 2", A5:E18, 2, FALSE)</f>
        <v>932</v>
      </c>
      <c r="K6">
        <f>VLOOKUP("Cat 2", A4:E18, 3, FALSE)</f>
        <v>420</v>
      </c>
      <c r="L6">
        <f>VLOOKUP("Cat 2",A4:E18, 4,FALSE)</f>
        <v>60</v>
      </c>
      <c r="M6">
        <f t="shared" ref="M6:M16" si="0">SUM(J6:L6)</f>
        <v>1412</v>
      </c>
      <c r="N6" s="21">
        <f t="shared" ref="N6:N16" si="1">100*J6/M6</f>
        <v>66.005665722379604</v>
      </c>
      <c r="O6" s="21">
        <f t="shared" ref="O6:O16" si="2">100*K6/M6</f>
        <v>29.745042492917847</v>
      </c>
      <c r="P6" s="21">
        <f t="shared" ref="P6:P16" si="3">100*L6/M6</f>
        <v>4.2492917847025495</v>
      </c>
    </row>
    <row r="7" spans="1:16" x14ac:dyDescent="0.3">
      <c r="A7" s="14" t="s">
        <v>8343</v>
      </c>
      <c r="B7" s="15">
        <v>381</v>
      </c>
      <c r="C7" s="15">
        <v>283</v>
      </c>
      <c r="D7" s="15">
        <v>52</v>
      </c>
      <c r="E7" s="15">
        <v>716</v>
      </c>
      <c r="I7" t="s">
        <v>8326</v>
      </c>
      <c r="J7">
        <f>VLOOKUP("Cat 3", A5:E18, 2, FALSE)</f>
        <v>381</v>
      </c>
      <c r="K7">
        <f>VLOOKUP("Cat 3", A4:E18, 3, FALSE)</f>
        <v>283</v>
      </c>
      <c r="L7">
        <f>VLOOKUP("Cat 3",A4:E18, 4,FALSE)</f>
        <v>52</v>
      </c>
      <c r="M7">
        <f t="shared" si="0"/>
        <v>716</v>
      </c>
      <c r="N7" s="21">
        <f t="shared" si="1"/>
        <v>53.212290502793294</v>
      </c>
      <c r="O7" s="21">
        <f t="shared" si="2"/>
        <v>39.52513966480447</v>
      </c>
      <c r="P7" s="21">
        <f t="shared" si="3"/>
        <v>7.2625698324022343</v>
      </c>
    </row>
    <row r="8" spans="1:16" x14ac:dyDescent="0.3">
      <c r="A8" s="14" t="s">
        <v>8338</v>
      </c>
      <c r="B8" s="15">
        <v>322</v>
      </c>
      <c r="C8" s="15">
        <v>113</v>
      </c>
      <c r="D8" s="15">
        <v>18</v>
      </c>
      <c r="E8" s="15">
        <v>453</v>
      </c>
      <c r="I8" t="s">
        <v>8327</v>
      </c>
      <c r="J8">
        <f>VLOOKUP("Cat 4", A4:E18, 2, FALSE)</f>
        <v>168</v>
      </c>
      <c r="K8">
        <f>VLOOKUP("Cat 4", A4:E18, 3, FALSE)</f>
        <v>144</v>
      </c>
      <c r="L8">
        <f>VLOOKUP("Cat 4",A4:E18, 4,FALSE)</f>
        <v>40</v>
      </c>
      <c r="M8">
        <f t="shared" si="0"/>
        <v>352</v>
      </c>
      <c r="N8" s="21">
        <f t="shared" si="1"/>
        <v>47.727272727272727</v>
      </c>
      <c r="O8" s="21">
        <f t="shared" si="2"/>
        <v>40.909090909090907</v>
      </c>
      <c r="P8" s="21">
        <f t="shared" si="3"/>
        <v>11.363636363636363</v>
      </c>
    </row>
    <row r="9" spans="1:16" x14ac:dyDescent="0.3">
      <c r="A9" s="14" t="s">
        <v>8341</v>
      </c>
      <c r="B9" s="15">
        <v>86</v>
      </c>
      <c r="C9" s="15">
        <v>258</v>
      </c>
      <c r="D9" s="15">
        <v>100</v>
      </c>
      <c r="E9" s="15">
        <v>444</v>
      </c>
      <c r="I9" t="s">
        <v>8328</v>
      </c>
      <c r="J9">
        <f>VLOOKUP("Cat 5", A4:E18, 2, FALSE)</f>
        <v>94</v>
      </c>
      <c r="K9">
        <f>VLOOKUP("Cat 5", A4:E18, 3, FALSE)</f>
        <v>90</v>
      </c>
      <c r="L9">
        <f>VLOOKUP("Cat 5",A4:E18, 4,FALSE)</f>
        <v>17</v>
      </c>
      <c r="M9">
        <f t="shared" si="0"/>
        <v>201</v>
      </c>
      <c r="N9" s="21">
        <f t="shared" si="1"/>
        <v>46.766169154228855</v>
      </c>
      <c r="O9" s="21">
        <f t="shared" si="2"/>
        <v>44.776119402985074</v>
      </c>
      <c r="P9" s="21">
        <f t="shared" si="3"/>
        <v>8.4577114427860689</v>
      </c>
    </row>
    <row r="10" spans="1:16" x14ac:dyDescent="0.3">
      <c r="A10" s="14" t="s">
        <v>8344</v>
      </c>
      <c r="B10" s="15">
        <v>168</v>
      </c>
      <c r="C10" s="15">
        <v>144</v>
      </c>
      <c r="D10" s="15">
        <v>40</v>
      </c>
      <c r="E10" s="15">
        <v>352</v>
      </c>
      <c r="I10" t="s">
        <v>8329</v>
      </c>
      <c r="J10">
        <f>VLOOKUP("Cat 6", A4:E18, 2, FALSE)</f>
        <v>62</v>
      </c>
      <c r="K10">
        <f>VLOOKUP("Cat 6", A4:E18, 3, FALSE)</f>
        <v>72</v>
      </c>
      <c r="L10">
        <f>VLOOKUP("Cat 6",A4:E18, 4,FALSE)</f>
        <v>14</v>
      </c>
      <c r="M10">
        <f t="shared" si="0"/>
        <v>148</v>
      </c>
      <c r="N10" s="21">
        <f t="shared" si="1"/>
        <v>41.891891891891895</v>
      </c>
      <c r="O10" s="21">
        <f t="shared" si="2"/>
        <v>48.648648648648646</v>
      </c>
      <c r="P10" s="21">
        <f t="shared" si="3"/>
        <v>9.4594594594594597</v>
      </c>
    </row>
    <row r="11" spans="1:16" x14ac:dyDescent="0.3">
      <c r="A11" s="14" t="s">
        <v>8345</v>
      </c>
      <c r="B11" s="15">
        <v>94</v>
      </c>
      <c r="C11" s="15">
        <v>90</v>
      </c>
      <c r="D11" s="15">
        <v>17</v>
      </c>
      <c r="E11" s="15">
        <v>201</v>
      </c>
      <c r="I11" t="s">
        <v>8330</v>
      </c>
      <c r="J11">
        <f>VLOOKUP("Cat 7", A4:E18, 2, FALSE)</f>
        <v>55</v>
      </c>
      <c r="K11">
        <f>VLOOKUP("Cat 7", A4:E18, 3, FALSE)</f>
        <v>64</v>
      </c>
      <c r="L11">
        <f>VLOOKUP("Cat 7",A4:E18, 4,FALSE)</f>
        <v>18</v>
      </c>
      <c r="M11">
        <f t="shared" si="0"/>
        <v>137</v>
      </c>
      <c r="N11" s="21">
        <f t="shared" si="1"/>
        <v>40.145985401459853</v>
      </c>
      <c r="O11" s="21">
        <f t="shared" si="2"/>
        <v>46.715328467153284</v>
      </c>
      <c r="P11" s="21">
        <f t="shared" si="3"/>
        <v>13.138686131386862</v>
      </c>
    </row>
    <row r="12" spans="1:16" x14ac:dyDescent="0.3">
      <c r="A12" s="14" t="s">
        <v>8346</v>
      </c>
      <c r="B12" s="15">
        <v>62</v>
      </c>
      <c r="C12" s="15">
        <v>72</v>
      </c>
      <c r="D12" s="15">
        <v>14</v>
      </c>
      <c r="E12" s="15">
        <v>148</v>
      </c>
      <c r="I12" t="s">
        <v>8331</v>
      </c>
      <c r="J12">
        <f>VLOOKUP("Cat 8", A4:E18, 2, FALSE)</f>
        <v>32</v>
      </c>
      <c r="K12">
        <f>VLOOKUP("Cat 8", A4:E18, 3, FALSE)</f>
        <v>37</v>
      </c>
      <c r="L12">
        <f>VLOOKUP("Cat 8",A4:E18, 4,FALSE)</f>
        <v>13</v>
      </c>
      <c r="M12">
        <f t="shared" si="0"/>
        <v>82</v>
      </c>
      <c r="N12" s="21">
        <f t="shared" si="1"/>
        <v>39.024390243902438</v>
      </c>
      <c r="O12" s="21">
        <f t="shared" si="2"/>
        <v>45.121951219512198</v>
      </c>
      <c r="P12" s="21">
        <f t="shared" si="3"/>
        <v>15.853658536585366</v>
      </c>
    </row>
    <row r="13" spans="1:16" x14ac:dyDescent="0.3">
      <c r="A13" s="14" t="s">
        <v>8347</v>
      </c>
      <c r="B13" s="15">
        <v>55</v>
      </c>
      <c r="C13" s="15">
        <v>64</v>
      </c>
      <c r="D13" s="15">
        <v>18</v>
      </c>
      <c r="E13" s="15">
        <v>137</v>
      </c>
      <c r="I13" t="s">
        <v>8332</v>
      </c>
      <c r="J13">
        <f>VLOOKUP("Cat 9", A4:E18, 2, FALSE)</f>
        <v>26</v>
      </c>
      <c r="K13">
        <f>VLOOKUP("Cat 9", A4:E18, 3, FALSE)</f>
        <v>22</v>
      </c>
      <c r="L13">
        <f>VLOOKUP("Cat 9",A4:E18, 4,FALSE)</f>
        <v>7</v>
      </c>
      <c r="M13">
        <f t="shared" si="0"/>
        <v>55</v>
      </c>
      <c r="N13" s="21">
        <f t="shared" si="1"/>
        <v>47.272727272727273</v>
      </c>
      <c r="O13" s="21">
        <f t="shared" si="2"/>
        <v>40</v>
      </c>
      <c r="P13" s="21">
        <f t="shared" si="3"/>
        <v>12.727272727272727</v>
      </c>
    </row>
    <row r="14" spans="1:16" x14ac:dyDescent="0.3">
      <c r="A14" s="14" t="s">
        <v>8348</v>
      </c>
      <c r="B14" s="15">
        <v>32</v>
      </c>
      <c r="C14" s="15">
        <v>37</v>
      </c>
      <c r="D14" s="15">
        <v>13</v>
      </c>
      <c r="E14" s="15">
        <v>82</v>
      </c>
      <c r="I14" t="s">
        <v>8333</v>
      </c>
      <c r="J14">
        <f>VLOOKUP("Cat 10", A4:E18, 2, FALSE)</f>
        <v>21</v>
      </c>
      <c r="K14">
        <f>VLOOKUP("Cat 10", A4:E18, 3, FALSE)</f>
        <v>16</v>
      </c>
      <c r="L14">
        <f>VLOOKUP("Cat 10",A4:E18, 4,FALSE)</f>
        <v>6</v>
      </c>
      <c r="M14">
        <f t="shared" si="0"/>
        <v>43</v>
      </c>
      <c r="N14" s="21">
        <f t="shared" si="1"/>
        <v>48.837209302325583</v>
      </c>
      <c r="O14" s="21">
        <f t="shared" si="2"/>
        <v>37.209302325581397</v>
      </c>
      <c r="P14" s="21">
        <f t="shared" si="3"/>
        <v>13.953488372093023</v>
      </c>
    </row>
    <row r="15" spans="1:16" x14ac:dyDescent="0.3">
      <c r="A15" s="14" t="s">
        <v>8349</v>
      </c>
      <c r="B15" s="15">
        <v>26</v>
      </c>
      <c r="C15" s="15">
        <v>22</v>
      </c>
      <c r="D15" s="15">
        <v>7</v>
      </c>
      <c r="E15" s="15">
        <v>55</v>
      </c>
      <c r="I15" t="s">
        <v>8334</v>
      </c>
      <c r="J15">
        <f>VLOOKUP("Cat 11", A4:E18, 2, FALSE)</f>
        <v>6</v>
      </c>
      <c r="K15">
        <f>VLOOKUP("Cat 11", A4:E18, 3, FALSE)</f>
        <v>11</v>
      </c>
      <c r="L15">
        <f>VLOOKUP("Cat 11",A4:E18, 4,FALSE)</f>
        <v>4</v>
      </c>
      <c r="M15">
        <f t="shared" si="0"/>
        <v>21</v>
      </c>
      <c r="N15" s="21">
        <f t="shared" si="1"/>
        <v>28.571428571428573</v>
      </c>
      <c r="O15" s="21">
        <f t="shared" si="2"/>
        <v>52.38095238095238</v>
      </c>
      <c r="P15" s="21">
        <f t="shared" si="3"/>
        <v>19.047619047619047</v>
      </c>
    </row>
    <row r="16" spans="1:16" x14ac:dyDescent="0.3">
      <c r="A16" s="14" t="s">
        <v>8339</v>
      </c>
      <c r="B16" s="15">
        <v>21</v>
      </c>
      <c r="C16" s="15">
        <v>16</v>
      </c>
      <c r="D16" s="15">
        <v>6</v>
      </c>
      <c r="E16" s="15">
        <v>43</v>
      </c>
      <c r="I16" t="s">
        <v>8335</v>
      </c>
      <c r="J16">
        <f>VLOOKUP("Cat 12", A4:E18, 2, FALSE)</f>
        <v>86</v>
      </c>
      <c r="K16">
        <f>VLOOKUP("Cat 12", A4:E18, 3, FALSE)</f>
        <v>258</v>
      </c>
      <c r="L16">
        <f>VLOOKUP("Cat 12",A4:E18, 4,FALSE)</f>
        <v>100</v>
      </c>
      <c r="M16">
        <f t="shared" si="0"/>
        <v>444</v>
      </c>
      <c r="N16" s="21">
        <f t="shared" si="1"/>
        <v>19.36936936936937</v>
      </c>
      <c r="O16" s="21">
        <f t="shared" si="2"/>
        <v>58.108108108108105</v>
      </c>
      <c r="P16" s="21">
        <f t="shared" si="3"/>
        <v>22.522522522522522</v>
      </c>
    </row>
    <row r="17" spans="1:5" x14ac:dyDescent="0.3">
      <c r="A17" s="14" t="s">
        <v>8340</v>
      </c>
      <c r="B17" s="15">
        <v>6</v>
      </c>
      <c r="C17" s="15">
        <v>11</v>
      </c>
      <c r="D17" s="15">
        <v>4</v>
      </c>
      <c r="E17" s="15">
        <v>21</v>
      </c>
    </row>
    <row r="18" spans="1:5" x14ac:dyDescent="0.3">
      <c r="A18" s="14" t="s">
        <v>8309</v>
      </c>
      <c r="B18" s="15">
        <v>2185</v>
      </c>
      <c r="C18" s="15">
        <v>1530</v>
      </c>
      <c r="D18" s="15">
        <v>349</v>
      </c>
      <c r="E18" s="15">
        <v>4064</v>
      </c>
    </row>
    <row r="21" spans="1:5" ht="15.6" x14ac:dyDescent="0.3">
      <c r="A21" s="26" t="s">
        <v>8354</v>
      </c>
      <c r="B21" s="25"/>
    </row>
    <row r="22" spans="1:5" x14ac:dyDescent="0.3">
      <c r="A22" s="23" t="s">
        <v>8352</v>
      </c>
      <c r="B22" s="24" t="s">
        <v>8353</v>
      </c>
    </row>
    <row r="23" spans="1:5" x14ac:dyDescent="0.3">
      <c r="A23" s="22" t="s">
        <v>8324</v>
      </c>
      <c r="B23" s="22" t="s">
        <v>8338</v>
      </c>
    </row>
    <row r="24" spans="1:5" x14ac:dyDescent="0.3">
      <c r="A24" s="22" t="s">
        <v>8325</v>
      </c>
      <c r="B24" s="22" t="s">
        <v>8342</v>
      </c>
    </row>
    <row r="25" spans="1:5" x14ac:dyDescent="0.3">
      <c r="A25" s="22" t="s">
        <v>8326</v>
      </c>
      <c r="B25" s="22" t="s">
        <v>8343</v>
      </c>
    </row>
    <row r="26" spans="1:5" x14ac:dyDescent="0.3">
      <c r="A26" s="22" t="s">
        <v>8327</v>
      </c>
      <c r="B26" s="22" t="s">
        <v>8344</v>
      </c>
    </row>
    <row r="27" spans="1:5" x14ac:dyDescent="0.3">
      <c r="A27" s="22" t="s">
        <v>8328</v>
      </c>
      <c r="B27" s="22" t="s">
        <v>8345</v>
      </c>
    </row>
    <row r="28" spans="1:5" x14ac:dyDescent="0.3">
      <c r="A28" s="22" t="s">
        <v>8329</v>
      </c>
      <c r="B28" s="22" t="s">
        <v>8346</v>
      </c>
    </row>
    <row r="29" spans="1:5" x14ac:dyDescent="0.3">
      <c r="A29" s="22" t="s">
        <v>8330</v>
      </c>
      <c r="B29" s="22" t="s">
        <v>8347</v>
      </c>
    </row>
    <row r="30" spans="1:5" x14ac:dyDescent="0.3">
      <c r="A30" s="22" t="s">
        <v>8331</v>
      </c>
      <c r="B30" s="22" t="s">
        <v>8348</v>
      </c>
    </row>
    <row r="31" spans="1:5" x14ac:dyDescent="0.3">
      <c r="A31" s="22" t="s">
        <v>8332</v>
      </c>
      <c r="B31" s="22" t="s">
        <v>8349</v>
      </c>
    </row>
    <row r="32" spans="1:5" x14ac:dyDescent="0.3">
      <c r="A32" s="22" t="s">
        <v>8333</v>
      </c>
      <c r="B32" s="22" t="s">
        <v>8339</v>
      </c>
    </row>
    <row r="33" spans="1:2" x14ac:dyDescent="0.3">
      <c r="A33" s="22" t="s">
        <v>8334</v>
      </c>
      <c r="B33" s="22" t="s">
        <v>8340</v>
      </c>
    </row>
    <row r="34" spans="1:2" x14ac:dyDescent="0.3">
      <c r="A34" s="22" t="s">
        <v>8335</v>
      </c>
      <c r="B34" s="22" t="s">
        <v>8341</v>
      </c>
    </row>
  </sheetData>
  <mergeCells count="1">
    <mergeCell ref="A21:B21"/>
  </mergeCells>
  <phoneticPr fontId="2" type="noConversion"/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Ariana Khakpour</cp:lastModifiedBy>
  <dcterms:created xsi:type="dcterms:W3CDTF">2017-04-20T15:17:24Z</dcterms:created>
  <dcterms:modified xsi:type="dcterms:W3CDTF">2021-05-03T03:01:06Z</dcterms:modified>
</cp:coreProperties>
</file>