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0490" windowHeight="7800"/>
  </bookViews>
  <sheets>
    <sheet name="Planilha1" sheetId="1" r:id="rId1"/>
    <sheet name="Planilha2" sheetId="2" r:id="rId2"/>
  </sheets>
  <definedNames>
    <definedName name="aporte">Planilha1!$C$20</definedName>
    <definedName name="patrimonio">Planilha1!$C$23</definedName>
    <definedName name="qtd_anos">Planilha1!$C$21</definedName>
    <definedName name="rendimento_carteira">Planilha1!$C$16</definedName>
    <definedName name="salario">Planilha1!$C$15</definedName>
    <definedName name="sugestao_investimento">Planilha1!$C$17</definedName>
    <definedName name="taxa_mensal">Planilha1!$C$22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" i="2" l="1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3" i="2"/>
  <c r="C38" i="1" s="1"/>
  <c r="C17" i="1"/>
  <c r="C34" i="1" l="1"/>
  <c r="C31" i="1"/>
  <c r="D31" i="1" s="1"/>
  <c r="C28" i="1"/>
  <c r="D28" i="1" s="1"/>
  <c r="C27" i="1"/>
  <c r="D27" i="1" s="1"/>
  <c r="C23" i="1"/>
  <c r="C24" i="1" s="1"/>
  <c r="C29" i="1"/>
  <c r="D29" i="1" s="1"/>
  <c r="C30" i="1"/>
  <c r="D30" i="1" s="1"/>
  <c r="D38" i="1"/>
  <c r="C40" i="1"/>
  <c r="D40" i="1" s="1"/>
  <c r="C41" i="1"/>
  <c r="D41" i="1" s="1"/>
  <c r="C37" i="1"/>
  <c r="D37" i="1" s="1"/>
  <c r="C39" i="1"/>
  <c r="D39" i="1" s="1"/>
  <c r="C42" i="1"/>
  <c r="D42" i="1" s="1"/>
  <c r="D43" i="1" l="1"/>
</calcChain>
</file>

<file path=xl/sharedStrings.xml><?xml version="1.0" encoding="utf-8"?>
<sst xmlns="http://schemas.openxmlformats.org/spreadsheetml/2006/main" count="69" uniqueCount="34">
  <si>
    <t>INVESTIMENTO MENSAL</t>
  </si>
  <si>
    <t>Quanto investir por mês?</t>
  </si>
  <si>
    <t>Por quantos anos?</t>
  </si>
  <si>
    <t>Patrimônio acumulado?</t>
  </si>
  <si>
    <t>Dividendos mensais?</t>
  </si>
  <si>
    <t>Taxa de rendimento mensal?</t>
  </si>
  <si>
    <t>CENÁRIOS</t>
  </si>
  <si>
    <t>Quanto em 2 anos?</t>
  </si>
  <si>
    <t>Quanto em 5 anos?</t>
  </si>
  <si>
    <t>Quanto em 10 anos?</t>
  </si>
  <si>
    <t>Quanto em 20 anos?</t>
  </si>
  <si>
    <t>Quanto em 30 anos?</t>
  </si>
  <si>
    <t>Dividendo</t>
  </si>
  <si>
    <t>Configurações</t>
  </si>
  <si>
    <t>Salário</t>
  </si>
  <si>
    <t>Rendimento Carteira</t>
  </si>
  <si>
    <t>Perfil</t>
  </si>
  <si>
    <t>Conservador</t>
  </si>
  <si>
    <t>Valor a ser investido por mês</t>
  </si>
  <si>
    <t>TIPO DE FII</t>
  </si>
  <si>
    <t>Papel</t>
  </si>
  <si>
    <t>Tijolo</t>
  </si>
  <si>
    <t>Híbridos</t>
  </si>
  <si>
    <t>FOFs</t>
  </si>
  <si>
    <t>Desenvolvimento</t>
  </si>
  <si>
    <t>Hotelarias</t>
  </si>
  <si>
    <t>Valores</t>
  </si>
  <si>
    <t>Perc. Sugerido</t>
  </si>
  <si>
    <t>Moderado</t>
  </si>
  <si>
    <t>CHAVE</t>
  </si>
  <si>
    <t>PERFIL</t>
  </si>
  <si>
    <t>%</t>
  </si>
  <si>
    <t>Sofisticado</t>
  </si>
  <si>
    <t>Sugestão de Investimento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</si>
</sst>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8" formatCode="&quot;R$&quot;\ #,##0.00;[Red]\-&quot;R$&quot;\ #,##0.00"/>
    <numFmt numFmtId="164" formatCode="0.000%"/>
    <numFmt numFmtId="165" formatCode="&quot;R$&quot;\ #,##0.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0"/>
      <name val="Segoe UI"/>
      <family val="2"/>
    </font>
    <font>
      <sz val="12"/>
      <color theme="1"/>
      <name val="Segoe UI"/>
      <family val="2"/>
    </font>
    <font>
      <sz val="11"/>
      <color theme="1"/>
      <name val="Segoe UI"/>
      <family val="2"/>
    </font>
    <font>
      <b/>
      <sz val="12"/>
      <color theme="1"/>
      <name val="Segoe UI"/>
      <family val="2"/>
    </font>
    <font>
      <b/>
      <sz val="12"/>
      <color theme="0"/>
      <name val="Segoe UI"/>
      <family val="2"/>
    </font>
    <font>
      <b/>
      <sz val="15"/>
      <color theme="3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E7459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ck">
        <color rgb="FF0E7459"/>
      </left>
      <right style="thin">
        <color theme="0" tint="-0.24994659260841701"/>
      </right>
      <top style="thick">
        <color rgb="FF0E7459"/>
      </top>
      <bottom style="thin">
        <color theme="0" tint="-0.24994659260841701"/>
      </bottom>
      <diagonal/>
    </border>
    <border>
      <left style="thin">
        <color theme="0" tint="-0.24994659260841701"/>
      </left>
      <right style="thick">
        <color rgb="FF0E7459"/>
      </right>
      <top style="thick">
        <color rgb="FF0E7459"/>
      </top>
      <bottom style="thin">
        <color theme="0" tint="-0.24994659260841701"/>
      </bottom>
      <diagonal/>
    </border>
    <border>
      <left style="thick">
        <color rgb="FF0E7459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ck">
        <color rgb="FF0E7459"/>
      </right>
      <top style="thin">
        <color theme="0" tint="-0.24994659260841701"/>
      </top>
      <bottom style="thin">
        <color theme="0" tint="-0.24994659260841701"/>
      </bottom>
      <diagonal/>
    </border>
    <border>
      <left style="thick">
        <color rgb="FF0E7459"/>
      </left>
      <right style="thin">
        <color theme="0" tint="-0.24994659260841701"/>
      </right>
      <top style="thin">
        <color theme="0" tint="-0.24994659260841701"/>
      </top>
      <bottom style="thick">
        <color rgb="FF0E7459"/>
      </bottom>
      <diagonal/>
    </border>
    <border>
      <left style="thin">
        <color theme="0" tint="-0.24994659260841701"/>
      </left>
      <right style="thick">
        <color rgb="FF0E7459"/>
      </right>
      <top style="thin">
        <color theme="0" tint="-0.24994659260841701"/>
      </top>
      <bottom style="thick">
        <color rgb="FF0E7459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ck">
        <color rgb="FF0E7459"/>
      </bottom>
      <diagonal/>
    </border>
    <border>
      <left style="thin">
        <color theme="0" tint="-0.24994659260841701"/>
      </left>
      <right style="thin">
        <color theme="0" tint="-0.24994659260841701"/>
      </right>
      <top style="thick">
        <color rgb="FF0E7459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ck">
        <color rgb="FF0E7459"/>
      </bottom>
      <diagonal/>
    </border>
    <border>
      <left/>
      <right/>
      <top style="thick">
        <color rgb="FF0E7459"/>
      </top>
      <bottom style="thin">
        <color theme="0" tint="-0.24994659260841701"/>
      </bottom>
      <diagonal/>
    </border>
    <border>
      <left style="thick">
        <color rgb="FF0E7459"/>
      </left>
      <right/>
      <top style="thick">
        <color rgb="FF0E7459"/>
      </top>
      <bottom style="thin">
        <color theme="0" tint="-0.24994659260841701"/>
      </bottom>
      <diagonal/>
    </border>
    <border>
      <left/>
      <right style="thick">
        <color rgb="FF0E7459"/>
      </right>
      <top style="thick">
        <color rgb="FF0E7459"/>
      </top>
      <bottom style="thin">
        <color theme="0" tint="-0.24994659260841701"/>
      </bottom>
      <diagonal/>
    </border>
    <border>
      <left/>
      <right style="thick">
        <color rgb="FF0E7459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ck">
        <color rgb="FF0E7459"/>
      </right>
      <top style="thin">
        <color theme="0" tint="-0.24994659260841701"/>
      </top>
      <bottom style="thick">
        <color rgb="FF0E7459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</cellStyleXfs>
  <cellXfs count="59">
    <xf numFmtId="0" fontId="0" fillId="0" borderId="0" xfId="0"/>
    <xf numFmtId="0" fontId="4" fillId="0" borderId="0" xfId="0" applyFont="1"/>
    <xf numFmtId="9" fontId="0" fillId="0" borderId="0" xfId="1" applyFont="1"/>
    <xf numFmtId="0" fontId="6" fillId="0" borderId="4" xfId="0" applyFont="1" applyBorder="1" applyAlignment="1">
      <alignment horizontal="left" indent="2"/>
    </xf>
    <xf numFmtId="0" fontId="7" fillId="0" borderId="0" xfId="0" applyFont="1"/>
    <xf numFmtId="0" fontId="8" fillId="3" borderId="4" xfId="0" applyFont="1" applyFill="1" applyBorder="1" applyAlignment="1">
      <alignment horizontal="left" indent="2"/>
    </xf>
    <xf numFmtId="0" fontId="8" fillId="3" borderId="6" xfId="0" applyFont="1" applyFill="1" applyBorder="1" applyAlignment="1">
      <alignment horizontal="left" indent="2"/>
    </xf>
    <xf numFmtId="0" fontId="6" fillId="3" borderId="4" xfId="0" applyFont="1" applyFill="1" applyBorder="1" applyAlignment="1">
      <alignment horizontal="left" indent="2"/>
    </xf>
    <xf numFmtId="0" fontId="6" fillId="3" borderId="6" xfId="0" applyFont="1" applyFill="1" applyBorder="1" applyAlignment="1">
      <alignment horizontal="left" indent="2"/>
    </xf>
    <xf numFmtId="0" fontId="8" fillId="0" borderId="0" xfId="0" applyFont="1" applyFill="1" applyBorder="1" applyAlignment="1">
      <alignment horizontal="left" indent="2"/>
    </xf>
    <xf numFmtId="165" fontId="8" fillId="0" borderId="0" xfId="0" applyNumberFormat="1" applyFont="1" applyFill="1" applyBorder="1" applyAlignment="1">
      <alignment horizontal="left" indent="2"/>
    </xf>
    <xf numFmtId="0" fontId="10" fillId="0" borderId="1" xfId="2" applyFont="1" applyFill="1" applyAlignment="1">
      <alignment horizontal="left" indent="2"/>
    </xf>
    <xf numFmtId="0" fontId="10" fillId="0" borderId="1" xfId="2" applyFont="1"/>
    <xf numFmtId="0" fontId="6" fillId="0" borderId="0" xfId="0" applyFont="1" applyAlignment="1">
      <alignment horizontal="center"/>
    </xf>
    <xf numFmtId="9" fontId="6" fillId="0" borderId="0" xfId="1" applyFont="1" applyAlignment="1">
      <alignment horizontal="center"/>
    </xf>
    <xf numFmtId="165" fontId="6" fillId="0" borderId="0" xfId="0" applyNumberFormat="1" applyFont="1" applyAlignment="1">
      <alignment horizontal="center"/>
    </xf>
    <xf numFmtId="0" fontId="9" fillId="4" borderId="0" xfId="0" applyFont="1" applyFill="1" applyAlignment="1">
      <alignment horizontal="center"/>
    </xf>
    <xf numFmtId="0" fontId="3" fillId="4" borderId="0" xfId="0" applyFont="1" applyFill="1"/>
    <xf numFmtId="165" fontId="9" fillId="4" borderId="0" xfId="0" applyNumberFormat="1" applyFont="1" applyFill="1" applyAlignment="1">
      <alignment horizontal="center"/>
    </xf>
    <xf numFmtId="9" fontId="6" fillId="0" borderId="0" xfId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9" fontId="6" fillId="0" borderId="18" xfId="1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6" fillId="0" borderId="18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9" fontId="8" fillId="0" borderId="0" xfId="1" applyFont="1" applyAlignment="1">
      <alignment horizontal="center" vertical="center"/>
    </xf>
    <xf numFmtId="9" fontId="6" fillId="0" borderId="0" xfId="1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8" fontId="6" fillId="3" borderId="11" xfId="0" applyNumberFormat="1" applyFont="1" applyFill="1" applyBorder="1" applyAlignment="1">
      <alignment horizontal="center"/>
    </xf>
    <xf numFmtId="165" fontId="6" fillId="3" borderId="5" xfId="0" applyNumberFormat="1" applyFont="1" applyFill="1" applyBorder="1" applyAlignment="1">
      <alignment horizontal="center"/>
    </xf>
    <xf numFmtId="8" fontId="6" fillId="3" borderId="12" xfId="0" applyNumberFormat="1" applyFont="1" applyFill="1" applyBorder="1" applyAlignment="1">
      <alignment horizontal="center"/>
    </xf>
    <xf numFmtId="165" fontId="6" fillId="3" borderId="7" xfId="0" applyNumberFormat="1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 vertical="center"/>
    </xf>
    <xf numFmtId="165" fontId="8" fillId="0" borderId="8" xfId="0" applyNumberFormat="1" applyFont="1" applyBorder="1" applyAlignment="1">
      <alignment horizontal="center" vertical="center"/>
    </xf>
    <xf numFmtId="165" fontId="8" fillId="0" borderId="16" xfId="0" applyNumberFormat="1" applyFont="1" applyBorder="1" applyAlignment="1">
      <alignment horizontal="center" vertical="center"/>
    </xf>
    <xf numFmtId="0" fontId="5" fillId="4" borderId="14" xfId="0" applyFont="1" applyFill="1" applyBorder="1" applyAlignment="1">
      <alignment horizontal="left" vertical="center"/>
    </xf>
    <xf numFmtId="0" fontId="5" fillId="4" borderId="13" xfId="0" applyFont="1" applyFill="1" applyBorder="1" applyAlignment="1">
      <alignment horizontal="left" vertical="center"/>
    </xf>
    <xf numFmtId="0" fontId="5" fillId="4" borderId="15" xfId="0" applyFont="1" applyFill="1" applyBorder="1" applyAlignment="1">
      <alignment horizontal="left" vertical="center"/>
    </xf>
    <xf numFmtId="0" fontId="5" fillId="2" borderId="14" xfId="0" applyFont="1" applyFill="1" applyBorder="1" applyAlignment="1">
      <alignment horizontal="left" vertical="center"/>
    </xf>
    <xf numFmtId="0" fontId="5" fillId="2" borderId="13" xfId="0" applyFont="1" applyFill="1" applyBorder="1" applyAlignment="1">
      <alignment horizontal="left" vertical="center"/>
    </xf>
    <xf numFmtId="0" fontId="5" fillId="2" borderId="15" xfId="0" applyFont="1" applyFill="1" applyBorder="1" applyAlignment="1">
      <alignment horizontal="left" vertical="center"/>
    </xf>
    <xf numFmtId="165" fontId="6" fillId="0" borderId="8" xfId="0" applyNumberFormat="1" applyFont="1" applyBorder="1" applyAlignment="1">
      <alignment horizontal="center" vertical="center"/>
    </xf>
    <xf numFmtId="165" fontId="6" fillId="0" borderId="16" xfId="0" applyNumberFormat="1" applyFont="1" applyBorder="1" applyAlignment="1">
      <alignment horizontal="center" vertical="center"/>
    </xf>
    <xf numFmtId="9" fontId="6" fillId="0" borderId="8" xfId="1" applyFont="1" applyBorder="1" applyAlignment="1">
      <alignment horizontal="center" vertical="center"/>
    </xf>
    <xf numFmtId="9" fontId="6" fillId="0" borderId="16" xfId="1" applyFont="1" applyBorder="1" applyAlignment="1">
      <alignment horizontal="center" vertical="center"/>
    </xf>
    <xf numFmtId="165" fontId="6" fillId="3" borderId="9" xfId="0" applyNumberFormat="1" applyFont="1" applyFill="1" applyBorder="1" applyAlignment="1">
      <alignment horizontal="center" vertical="center"/>
    </xf>
    <xf numFmtId="165" fontId="6" fillId="3" borderId="17" xfId="0" applyNumberFormat="1" applyFont="1" applyFill="1" applyBorder="1" applyAlignment="1">
      <alignment horizontal="center" vertical="center"/>
    </xf>
    <xf numFmtId="1" fontId="8" fillId="0" borderId="8" xfId="0" applyNumberFormat="1" applyFont="1" applyBorder="1" applyAlignment="1">
      <alignment horizontal="center" vertical="center"/>
    </xf>
    <xf numFmtId="1" fontId="8" fillId="0" borderId="16" xfId="0" applyNumberFormat="1" applyFont="1" applyBorder="1" applyAlignment="1">
      <alignment horizontal="center" vertical="center"/>
    </xf>
    <xf numFmtId="164" fontId="8" fillId="0" borderId="8" xfId="1" applyNumberFormat="1" applyFont="1" applyBorder="1" applyAlignment="1">
      <alignment horizontal="center" vertical="center"/>
    </xf>
    <xf numFmtId="164" fontId="8" fillId="0" borderId="16" xfId="1" applyNumberFormat="1" applyFont="1" applyBorder="1" applyAlignment="1">
      <alignment horizontal="center" vertical="center"/>
    </xf>
    <xf numFmtId="165" fontId="8" fillId="3" borderId="8" xfId="0" applyNumberFormat="1" applyFont="1" applyFill="1" applyBorder="1" applyAlignment="1">
      <alignment horizontal="center" vertical="center"/>
    </xf>
    <xf numFmtId="165" fontId="8" fillId="3" borderId="16" xfId="0" applyNumberFormat="1" applyFont="1" applyFill="1" applyBorder="1" applyAlignment="1">
      <alignment horizontal="center" vertical="center"/>
    </xf>
    <xf numFmtId="165" fontId="8" fillId="3" borderId="9" xfId="0" applyNumberFormat="1" applyFont="1" applyFill="1" applyBorder="1" applyAlignment="1">
      <alignment horizontal="center" vertical="center"/>
    </xf>
    <xf numFmtId="165" fontId="8" fillId="3" borderId="17" xfId="0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center"/>
    </xf>
    <xf numFmtId="0" fontId="5" fillId="2" borderId="10" xfId="0" applyFont="1" applyFill="1" applyBorder="1" applyAlignment="1">
      <alignment horizontal="left" vertical="center"/>
    </xf>
  </cellXfs>
  <cellStyles count="3">
    <cellStyle name="Normal" xfId="0" builtinId="0"/>
    <cellStyle name="Porcentagem" xfId="1" builtinId="5"/>
    <cellStyle name="Título 1" xfId="2" builtinId="16"/>
  </cellStyles>
  <dxfs count="0"/>
  <tableStyles count="0" defaultTableStyle="TableStyleMedium2" defaultPivotStyle="PivotStyleLight16"/>
  <colors>
    <mruColors>
      <color rgb="FF0E74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Planilha1!$C$36</c:f>
              <c:strCache>
                <c:ptCount val="1"/>
                <c:pt idx="0">
                  <c:v>Perc.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074-400A-A87B-F142472BD343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074-400A-A87B-F142472BD343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074-400A-A87B-F142472BD343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074-400A-A87B-F142472BD343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B074-400A-A87B-F142472BD343}"/>
              </c:ext>
            </c:extLst>
          </c:dPt>
          <c:dPt>
            <c:idx val="5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B074-400A-A87B-F142472BD34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Planilha1!$B$37:$B$42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Planilha1!$C$37:$C$42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FD-4753-9423-B8C1C62B3A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1</xdr:rowOff>
    </xdr:from>
    <xdr:to>
      <xdr:col>16384</xdr:col>
      <xdr:colOff>9525</xdr:colOff>
      <xdr:row>11</xdr:row>
      <xdr:rowOff>178505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948" r="94" b="19823"/>
        <a:stretch/>
      </xdr:blipFill>
      <xdr:spPr>
        <a:xfrm>
          <a:off x="0" y="1"/>
          <a:ext cx="6038850" cy="2274004"/>
        </a:xfrm>
        <a:prstGeom prst="rect">
          <a:avLst/>
        </a:prstGeom>
      </xdr:spPr>
    </xdr:pic>
    <xdr:clientData/>
  </xdr:twoCellAnchor>
  <xdr:twoCellAnchor>
    <xdr:from>
      <xdr:col>0</xdr:col>
      <xdr:colOff>400050</xdr:colOff>
      <xdr:row>45</xdr:row>
      <xdr:rowOff>38100</xdr:rowOff>
    </xdr:from>
    <xdr:to>
      <xdr:col>3</xdr:col>
      <xdr:colOff>1362075</xdr:colOff>
      <xdr:row>59</xdr:row>
      <xdr:rowOff>114300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3:F43"/>
  <sheetViews>
    <sheetView showGridLines="0" showRowColHeaders="0" tabSelected="1" topLeftCell="A34" workbookViewId="0">
      <selection activeCell="D61" sqref="D61"/>
    </sheetView>
  </sheetViews>
  <sheetFormatPr defaultColWidth="0" defaultRowHeight="15" x14ac:dyDescent="0.25"/>
  <cols>
    <col min="1" max="1" width="6.28515625" customWidth="1"/>
    <col min="2" max="2" width="36.42578125" customWidth="1"/>
    <col min="3" max="4" width="20.7109375" customWidth="1"/>
    <col min="5" max="5" width="6.28515625" customWidth="1"/>
    <col min="6" max="6" width="10.7109375" hidden="1" customWidth="1"/>
    <col min="7" max="16384" width="9.140625" hidden="1"/>
  </cols>
  <sheetData>
    <row r="13" spans="2:4" ht="15.75" thickBot="1" x14ac:dyDescent="0.3"/>
    <row r="14" spans="2:4" ht="27" thickTop="1" x14ac:dyDescent="0.25">
      <c r="B14" s="37" t="s">
        <v>13</v>
      </c>
      <c r="C14" s="38"/>
      <c r="D14" s="39"/>
    </row>
    <row r="15" spans="2:4" ht="17.25" x14ac:dyDescent="0.3">
      <c r="B15" s="7" t="s">
        <v>14</v>
      </c>
      <c r="C15" s="43">
        <v>2000</v>
      </c>
      <c r="D15" s="44"/>
    </row>
    <row r="16" spans="2:4" ht="17.25" x14ac:dyDescent="0.3">
      <c r="B16" s="7" t="s">
        <v>15</v>
      </c>
      <c r="C16" s="45">
        <v>6.0000000000000001E-3</v>
      </c>
      <c r="D16" s="46"/>
    </row>
    <row r="17" spans="1:4" ht="18" thickBot="1" x14ac:dyDescent="0.35">
      <c r="B17" s="8" t="s">
        <v>33</v>
      </c>
      <c r="C17" s="47">
        <f>salario*30%</f>
        <v>600</v>
      </c>
      <c r="D17" s="48"/>
    </row>
    <row r="18" spans="1:4" ht="18" thickTop="1" thickBot="1" x14ac:dyDescent="0.35">
      <c r="B18" s="4"/>
      <c r="C18" s="4"/>
      <c r="D18" s="4"/>
    </row>
    <row r="19" spans="1:4" ht="24.95" customHeight="1" thickTop="1" x14ac:dyDescent="0.25">
      <c r="B19" s="40" t="s">
        <v>0</v>
      </c>
      <c r="C19" s="41"/>
      <c r="D19" s="42"/>
    </row>
    <row r="20" spans="1:4" ht="17.25" x14ac:dyDescent="0.3">
      <c r="B20" s="3" t="s">
        <v>1</v>
      </c>
      <c r="C20" s="35">
        <v>200</v>
      </c>
      <c r="D20" s="36"/>
    </row>
    <row r="21" spans="1:4" ht="17.25" x14ac:dyDescent="0.3">
      <c r="B21" s="3" t="s">
        <v>2</v>
      </c>
      <c r="C21" s="49">
        <v>5</v>
      </c>
      <c r="D21" s="50"/>
    </row>
    <row r="22" spans="1:4" ht="17.25" x14ac:dyDescent="0.3">
      <c r="B22" s="3" t="s">
        <v>5</v>
      </c>
      <c r="C22" s="51">
        <v>1.0789999999999999E-2</v>
      </c>
      <c r="D22" s="52"/>
    </row>
    <row r="23" spans="1:4" ht="17.25" x14ac:dyDescent="0.3">
      <c r="B23" s="5" t="s">
        <v>3</v>
      </c>
      <c r="C23" s="53">
        <f>FV(taxa_mensal,qtd_anos*12,aporte*-1,)</f>
        <v>16755.382799697527</v>
      </c>
      <c r="D23" s="54"/>
    </row>
    <row r="24" spans="1:4" ht="18" thickBot="1" x14ac:dyDescent="0.35">
      <c r="B24" s="6" t="s">
        <v>4</v>
      </c>
      <c r="C24" s="55">
        <f>patrimonio*taxa_mensal</f>
        <v>180.7905804087363</v>
      </c>
      <c r="D24" s="56"/>
    </row>
    <row r="25" spans="1:4" ht="18" thickTop="1" thickBot="1" x14ac:dyDescent="0.35">
      <c r="B25" s="4"/>
      <c r="C25" s="4"/>
      <c r="D25" s="4"/>
    </row>
    <row r="26" spans="1:4" ht="27" thickTop="1" x14ac:dyDescent="0.25">
      <c r="B26" s="57" t="s">
        <v>6</v>
      </c>
      <c r="C26" s="58"/>
      <c r="D26" s="34" t="s">
        <v>12</v>
      </c>
    </row>
    <row r="27" spans="1:4" ht="17.25" x14ac:dyDescent="0.3">
      <c r="A27" s="1">
        <v>2</v>
      </c>
      <c r="B27" s="7" t="s">
        <v>7</v>
      </c>
      <c r="C27" s="30">
        <f>FV(taxa_mensal,$A27*12,aporte*-1)</f>
        <v>5445.5254595290435</v>
      </c>
      <c r="D27" s="31">
        <f>C27*rendimento_carteira</f>
        <v>32.673152757174265</v>
      </c>
    </row>
    <row r="28" spans="1:4" ht="17.25" x14ac:dyDescent="0.3">
      <c r="A28" s="1">
        <v>5</v>
      </c>
      <c r="B28" s="7" t="s">
        <v>8</v>
      </c>
      <c r="C28" s="30">
        <f>FV(taxa_mensal,$A28*12,aporte*-1)</f>
        <v>16755.382799697527</v>
      </c>
      <c r="D28" s="31">
        <f>C28*rendimento_carteira</f>
        <v>100.53229679818516</v>
      </c>
    </row>
    <row r="29" spans="1:4" ht="17.25" x14ac:dyDescent="0.3">
      <c r="A29" s="1">
        <v>10</v>
      </c>
      <c r="B29" s="7" t="s">
        <v>9</v>
      </c>
      <c r="C29" s="30">
        <f>FV(taxa_mensal,$A29*12,aporte*-1)</f>
        <v>48656.842506034438</v>
      </c>
      <c r="D29" s="31">
        <f>C29*rendimento_carteira</f>
        <v>291.94105503620665</v>
      </c>
    </row>
    <row r="30" spans="1:4" ht="17.25" x14ac:dyDescent="0.3">
      <c r="A30" s="1">
        <v>20</v>
      </c>
      <c r="B30" s="7" t="s">
        <v>10</v>
      </c>
      <c r="C30" s="30">
        <f>FV(taxa_mensal,$A30*12,aporte*-1)</f>
        <v>225039.68001941612</v>
      </c>
      <c r="D30" s="31">
        <f>C30*rendimento_carteira</f>
        <v>1350.2380801164968</v>
      </c>
    </row>
    <row r="31" spans="1:4" ht="18" thickBot="1" x14ac:dyDescent="0.35">
      <c r="A31" s="1">
        <v>30</v>
      </c>
      <c r="B31" s="8" t="s">
        <v>11</v>
      </c>
      <c r="C31" s="32">
        <f>FV(taxa_mensal,$A31*12,aporte*-1)</f>
        <v>864433.93100094295</v>
      </c>
      <c r="D31" s="33">
        <f>C31*rendimento_carteira</f>
        <v>5186.6035860056581</v>
      </c>
    </row>
    <row r="32" spans="1:4" ht="15.75" thickTop="1" x14ac:dyDescent="0.25"/>
    <row r="33" spans="2:4" ht="24.75" thickBot="1" x14ac:dyDescent="0.5">
      <c r="B33" s="11" t="s">
        <v>16</v>
      </c>
      <c r="C33" s="12" t="s">
        <v>32</v>
      </c>
      <c r="D33" s="12"/>
    </row>
    <row r="34" spans="2:4" ht="18" thickTop="1" x14ac:dyDescent="0.3">
      <c r="B34" s="9" t="s">
        <v>18</v>
      </c>
      <c r="C34" s="10">
        <f>aporte</f>
        <v>200</v>
      </c>
      <c r="D34" s="4"/>
    </row>
    <row r="35" spans="2:4" ht="16.5" x14ac:dyDescent="0.3">
      <c r="B35" s="4"/>
      <c r="C35" s="4"/>
      <c r="D35" s="4"/>
    </row>
    <row r="36" spans="2:4" ht="17.25" x14ac:dyDescent="0.3">
      <c r="B36" s="16" t="s">
        <v>19</v>
      </c>
      <c r="C36" s="16" t="s">
        <v>27</v>
      </c>
      <c r="D36" s="16" t="s">
        <v>26</v>
      </c>
    </row>
    <row r="37" spans="2:4" ht="17.25" x14ac:dyDescent="0.3">
      <c r="B37" s="13" t="s">
        <v>20</v>
      </c>
      <c r="C37" s="14">
        <f>VLOOKUP($C$33&amp;"-"&amp;$B37,Planilha2!$A:$D,4,FALSE)</f>
        <v>0.5</v>
      </c>
      <c r="D37" s="15">
        <f>$C$34*C37</f>
        <v>100</v>
      </c>
    </row>
    <row r="38" spans="2:4" ht="17.25" x14ac:dyDescent="0.3">
      <c r="B38" s="13" t="s">
        <v>21</v>
      </c>
      <c r="C38" s="14">
        <f>VLOOKUP($C$33&amp;"-"&amp;$B38,Planilha2!$A:$D,4,FALSE)</f>
        <v>0.1</v>
      </c>
      <c r="D38" s="15">
        <f t="shared" ref="D38:D42" si="0">$C$34*C38</f>
        <v>20</v>
      </c>
    </row>
    <row r="39" spans="2:4" ht="17.25" x14ac:dyDescent="0.3">
      <c r="B39" s="13" t="s">
        <v>22</v>
      </c>
      <c r="C39" s="14">
        <f>VLOOKUP($C$33&amp;"-"&amp;$B39,Planilha2!$A:$D,4,FALSE)</f>
        <v>0.05</v>
      </c>
      <c r="D39" s="15">
        <f t="shared" si="0"/>
        <v>10</v>
      </c>
    </row>
    <row r="40" spans="2:4" ht="17.25" x14ac:dyDescent="0.3">
      <c r="B40" s="13" t="s">
        <v>23</v>
      </c>
      <c r="C40" s="14">
        <f>VLOOKUP($C$33&amp;"-"&amp;$B40,Planilha2!$A:$D,4,FALSE)</f>
        <v>0.05</v>
      </c>
      <c r="D40" s="15">
        <f t="shared" si="0"/>
        <v>10</v>
      </c>
    </row>
    <row r="41" spans="2:4" ht="17.25" x14ac:dyDescent="0.3">
      <c r="B41" s="13" t="s">
        <v>24</v>
      </c>
      <c r="C41" s="14">
        <f>VLOOKUP($C$33&amp;"-"&amp;$B41,Planilha2!$A:$D,4,FALSE)</f>
        <v>0.2</v>
      </c>
      <c r="D41" s="15">
        <f t="shared" si="0"/>
        <v>40</v>
      </c>
    </row>
    <row r="42" spans="2:4" ht="17.25" x14ac:dyDescent="0.3">
      <c r="B42" s="13" t="s">
        <v>25</v>
      </c>
      <c r="C42" s="14">
        <f>VLOOKUP($C$33&amp;"-"&amp;$B42,Planilha2!$A:$D,4,FALSE)</f>
        <v>0.1</v>
      </c>
      <c r="D42" s="15">
        <f t="shared" si="0"/>
        <v>20</v>
      </c>
    </row>
    <row r="43" spans="2:4" ht="17.25" x14ac:dyDescent="0.3">
      <c r="B43" s="17"/>
      <c r="C43" s="17"/>
      <c r="D43" s="18">
        <f>SUM(D37:D42)</f>
        <v>200</v>
      </c>
    </row>
  </sheetData>
  <mergeCells count="11">
    <mergeCell ref="C21:D21"/>
    <mergeCell ref="C22:D22"/>
    <mergeCell ref="C23:D23"/>
    <mergeCell ref="C24:D24"/>
    <mergeCell ref="B26:C26"/>
    <mergeCell ref="C20:D20"/>
    <mergeCell ref="B14:D14"/>
    <mergeCell ref="B19:D19"/>
    <mergeCell ref="C15:D15"/>
    <mergeCell ref="C16:D16"/>
    <mergeCell ref="C17:D17"/>
  </mergeCells>
  <dataValidations count="1">
    <dataValidation type="list" allowBlank="1" showInputMessage="1" showErrorMessage="1" sqref="C33">
      <formula1>"Conservador,Moderado,Sofisticado"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20"/>
  <sheetViews>
    <sheetView workbookViewId="0">
      <selection activeCell="D15" sqref="D15"/>
    </sheetView>
  </sheetViews>
  <sheetFormatPr defaultRowHeight="15" x14ac:dyDescent="0.25"/>
  <cols>
    <col min="1" max="1" width="32.85546875" bestFit="1" customWidth="1"/>
    <col min="2" max="2" width="14.140625" bestFit="1" customWidth="1"/>
    <col min="3" max="3" width="18.85546875" bestFit="1" customWidth="1"/>
    <col min="4" max="4" width="9" style="2" customWidth="1"/>
  </cols>
  <sheetData>
    <row r="2" spans="1:4" ht="17.25" x14ac:dyDescent="0.25">
      <c r="A2" s="26" t="s">
        <v>29</v>
      </c>
      <c r="B2" s="26" t="s">
        <v>30</v>
      </c>
      <c r="C2" s="26" t="s">
        <v>19</v>
      </c>
      <c r="D2" s="27" t="s">
        <v>31</v>
      </c>
    </row>
    <row r="3" spans="1:4" ht="17.25" x14ac:dyDescent="0.25">
      <c r="A3" s="19" t="str">
        <f>$B3&amp;"-"&amp;$C3</f>
        <v>Conservador-Papel</v>
      </c>
      <c r="B3" s="20" t="s">
        <v>17</v>
      </c>
      <c r="C3" s="20" t="s">
        <v>20</v>
      </c>
      <c r="D3" s="19">
        <v>0.3</v>
      </c>
    </row>
    <row r="4" spans="1:4" ht="17.25" x14ac:dyDescent="0.25">
      <c r="A4" s="19" t="str">
        <f t="shared" ref="A4:A20" si="0">$B4&amp;"-"&amp;$C4</f>
        <v>Conservador-Tijolo</v>
      </c>
      <c r="B4" s="20" t="s">
        <v>17</v>
      </c>
      <c r="C4" s="20" t="s">
        <v>21</v>
      </c>
      <c r="D4" s="19">
        <v>0.5</v>
      </c>
    </row>
    <row r="5" spans="1:4" ht="17.25" x14ac:dyDescent="0.25">
      <c r="A5" s="19" t="str">
        <f t="shared" si="0"/>
        <v>Conservador-Híbridos</v>
      </c>
      <c r="B5" s="20" t="s">
        <v>17</v>
      </c>
      <c r="C5" s="20" t="s">
        <v>22</v>
      </c>
      <c r="D5" s="19">
        <v>0.1</v>
      </c>
    </row>
    <row r="6" spans="1:4" ht="17.25" x14ac:dyDescent="0.25">
      <c r="A6" s="19" t="str">
        <f t="shared" si="0"/>
        <v>Conservador-FOFs</v>
      </c>
      <c r="B6" s="20" t="s">
        <v>17</v>
      </c>
      <c r="C6" s="20" t="s">
        <v>23</v>
      </c>
      <c r="D6" s="19">
        <v>0.1</v>
      </c>
    </row>
    <row r="7" spans="1:4" ht="17.25" x14ac:dyDescent="0.25">
      <c r="A7" s="19" t="str">
        <f t="shared" si="0"/>
        <v>Conservador-Desenvolvimento</v>
      </c>
      <c r="B7" s="20" t="s">
        <v>17</v>
      </c>
      <c r="C7" s="20" t="s">
        <v>24</v>
      </c>
      <c r="D7" s="19">
        <v>0</v>
      </c>
    </row>
    <row r="8" spans="1:4" ht="18" thickBot="1" x14ac:dyDescent="0.3">
      <c r="A8" s="21" t="str">
        <f t="shared" si="0"/>
        <v>Conservador-Hotelarias</v>
      </c>
      <c r="B8" s="22" t="s">
        <v>17</v>
      </c>
      <c r="C8" s="22" t="s">
        <v>25</v>
      </c>
      <c r="D8" s="21">
        <v>0</v>
      </c>
    </row>
    <row r="9" spans="1:4" ht="17.25" x14ac:dyDescent="0.25">
      <c r="A9" s="19" t="str">
        <f t="shared" si="0"/>
        <v>Moderado-Papel</v>
      </c>
      <c r="B9" s="24" t="s">
        <v>28</v>
      </c>
      <c r="C9" s="20" t="s">
        <v>20</v>
      </c>
      <c r="D9" s="19">
        <v>0.32</v>
      </c>
    </row>
    <row r="10" spans="1:4" ht="17.25" x14ac:dyDescent="0.25">
      <c r="A10" s="28" t="str">
        <f t="shared" si="0"/>
        <v>Moderado-Tijolo</v>
      </c>
      <c r="B10" s="24" t="s">
        <v>28</v>
      </c>
      <c r="C10" s="29" t="s">
        <v>21</v>
      </c>
      <c r="D10" s="28">
        <v>0.35</v>
      </c>
    </row>
    <row r="11" spans="1:4" ht="17.25" x14ac:dyDescent="0.25">
      <c r="A11" s="19" t="str">
        <f t="shared" si="0"/>
        <v>Moderado-Híbridos</v>
      </c>
      <c r="B11" s="24" t="s">
        <v>28</v>
      </c>
      <c r="C11" s="20" t="s">
        <v>22</v>
      </c>
      <c r="D11" s="19">
        <v>0.08</v>
      </c>
    </row>
    <row r="12" spans="1:4" ht="17.25" x14ac:dyDescent="0.25">
      <c r="A12" s="19" t="str">
        <f t="shared" si="0"/>
        <v>Moderado-FOFs</v>
      </c>
      <c r="B12" s="24" t="s">
        <v>28</v>
      </c>
      <c r="C12" s="20" t="s">
        <v>23</v>
      </c>
      <c r="D12" s="19">
        <v>0.05</v>
      </c>
    </row>
    <row r="13" spans="1:4" ht="17.25" x14ac:dyDescent="0.25">
      <c r="A13" s="19" t="str">
        <f t="shared" si="0"/>
        <v>Moderado-Desenvolvimento</v>
      </c>
      <c r="B13" s="24" t="s">
        <v>28</v>
      </c>
      <c r="C13" s="20" t="s">
        <v>24</v>
      </c>
      <c r="D13" s="19">
        <v>0.1</v>
      </c>
    </row>
    <row r="14" spans="1:4" ht="18" thickBot="1" x14ac:dyDescent="0.3">
      <c r="A14" s="21" t="str">
        <f t="shared" si="0"/>
        <v>Moderado-Hotelarias</v>
      </c>
      <c r="B14" s="25" t="s">
        <v>28</v>
      </c>
      <c r="C14" s="22" t="s">
        <v>25</v>
      </c>
      <c r="D14" s="21">
        <v>0.1</v>
      </c>
    </row>
    <row r="15" spans="1:4" ht="17.25" x14ac:dyDescent="0.25">
      <c r="A15" s="19" t="str">
        <f t="shared" si="0"/>
        <v>Sofisticado-Papel</v>
      </c>
      <c r="B15" s="24" t="s">
        <v>32</v>
      </c>
      <c r="C15" s="20" t="s">
        <v>20</v>
      </c>
      <c r="D15" s="19">
        <v>0.5</v>
      </c>
    </row>
    <row r="16" spans="1:4" ht="17.25" x14ac:dyDescent="0.25">
      <c r="A16" s="19" t="str">
        <f t="shared" si="0"/>
        <v>Sofisticado-Tijolo</v>
      </c>
      <c r="B16" s="24" t="s">
        <v>32</v>
      </c>
      <c r="C16" s="20" t="s">
        <v>21</v>
      </c>
      <c r="D16" s="19">
        <v>0.1</v>
      </c>
    </row>
    <row r="17" spans="1:4" ht="17.25" x14ac:dyDescent="0.25">
      <c r="A17" s="19" t="str">
        <f t="shared" si="0"/>
        <v>Sofisticado-Híbridos</v>
      </c>
      <c r="B17" s="24" t="s">
        <v>32</v>
      </c>
      <c r="C17" s="20" t="s">
        <v>22</v>
      </c>
      <c r="D17" s="19">
        <v>0.05</v>
      </c>
    </row>
    <row r="18" spans="1:4" ht="17.25" x14ac:dyDescent="0.25">
      <c r="A18" s="19" t="str">
        <f t="shared" si="0"/>
        <v>Sofisticado-FOFs</v>
      </c>
      <c r="B18" s="24" t="s">
        <v>32</v>
      </c>
      <c r="C18" s="20" t="s">
        <v>23</v>
      </c>
      <c r="D18" s="19">
        <v>0.05</v>
      </c>
    </row>
    <row r="19" spans="1:4" ht="17.25" x14ac:dyDescent="0.25">
      <c r="A19" s="19" t="str">
        <f t="shared" si="0"/>
        <v>Sofisticado-Desenvolvimento</v>
      </c>
      <c r="B19" s="24" t="s">
        <v>32</v>
      </c>
      <c r="C19" s="20" t="s">
        <v>24</v>
      </c>
      <c r="D19" s="19">
        <v>0.2</v>
      </c>
    </row>
    <row r="20" spans="1:4" ht="17.25" x14ac:dyDescent="0.25">
      <c r="A20" s="19" t="str">
        <f t="shared" si="0"/>
        <v>Sofisticado-Hotelarias</v>
      </c>
      <c r="B20" s="24" t="s">
        <v>32</v>
      </c>
      <c r="C20" s="23" t="s">
        <v>25</v>
      </c>
      <c r="D20" s="19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Planilha1</vt:lpstr>
      <vt:lpstr>Planilha2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2026-02-06T20:39:05Z</dcterms:created>
  <dcterms:modified xsi:type="dcterms:W3CDTF">2026-02-07T15:23:13Z</dcterms:modified>
</cp:coreProperties>
</file>